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3F3B80E8-C331-413C-A714-1493336C1D00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débit'!$N$2</definedName>
    <definedName name="solver_lhs10" localSheetId="5" hidden="1">'MODEL - pluie - débit'!$K$2</definedName>
    <definedName name="solver_lhs11" localSheetId="5" hidden="1">'MODEL - pluie - débit'!$K$2</definedName>
    <definedName name="solver_lhs2" localSheetId="5" hidden="1">'MODEL - pluie - débit'!$M$2</definedName>
    <definedName name="solver_lhs3" localSheetId="5" hidden="1">'MODEL - pluie - débit'!$N$2</definedName>
    <definedName name="solver_lhs4" localSheetId="5" hidden="1">'MODEL - pluie - débit'!$N$2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débit'!$J$2</definedName>
    <definedName name="solver_lhs9" localSheetId="5" hidden="1">'MODEL - pluie - débit'!$I$2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1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3</definedName>
    <definedName name="solver_rhs1" localSheetId="5" hidden="1">5</definedName>
    <definedName name="solver_rhs10" localSheetId="5" hidden="1">0.25</definedName>
    <definedName name="solver_rhs11" localSheetId="5" hidden="1">0.07</definedName>
    <definedName name="solver_rhs2" localSheetId="5" hidden="1">0.62</definedName>
    <definedName name="solver_rhs3" localSheetId="5" hidden="1">70</definedName>
    <definedName name="solver_rhs4" localSheetId="5" hidden="1">0</definedName>
    <definedName name="solver_rhs5" localSheetId="5" hidden="1">0.01</definedName>
    <definedName name="solver_rhs6" localSheetId="5" hidden="1">0.01</definedName>
    <definedName name="solver_rhs7" localSheetId="5" hidden="1">0</definedName>
    <definedName name="solver_rhs8" localSheetId="5" hidden="1">0</definedName>
    <definedName name="solver_rhs9" localSheetId="5" hidden="1">0.02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90" i="1"/>
  <c r="H90" i="1" s="1"/>
  <c r="V3" i="8" l="1"/>
  <c r="V2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S3" i="8"/>
  <c r="T3" i="8"/>
  <c r="P7" i="1" s="1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l="1"/>
  <c r="M89" i="1" s="1"/>
  <c r="N89" i="1" s="1"/>
  <c r="O89" i="1" s="1"/>
  <c r="R89" i="1" s="1"/>
  <c r="I90" i="1" l="1"/>
  <c r="J90" i="1" s="1"/>
  <c r="K90" i="1" s="1"/>
  <c r="L90" i="1" s="1"/>
  <c r="M90" i="1" s="1"/>
  <c r="N90" i="1" s="1"/>
  <c r="O90" i="1" s="1"/>
  <c r="R90" i="1" s="1"/>
  <c r="I91" i="1" l="1"/>
  <c r="J91" i="1" s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<sst xmlns="http://schemas.openxmlformats.org/spreadsheetml/2006/main" count="271" uniqueCount="182">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</sst>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2" fontId="13" fillId="0" borderId="29" xfId="0" applyNumberFormat="1" applyFont="1" applyBorder="1" applyAlignment="1">
      <alignment horizontal="center" wrapText="1"/>
    </xf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656421287781007"/>
                  <c:y val="5.99775805308830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1.0021303334538008</c:v>
                </c:pt>
                <c:pt idx="3">
                  <c:v>13.191993692205299</c:v>
                </c:pt>
                <c:pt idx="4">
                  <c:v>1.4650351850631127</c:v>
                </c:pt>
                <c:pt idx="5">
                  <c:v>19.162477170793828</c:v>
                </c:pt>
                <c:pt idx="6">
                  <c:v>67.364303005848427</c:v>
                </c:pt>
                <c:pt idx="7">
                  <c:v>23.84268399357255</c:v>
                </c:pt>
                <c:pt idx="8">
                  <c:v>8.14538906085488</c:v>
                </c:pt>
                <c:pt idx="9">
                  <c:v>3.0952478431248553</c:v>
                </c:pt>
                <c:pt idx="10">
                  <c:v>1.1761941803874449</c:v>
                </c:pt>
                <c:pt idx="11">
                  <c:v>0.44695378854722906</c:v>
                </c:pt>
                <c:pt idx="12">
                  <c:v>1.6959851221557722</c:v>
                </c:pt>
                <c:pt idx="13">
                  <c:v>3.4323668510282852</c:v>
                </c:pt>
                <c:pt idx="14">
                  <c:v>2.4525248285163555E-2</c:v>
                </c:pt>
                <c:pt idx="15">
                  <c:v>9.3195943483621504E-3</c:v>
                </c:pt>
                <c:pt idx="16">
                  <c:v>3.5414458523776167E-3</c:v>
                </c:pt>
                <c:pt idx="17">
                  <c:v>0.25526729323122116</c:v>
                </c:pt>
                <c:pt idx="18">
                  <c:v>5.2276699790742649</c:v>
                </c:pt>
                <c:pt idx="19">
                  <c:v>4.0656525425413106</c:v>
                </c:pt>
                <c:pt idx="20">
                  <c:v>1.7200468704476772</c:v>
                </c:pt>
                <c:pt idx="21">
                  <c:v>2.0270141549152179</c:v>
                </c:pt>
                <c:pt idx="22">
                  <c:v>1.0663068168889659E-5</c:v>
                </c:pt>
                <c:pt idx="23">
                  <c:v>4.0519659041780704E-6</c:v>
                </c:pt>
                <c:pt idx="24">
                  <c:v>1.5397470435876667E-6</c:v>
                </c:pt>
                <c:pt idx="25">
                  <c:v>5.8510387656331333E-7</c:v>
                </c:pt>
                <c:pt idx="26">
                  <c:v>2.2233947309405905E-7</c:v>
                </c:pt>
                <c:pt idx="27">
                  <c:v>8.4488999775742425E-8</c:v>
                </c:pt>
                <c:pt idx="28">
                  <c:v>3.2105819914782125E-8</c:v>
                </c:pt>
                <c:pt idx="29">
                  <c:v>1.2200211567617207E-8</c:v>
                </c:pt>
                <c:pt idx="30">
                  <c:v>4.7132025545983876</c:v>
                </c:pt>
                <c:pt idx="31">
                  <c:v>0.87751102962674399</c:v>
                </c:pt>
                <c:pt idx="32">
                  <c:v>2.9371802635462849</c:v>
                </c:pt>
                <c:pt idx="33">
                  <c:v>2.5439100347255074E-10</c:v>
                </c:pt>
                <c:pt idx="34">
                  <c:v>9.6668581319569264E-11</c:v>
                </c:pt>
                <c:pt idx="35">
                  <c:v>3.6734060901436328E-11</c:v>
                </c:pt>
                <c:pt idx="36">
                  <c:v>1.3958943142545802E-11</c:v>
                </c:pt>
                <c:pt idx="37">
                  <c:v>5.3043983941674047E-12</c:v>
                </c:pt>
                <c:pt idx="38">
                  <c:v>13.152919750595942</c:v>
                </c:pt>
                <c:pt idx="39">
                  <c:v>1.0054440531338169</c:v>
                </c:pt>
                <c:pt idx="40">
                  <c:v>2.531209359419734</c:v>
                </c:pt>
                <c:pt idx="41">
                  <c:v>19.989219648658008</c:v>
                </c:pt>
                <c:pt idx="42">
                  <c:v>4.3527560954823574</c:v>
                </c:pt>
                <c:pt idx="43">
                  <c:v>1.6540473162832958</c:v>
                </c:pt>
                <c:pt idx="44">
                  <c:v>0.6285379801876525</c:v>
                </c:pt>
                <c:pt idx="45">
                  <c:v>0.23884443247130796</c:v>
                </c:pt>
                <c:pt idx="46">
                  <c:v>9.0760884339097028E-2</c:v>
                </c:pt>
                <c:pt idx="47">
                  <c:v>3.4489136048856874E-2</c:v>
                </c:pt>
                <c:pt idx="48">
                  <c:v>1.3105871698565613E-2</c:v>
                </c:pt>
                <c:pt idx="49">
                  <c:v>4.9802312454549332E-3</c:v>
                </c:pt>
                <c:pt idx="50">
                  <c:v>1.8924878732728748E-3</c:v>
                </c:pt>
                <c:pt idx="51">
                  <c:v>7.191453918436925E-4</c:v>
                </c:pt>
                <c:pt idx="52">
                  <c:v>2.7327524890060311E-4</c:v>
                </c:pt>
                <c:pt idx="53">
                  <c:v>0.68289720747716876</c:v>
                </c:pt>
                <c:pt idx="54">
                  <c:v>1.3352109449368117</c:v>
                </c:pt>
                <c:pt idx="55">
                  <c:v>7.2939413925043226</c:v>
                </c:pt>
                <c:pt idx="56">
                  <c:v>5.6981605939160818E-6</c:v>
                </c:pt>
                <c:pt idx="57">
                  <c:v>0.29375456310981529</c:v>
                </c:pt>
                <c:pt idx="58">
                  <c:v>8.2281438976148239E-7</c:v>
                </c:pt>
                <c:pt idx="59">
                  <c:v>3.1266946810936327E-7</c:v>
                </c:pt>
                <c:pt idx="60">
                  <c:v>1.1881439788155804E-7</c:v>
                </c:pt>
                <c:pt idx="61">
                  <c:v>4.5149471194992057E-8</c:v>
                </c:pt>
                <c:pt idx="62">
                  <c:v>0.23528781985947289</c:v>
                </c:pt>
                <c:pt idx="63">
                  <c:v>13.323273709174801</c:v>
                </c:pt>
                <c:pt idx="64">
                  <c:v>97.4739971175797</c:v>
                </c:pt>
                <c:pt idx="65">
                  <c:v>56.50189403500292</c:v>
                </c:pt>
                <c:pt idx="66">
                  <c:v>56.986184168353397</c:v>
                </c:pt>
                <c:pt idx="67">
                  <c:v>20.744231356903754</c:v>
                </c:pt>
                <c:pt idx="68">
                  <c:v>11.950907447977874</c:v>
                </c:pt>
                <c:pt idx="69">
                  <c:v>2.6773741495885757</c:v>
                </c:pt>
                <c:pt idx="70">
                  <c:v>0.95661581561294928</c:v>
                </c:pt>
                <c:pt idx="71">
                  <c:v>0.36351400993292077</c:v>
                </c:pt>
                <c:pt idx="72">
                  <c:v>0.76345000377873673</c:v>
                </c:pt>
                <c:pt idx="73">
                  <c:v>5.2491423034313762E-2</c:v>
                </c:pt>
                <c:pt idx="74">
                  <c:v>8.6347778840554723E-2</c:v>
                </c:pt>
                <c:pt idx="75">
                  <c:v>72.55422106170181</c:v>
                </c:pt>
                <c:pt idx="76">
                  <c:v>59.709849183173908</c:v>
                </c:pt>
                <c:pt idx="77">
                  <c:v>18.821235136179631</c:v>
                </c:pt>
                <c:pt idx="78">
                  <c:v>7.1520693517482608</c:v>
                </c:pt>
                <c:pt idx="79">
                  <c:v>14.257839533522661</c:v>
                </c:pt>
                <c:pt idx="80">
                  <c:v>2.3040431860245159</c:v>
                </c:pt>
                <c:pt idx="81">
                  <c:v>0.3924483494691306</c:v>
                </c:pt>
                <c:pt idx="82">
                  <c:v>0.14913037279826963</c:v>
                </c:pt>
                <c:pt idx="83">
                  <c:v>5.6669541663342447E-2</c:v>
                </c:pt>
                <c:pt idx="84">
                  <c:v>3.4341215649344052</c:v>
                </c:pt>
                <c:pt idx="85">
                  <c:v>8.1830818161866496E-3</c:v>
                </c:pt>
                <c:pt idx="86">
                  <c:v>7.3593456212294015</c:v>
                </c:pt>
                <c:pt idx="87">
                  <c:v>18.644118848260856</c:v>
                </c:pt>
                <c:pt idx="88">
                  <c:v>4.9184566097559221</c:v>
                </c:pt>
                <c:pt idx="89">
                  <c:v>19.725752824352313</c:v>
                </c:pt>
                <c:pt idx="90">
                  <c:v>4.4613543490383671</c:v>
                </c:pt>
                <c:pt idx="91">
                  <c:v>1.6953146526345795</c:v>
                </c:pt>
                <c:pt idx="92">
                  <c:v>3.7552161566319251</c:v>
                </c:pt>
                <c:pt idx="93">
                  <c:v>0.24480343584043329</c:v>
                </c:pt>
                <c:pt idx="94">
                  <c:v>9.3025305619364659E-2</c:v>
                </c:pt>
                <c:pt idx="95">
                  <c:v>3.5349616135358572E-2</c:v>
                </c:pt>
                <c:pt idx="96">
                  <c:v>1.3432854131436254E-2</c:v>
                </c:pt>
                <c:pt idx="97">
                  <c:v>5.1044845699457775E-3</c:v>
                </c:pt>
                <c:pt idx="98">
                  <c:v>1.9397041365793951E-3</c:v>
                </c:pt>
                <c:pt idx="99">
                  <c:v>4.4051519278000173</c:v>
                </c:pt>
                <c:pt idx="100">
                  <c:v>11.320963867077097</c:v>
                </c:pt>
                <c:pt idx="101">
                  <c:v>6.9362366174378147</c:v>
                </c:pt>
                <c:pt idx="102">
                  <c:v>3.3093559003857016</c:v>
                </c:pt>
                <c:pt idx="103">
                  <c:v>0.67713398215307685</c:v>
                </c:pt>
                <c:pt idx="104">
                  <c:v>0.25731091321816923</c:v>
                </c:pt>
                <c:pt idx="105">
                  <c:v>9.7778147022904313E-2</c:v>
                </c:pt>
                <c:pt idx="106">
                  <c:v>3.7155695868703639E-2</c:v>
                </c:pt>
                <c:pt idx="107">
                  <c:v>1.4119164430107384E-2</c:v>
                </c:pt>
                <c:pt idx="108">
                  <c:v>5.3652824834408055E-3</c:v>
                </c:pt>
                <c:pt idx="109">
                  <c:v>4.9181420937788687</c:v>
                </c:pt>
                <c:pt idx="110">
                  <c:v>2.6674206943703189</c:v>
                </c:pt>
                <c:pt idx="111">
                  <c:v>1.2764097453285046</c:v>
                </c:pt>
                <c:pt idx="112">
                  <c:v>1.1187343656391825E-4</c:v>
                </c:pt>
                <c:pt idx="113">
                  <c:v>4.2511905894288938E-5</c:v>
                </c:pt>
                <c:pt idx="114">
                  <c:v>1.6154524239829798E-5</c:v>
                </c:pt>
                <c:pt idx="115">
                  <c:v>4.8450251535329345</c:v>
                </c:pt>
                <c:pt idx="116">
                  <c:v>3.5200539046413932</c:v>
                </c:pt>
                <c:pt idx="117">
                  <c:v>8.8643105408794054E-7</c:v>
                </c:pt>
                <c:pt idx="118">
                  <c:v>3.3684380055341746E-7</c:v>
                </c:pt>
                <c:pt idx="119">
                  <c:v>1.2800064421029863E-7</c:v>
                </c:pt>
                <c:pt idx="120">
                  <c:v>4.8640244799913473E-8</c:v>
                </c:pt>
                <c:pt idx="121">
                  <c:v>1.644452168322232</c:v>
                </c:pt>
                <c:pt idx="122">
                  <c:v>7.0236513491075063E-9</c:v>
                </c:pt>
                <c:pt idx="123">
                  <c:v>12.87265468809149</c:v>
                </c:pt>
                <c:pt idx="124">
                  <c:v>12.662676958261796</c:v>
                </c:pt>
                <c:pt idx="125">
                  <c:v>3.131208641891646</c:v>
                </c:pt>
                <c:pt idx="126">
                  <c:v>1.1898592839188258</c:v>
                </c:pt>
                <c:pt idx="127">
                  <c:v>0.45214652788915372</c:v>
                </c:pt>
                <c:pt idx="128">
                  <c:v>0.17181568059787844</c:v>
                </c:pt>
                <c:pt idx="129">
                  <c:v>6.5289958627193806E-2</c:v>
                </c:pt>
                <c:pt idx="130">
                  <c:v>2.4810184278333647E-2</c:v>
                </c:pt>
                <c:pt idx="131">
                  <c:v>9.4278700257667877E-3</c:v>
                </c:pt>
                <c:pt idx="132">
                  <c:v>3.5825906097913789E-3</c:v>
                </c:pt>
                <c:pt idx="133">
                  <c:v>1.3613844317207243E-3</c:v>
                </c:pt>
                <c:pt idx="134">
                  <c:v>5.1732608405387511E-4</c:v>
                </c:pt>
                <c:pt idx="135">
                  <c:v>7.9381208484291488</c:v>
                </c:pt>
                <c:pt idx="136">
                  <c:v>7.4701886537379574E-5</c:v>
                </c:pt>
                <c:pt idx="137">
                  <c:v>2.8386716884204237E-5</c:v>
                </c:pt>
                <c:pt idx="138">
                  <c:v>7.7164005738921118</c:v>
                </c:pt>
                <c:pt idx="139">
                  <c:v>21.51433349699451</c:v>
                </c:pt>
                <c:pt idx="140">
                  <c:v>3.9854174233635251</c:v>
                </c:pt>
                <c:pt idx="141">
                  <c:v>1.5144586208781394</c:v>
                </c:pt>
                <c:pt idx="142">
                  <c:v>0.57549427593369307</c:v>
                </c:pt>
                <c:pt idx="143">
                  <c:v>0.21868782485480337</c:v>
                </c:pt>
                <c:pt idx="144">
                  <c:v>8.3101373444825294E-2</c:v>
                </c:pt>
                <c:pt idx="145">
                  <c:v>2.6294077959911464</c:v>
                </c:pt>
                <c:pt idx="146">
                  <c:v>45.52590867222159</c:v>
                </c:pt>
                <c:pt idx="147">
                  <c:v>14.496394856265749</c:v>
                </c:pt>
                <c:pt idx="148">
                  <c:v>13.30787486336035</c:v>
                </c:pt>
                <c:pt idx="149">
                  <c:v>8.9251358099207447</c:v>
                </c:pt>
                <c:pt idx="150">
                  <c:v>6.9422424311718238</c:v>
                </c:pt>
                <c:pt idx="151">
                  <c:v>4.8305108257970133</c:v>
                </c:pt>
                <c:pt idx="152">
                  <c:v>0.35201218297489634</c:v>
                </c:pt>
                <c:pt idx="153">
                  <c:v>0.13376462953046059</c:v>
                </c:pt>
                <c:pt idx="154">
                  <c:v>5.0830559221575033E-2</c:v>
                </c:pt>
                <c:pt idx="155">
                  <c:v>1.9315612504198516E-2</c:v>
                </c:pt>
                <c:pt idx="156">
                  <c:v>7.3399327515954365E-3</c:v>
                </c:pt>
                <c:pt idx="157">
                  <c:v>10.862267143481706</c:v>
                </c:pt>
                <c:pt idx="158">
                  <c:v>8.7753371919113512</c:v>
                </c:pt>
                <c:pt idx="159">
                  <c:v>37.278239439118749</c:v>
                </c:pt>
                <c:pt idx="160">
                  <c:v>10.125672733984105</c:v>
                </c:pt>
                <c:pt idx="161">
                  <c:v>6.0304172738866502</c:v>
                </c:pt>
                <c:pt idx="162">
                  <c:v>3.1291766826419254</c:v>
                </c:pt>
                <c:pt idx="163">
                  <c:v>4.1905262607212226</c:v>
                </c:pt>
                <c:pt idx="164">
                  <c:v>5.302532527949225</c:v>
                </c:pt>
                <c:pt idx="165">
                  <c:v>8.0230938019024978E-2</c:v>
                </c:pt>
                <c:pt idx="166">
                  <c:v>3.0487756447229494E-2</c:v>
                </c:pt>
                <c:pt idx="167">
                  <c:v>1.1585347449947209E-2</c:v>
                </c:pt>
                <c:pt idx="168">
                  <c:v>4.4024320309799395E-3</c:v>
                </c:pt>
                <c:pt idx="169">
                  <c:v>3.9000190178910819</c:v>
                </c:pt>
                <c:pt idx="170">
                  <c:v>1.2520046558166062</c:v>
                </c:pt>
                <c:pt idx="171">
                  <c:v>4.2361640107544778</c:v>
                </c:pt>
                <c:pt idx="172">
                  <c:v>9.1796695153493877E-5</c:v>
                </c:pt>
                <c:pt idx="173">
                  <c:v>2.5261883378681671</c:v>
                </c:pt>
                <c:pt idx="174">
                  <c:v>1.3255442780164514E-5</c:v>
                </c:pt>
                <c:pt idx="175">
                  <c:v>5.0370682564625152E-6</c:v>
                </c:pt>
                <c:pt idx="176">
                  <c:v>1.9140859374557555E-6</c:v>
                </c:pt>
                <c:pt idx="177">
                  <c:v>7.2735265623318723E-7</c:v>
                </c:pt>
                <c:pt idx="178">
                  <c:v>2.7639400936861115E-7</c:v>
                </c:pt>
                <c:pt idx="179">
                  <c:v>1.0502972356007221E-7</c:v>
                </c:pt>
                <c:pt idx="180">
                  <c:v>3.9911294952827442E-8</c:v>
                </c:pt>
                <c:pt idx="181">
                  <c:v>0.18175278390163049</c:v>
                </c:pt>
                <c:pt idx="182">
                  <c:v>5.6651994028498089</c:v>
                </c:pt>
                <c:pt idx="183">
                  <c:v>0.23361175410549123</c:v>
                </c:pt>
                <c:pt idx="184">
                  <c:v>36.515796403541778</c:v>
                </c:pt>
                <c:pt idx="185">
                  <c:v>35.504824749363195</c:v>
                </c:pt>
                <c:pt idx="186">
                  <c:v>11.174378592185949</c:v>
                </c:pt>
                <c:pt idx="187">
                  <c:v>4.1111101444600742</c:v>
                </c:pt>
                <c:pt idx="188">
                  <c:v>3.5101377884380502</c:v>
                </c:pt>
                <c:pt idx="189">
                  <c:v>0.8043828930914938</c:v>
                </c:pt>
                <c:pt idx="190">
                  <c:v>0.22558483584681321</c:v>
                </c:pt>
                <c:pt idx="191">
                  <c:v>8.572223762178903E-2</c:v>
                </c:pt>
                <c:pt idx="192">
                  <c:v>3.2574450296279832E-2</c:v>
                </c:pt>
                <c:pt idx="193">
                  <c:v>1.2378291112586337E-2</c:v>
                </c:pt>
                <c:pt idx="194">
                  <c:v>4.7037506227828093E-3</c:v>
                </c:pt>
                <c:pt idx="195">
                  <c:v>1.7874252366574673E-3</c:v>
                </c:pt>
                <c:pt idx="196">
                  <c:v>6.7922158992983765E-4</c:v>
                </c:pt>
                <c:pt idx="197">
                  <c:v>2.2124971060096357</c:v>
                </c:pt>
                <c:pt idx="198">
                  <c:v>9.8079597585868546E-5</c:v>
                </c:pt>
                <c:pt idx="199">
                  <c:v>10.368826723527437</c:v>
                </c:pt>
                <c:pt idx="200">
                  <c:v>1.4162693891399418E-5</c:v>
                </c:pt>
                <c:pt idx="201">
                  <c:v>5.3818236787317793E-6</c:v>
                </c:pt>
                <c:pt idx="202">
                  <c:v>2.0450929979180762E-6</c:v>
                </c:pt>
                <c:pt idx="203">
                  <c:v>7.7713533920886902E-7</c:v>
                </c:pt>
                <c:pt idx="204">
                  <c:v>2.9531142889937017E-7</c:v>
                </c:pt>
                <c:pt idx="205">
                  <c:v>1.7319026766595154</c:v>
                </c:pt>
                <c:pt idx="206">
                  <c:v>1.9455497868395626</c:v>
                </c:pt>
                <c:pt idx="207">
                  <c:v>1.6204328726566243E-8</c:v>
                </c:pt>
                <c:pt idx="208">
                  <c:v>1.9861693341379301</c:v>
                </c:pt>
                <c:pt idx="209">
                  <c:v>0.36759722600785605</c:v>
                </c:pt>
                <c:pt idx="210">
                  <c:v>8.8916392588414272E-10</c:v>
                </c:pt>
                <c:pt idx="211">
                  <c:v>3.3788229183597425E-10</c:v>
                </c:pt>
                <c:pt idx="212">
                  <c:v>1.2839527089767024E-10</c:v>
                </c:pt>
                <c:pt idx="213">
                  <c:v>4.8790202941114681E-11</c:v>
                </c:pt>
                <c:pt idx="214">
                  <c:v>1.854027711762358E-11</c:v>
                </c:pt>
                <c:pt idx="215">
                  <c:v>7.045305304696961E-12</c:v>
                </c:pt>
                <c:pt idx="216">
                  <c:v>3.9203319364010203</c:v>
                </c:pt>
                <c:pt idx="217">
                  <c:v>6.6329708398561102</c:v>
                </c:pt>
                <c:pt idx="218">
                  <c:v>19.593028765179881</c:v>
                </c:pt>
                <c:pt idx="219">
                  <c:v>38.236192264211745</c:v>
                </c:pt>
                <c:pt idx="220">
                  <c:v>50.142061523987991</c:v>
                </c:pt>
                <c:pt idx="221">
                  <c:v>59.068690224742213</c:v>
                </c:pt>
                <c:pt idx="222">
                  <c:v>49.776035113222989</c:v>
                </c:pt>
                <c:pt idx="223">
                  <c:v>15.082276938337623</c:v>
                </c:pt>
                <c:pt idx="224">
                  <c:v>5.731265236568297</c:v>
                </c:pt>
                <c:pt idx="225">
                  <c:v>2.1778807898959531</c:v>
                </c:pt>
                <c:pt idx="226">
                  <c:v>0.8275947001604621</c:v>
                </c:pt>
                <c:pt idx="227">
                  <c:v>0.31448598606097561</c:v>
                </c:pt>
                <c:pt idx="228">
                  <c:v>6.8089682852088504</c:v>
                </c:pt>
                <c:pt idx="229">
                  <c:v>4.5411776387204887E-2</c:v>
                </c:pt>
                <c:pt idx="230">
                  <c:v>1.7256475027137858E-2</c:v>
                </c:pt>
                <c:pt idx="231">
                  <c:v>35.286976537696589</c:v>
                </c:pt>
                <c:pt idx="232">
                  <c:v>63.80769711012303</c:v>
                </c:pt>
                <c:pt idx="233">
                  <c:v>91.73537447906017</c:v>
                </c:pt>
                <c:pt idx="234">
                  <c:v>57.9578568405027</c:v>
                </c:pt>
                <c:pt idx="235">
                  <c:v>19.945224080808369</c:v>
                </c:pt>
                <c:pt idx="236">
                  <c:v>7.0893534498491224</c:v>
                </c:pt>
                <c:pt idx="237">
                  <c:v>2.6939543109426669</c:v>
                </c:pt>
                <c:pt idx="238">
                  <c:v>1.0237026381582133</c:v>
                </c:pt>
                <c:pt idx="239">
                  <c:v>0.38900700250012116</c:v>
                </c:pt>
                <c:pt idx="240">
                  <c:v>0.14782266095004604</c:v>
                </c:pt>
                <c:pt idx="241">
                  <c:v>6.2302999002169468</c:v>
                </c:pt>
                <c:pt idx="242">
                  <c:v>28.170198541354907</c:v>
                </c:pt>
                <c:pt idx="243">
                  <c:v>11.850825477616908</c:v>
                </c:pt>
                <c:pt idx="244">
                  <c:v>4.2151324299523427</c:v>
                </c:pt>
                <c:pt idx="245">
                  <c:v>2.2184097371104015</c:v>
                </c:pt>
                <c:pt idx="246">
                  <c:v>3.4696087388452668</c:v>
                </c:pt>
                <c:pt idx="247">
                  <c:v>6.6256729465058282</c:v>
                </c:pt>
                <c:pt idx="248">
                  <c:v>8.5487848074262835</c:v>
                </c:pt>
                <c:pt idx="249">
                  <c:v>0.47244098954524161</c:v>
                </c:pt>
                <c:pt idx="250">
                  <c:v>9.4942526629375103E-3</c:v>
                </c:pt>
                <c:pt idx="251">
                  <c:v>3.6078160119162538E-3</c:v>
                </c:pt>
                <c:pt idx="252">
                  <c:v>1.3709700845281766E-3</c:v>
                </c:pt>
                <c:pt idx="253">
                  <c:v>2.3399426478185417</c:v>
                </c:pt>
                <c:pt idx="254">
                  <c:v>19.820084875044198</c:v>
                </c:pt>
                <c:pt idx="255">
                  <c:v>2.7529581359653998</c:v>
                </c:pt>
                <c:pt idx="256">
                  <c:v>1.0461240916668519</c:v>
                </c:pt>
                <c:pt idx="257">
                  <c:v>0.39752715483340373</c:v>
                </c:pt>
                <c:pt idx="258">
                  <c:v>0.15106031883669344</c:v>
                </c:pt>
                <c:pt idx="259">
                  <c:v>7.9298626137519186</c:v>
                </c:pt>
                <c:pt idx="260">
                  <c:v>2.1813110040018534E-2</c:v>
                </c:pt>
                <c:pt idx="261">
                  <c:v>8.2889818152070433E-3</c:v>
                </c:pt>
                <c:pt idx="262">
                  <c:v>3.1498130897786763E-3</c:v>
                </c:pt>
                <c:pt idx="263">
                  <c:v>1.196928974115897E-3</c:v>
                </c:pt>
                <c:pt idx="264">
                  <c:v>4.5483301016404086E-4</c:v>
                </c:pt>
                <c:pt idx="265">
                  <c:v>14.011415015280697</c:v>
                </c:pt>
                <c:pt idx="266">
                  <c:v>40.536910253026051</c:v>
                </c:pt>
                <c:pt idx="267">
                  <c:v>10.181320574109206</c:v>
                </c:pt>
                <c:pt idx="268">
                  <c:v>8.0131344214839579</c:v>
                </c:pt>
                <c:pt idx="269">
                  <c:v>1.69156913119264</c:v>
                </c:pt>
                <c:pt idx="270">
                  <c:v>36.48963451852044</c:v>
                </c:pt>
                <c:pt idx="271">
                  <c:v>9.497191126624692</c:v>
                </c:pt>
                <c:pt idx="272">
                  <c:v>3.3776820427071068</c:v>
                </c:pt>
                <c:pt idx="273">
                  <c:v>1.2835191762287004</c:v>
                </c:pt>
                <c:pt idx="274">
                  <c:v>0.48773728696690621</c:v>
                </c:pt>
                <c:pt idx="275">
                  <c:v>0.18534016904742434</c:v>
                </c:pt>
                <c:pt idx="276">
                  <c:v>1.4040232886644728</c:v>
                </c:pt>
                <c:pt idx="277">
                  <c:v>2.676312041044808E-2</c:v>
                </c:pt>
                <c:pt idx="278">
                  <c:v>5.1398218607237744</c:v>
                </c:pt>
                <c:pt idx="279">
                  <c:v>3.8645945872687018E-3</c:v>
                </c:pt>
                <c:pt idx="280">
                  <c:v>20.842473612434144</c:v>
                </c:pt>
                <c:pt idx="281">
                  <c:v>5.1899132877569594</c:v>
                </c:pt>
                <c:pt idx="282">
                  <c:v>1.7397273033386067</c:v>
                </c:pt>
                <c:pt idx="283">
                  <c:v>1.3100128652650134</c:v>
                </c:pt>
                <c:pt idx="284">
                  <c:v>0.21264265095209395</c:v>
                </c:pt>
                <c:pt idx="285">
                  <c:v>8.0804207361795707E-2</c:v>
                </c:pt>
                <c:pt idx="286">
                  <c:v>3.0705598797482369E-2</c:v>
                </c:pt>
                <c:pt idx="287">
                  <c:v>1.1668127543043302E-2</c:v>
                </c:pt>
                <c:pt idx="288">
                  <c:v>4.4338884663564547E-3</c:v>
                </c:pt>
                <c:pt idx="289">
                  <c:v>1.6848776172154528E-3</c:v>
                </c:pt>
                <c:pt idx="290">
                  <c:v>43.29649786336951</c:v>
                </c:pt>
                <c:pt idx="291">
                  <c:v>21.611489321270767</c:v>
                </c:pt>
                <c:pt idx="292">
                  <c:v>22.524064453587304</c:v>
                </c:pt>
                <c:pt idx="293">
                  <c:v>7.0387504203230629</c:v>
                </c:pt>
                <c:pt idx="294">
                  <c:v>6.3856641848002269</c:v>
                </c:pt>
                <c:pt idx="295">
                  <c:v>0.9650371468778266</c:v>
                </c:pt>
                <c:pt idx="296">
                  <c:v>3.140923087441803</c:v>
                </c:pt>
                <c:pt idx="297">
                  <c:v>0.13935136400915815</c:v>
                </c:pt>
                <c:pt idx="298">
                  <c:v>5.2953518323480102E-2</c:v>
                </c:pt>
                <c:pt idx="299">
                  <c:v>2.0122336962922441E-2</c:v>
                </c:pt>
                <c:pt idx="300">
                  <c:v>7.6464880459105279E-3</c:v>
                </c:pt>
                <c:pt idx="301">
                  <c:v>0.96836006403860608</c:v>
                </c:pt>
                <c:pt idx="302">
                  <c:v>1.1041528738294801E-3</c:v>
                </c:pt>
                <c:pt idx="303">
                  <c:v>4.1957809205520248E-4</c:v>
                </c:pt>
                <c:pt idx="304">
                  <c:v>1.5943967498097697E-4</c:v>
                </c:pt>
                <c:pt idx="305">
                  <c:v>4.0548709513411758</c:v>
                </c:pt>
                <c:pt idx="306">
                  <c:v>1.487715128714282</c:v>
                </c:pt>
                <c:pt idx="307">
                  <c:v>8.7487738455561668E-6</c:v>
                </c:pt>
                <c:pt idx="308">
                  <c:v>4.5357416734997145</c:v>
                </c:pt>
                <c:pt idx="309">
                  <c:v>1.2633229432983108E-6</c:v>
                </c:pt>
                <c:pt idx="310">
                  <c:v>4.8006271845335822E-7</c:v>
                </c:pt>
                <c:pt idx="311">
                  <c:v>1.8242383301227607E-7</c:v>
                </c:pt>
                <c:pt idx="312">
                  <c:v>6.9321056544664916E-8</c:v>
                </c:pt>
                <c:pt idx="313">
                  <c:v>2.634200148697267E-8</c:v>
                </c:pt>
                <c:pt idx="314">
                  <c:v>7.4272217405478838</c:v>
                </c:pt>
                <c:pt idx="315">
                  <c:v>4.703047657820167</c:v>
                </c:pt>
                <c:pt idx="316">
                  <c:v>3.8592257235706056</c:v>
                </c:pt>
                <c:pt idx="317">
                  <c:v>15.364912637501108</c:v>
                </c:pt>
                <c:pt idx="318">
                  <c:v>3.5396289805449719</c:v>
                </c:pt>
                <c:pt idx="319">
                  <c:v>1.3450590126070892</c:v>
                </c:pt>
                <c:pt idx="320">
                  <c:v>0.51112242479069392</c:v>
                </c:pt>
                <c:pt idx="321">
                  <c:v>0.19422652142046368</c:v>
                </c:pt>
                <c:pt idx="322">
                  <c:v>7.3806078139776188E-2</c:v>
                </c:pt>
                <c:pt idx="323">
                  <c:v>2.8046309693114949E-2</c:v>
                </c:pt>
                <c:pt idx="324">
                  <c:v>1.0657597683383683E-2</c:v>
                </c:pt>
                <c:pt idx="325">
                  <c:v>4.0498871196857989E-3</c:v>
                </c:pt>
                <c:pt idx="326">
                  <c:v>1.5389571054806037E-3</c:v>
                </c:pt>
                <c:pt idx="327">
                  <c:v>5.8480370008262951E-4</c:v>
                </c:pt>
                <c:pt idx="328">
                  <c:v>5.9105194023135761</c:v>
                </c:pt>
                <c:pt idx="329">
                  <c:v>10.038502493722628</c:v>
                </c:pt>
                <c:pt idx="330">
                  <c:v>58.439400061874814</c:v>
                </c:pt>
                <c:pt idx="331">
                  <c:v>40.663578274321971</c:v>
                </c:pt>
                <c:pt idx="332">
                  <c:v>16.047482045537695</c:v>
                </c:pt>
                <c:pt idx="333">
                  <c:v>4.6805114502628529</c:v>
                </c:pt>
                <c:pt idx="334">
                  <c:v>1.7785943510998845</c:v>
                </c:pt>
                <c:pt idx="335">
                  <c:v>0.67586585341795602</c:v>
                </c:pt>
                <c:pt idx="336">
                  <c:v>3.3978959358762615</c:v>
                </c:pt>
                <c:pt idx="337">
                  <c:v>12.55030715832857</c:v>
                </c:pt>
                <c:pt idx="338">
                  <c:v>3.5865178674240634</c:v>
                </c:pt>
                <c:pt idx="339">
                  <c:v>1.4092722221325033E-2</c:v>
                </c:pt>
                <c:pt idx="340">
                  <c:v>0.31330476833261878</c:v>
                </c:pt>
                <c:pt idx="341">
                  <c:v>2.034989088759335E-3</c:v>
                </c:pt>
                <c:pt idx="342">
                  <c:v>0.81587607970159126</c:v>
                </c:pt>
                <c:pt idx="343">
                  <c:v>2.6064047892197126</c:v>
                </c:pt>
                <c:pt idx="344">
                  <c:v>1.1166392127840222E-4</c:v>
                </c:pt>
                <c:pt idx="345">
                  <c:v>4.2432290085792846E-5</c:v>
                </c:pt>
                <c:pt idx="346">
                  <c:v>1.6124270232601284E-5</c:v>
                </c:pt>
                <c:pt idx="347">
                  <c:v>6.1272226883884871E-6</c:v>
                </c:pt>
                <c:pt idx="348">
                  <c:v>2.3283446215876255E-6</c:v>
                </c:pt>
                <c:pt idx="349">
                  <c:v>8.8477095620329752E-7</c:v>
                </c:pt>
                <c:pt idx="350">
                  <c:v>3.0076733233745845</c:v>
                </c:pt>
                <c:pt idx="351">
                  <c:v>2.3607175110669352</c:v>
                </c:pt>
                <c:pt idx="352">
                  <c:v>4.8549151908787345E-8</c:v>
                </c:pt>
                <c:pt idx="353">
                  <c:v>1.8448677725339189E-8</c:v>
                </c:pt>
                <c:pt idx="354">
                  <c:v>2.8854198779299818</c:v>
                </c:pt>
                <c:pt idx="355">
                  <c:v>3.7082622188713215</c:v>
                </c:pt>
                <c:pt idx="356">
                  <c:v>0.52297699177513302</c:v>
                </c:pt>
                <c:pt idx="357">
                  <c:v>3.8468002077502858E-10</c:v>
                </c:pt>
                <c:pt idx="358">
                  <c:v>1.4617840789451086E-10</c:v>
                </c:pt>
                <c:pt idx="359">
                  <c:v>5.554779499991414E-11</c:v>
                </c:pt>
                <c:pt idx="360">
                  <c:v>2.1108162099967372E-11</c:v>
                </c:pt>
                <c:pt idx="361">
                  <c:v>8.0211015979876032E-12</c:v>
                </c:pt>
                <c:pt idx="362">
                  <c:v>3.0480186072352888E-12</c:v>
                </c:pt>
                <c:pt idx="363">
                  <c:v>1.1582470707494098E-12</c:v>
                </c:pt>
                <c:pt idx="364">
                  <c:v>15.088333915503064</c:v>
                </c:pt>
                <c:pt idx="365">
                  <c:v>2.6535917837744685</c:v>
                </c:pt>
                <c:pt idx="366">
                  <c:v>3.715970606088042</c:v>
                </c:pt>
                <c:pt idx="367">
                  <c:v>4.1286148106485161</c:v>
                </c:pt>
                <c:pt idx="368">
                  <c:v>0.10896936528033208</c:v>
                </c:pt>
                <c:pt idx="369">
                  <c:v>4.1408358806526185E-2</c:v>
                </c:pt>
                <c:pt idx="370">
                  <c:v>1.5735176346479949E-2</c:v>
                </c:pt>
                <c:pt idx="371">
                  <c:v>5.9793670116623796E-3</c:v>
                </c:pt>
                <c:pt idx="372">
                  <c:v>2.2721594644317046E-3</c:v>
                </c:pt>
                <c:pt idx="373">
                  <c:v>8.6342059648404764E-4</c:v>
                </c:pt>
                <c:pt idx="374">
                  <c:v>0.16186966789294338</c:v>
                </c:pt>
                <c:pt idx="375">
                  <c:v>2.1619835649011052</c:v>
                </c:pt>
                <c:pt idx="376">
                  <c:v>4.7377614970272667E-5</c:v>
                </c:pt>
                <c:pt idx="377">
                  <c:v>1.800349368870361E-5</c:v>
                </c:pt>
                <c:pt idx="378">
                  <c:v>9.5794749650639162</c:v>
                </c:pt>
                <c:pt idx="379">
                  <c:v>0.77803508378861175</c:v>
                </c:pt>
                <c:pt idx="380">
                  <c:v>9.8788770568654485E-7</c:v>
                </c:pt>
                <c:pt idx="381">
                  <c:v>3.7539732816088706E-7</c:v>
                </c:pt>
                <c:pt idx="382">
                  <c:v>1.4265098470113707E-7</c:v>
                </c:pt>
                <c:pt idx="383">
                  <c:v>5.4207374186432081E-8</c:v>
                </c:pt>
                <c:pt idx="384">
                  <c:v>2.0598802190844187E-8</c:v>
                </c:pt>
                <c:pt idx="385">
                  <c:v>7.8275448325207922E-9</c:v>
                </c:pt>
                <c:pt idx="386">
                  <c:v>2.974467036357901E-9</c:v>
                </c:pt>
                <c:pt idx="387">
                  <c:v>7.9258961364688298</c:v>
                </c:pt>
                <c:pt idx="388">
                  <c:v>4.2951304005008087E-10</c:v>
                </c:pt>
                <c:pt idx="389">
                  <c:v>1.6321495521903075E-10</c:v>
                </c:pt>
                <c:pt idx="390">
                  <c:v>6.2021682983231684E-11</c:v>
                </c:pt>
                <c:pt idx="391">
                  <c:v>2.3568239533628033E-11</c:v>
                </c:pt>
                <c:pt idx="392">
                  <c:v>8.9559310227786533E-12</c:v>
                </c:pt>
                <c:pt idx="393">
                  <c:v>3.403253788655889E-12</c:v>
                </c:pt>
                <c:pt idx="394">
                  <c:v>1.2932364396892379E-12</c:v>
                </c:pt>
                <c:pt idx="395">
                  <c:v>4.9142984708191033E-13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8.6771004419034042E-2</c:v>
                </c:pt>
                <c:pt idx="1">
                  <c:v>0.11881856490928938</c:v>
                </c:pt>
                <c:pt idx="2">
                  <c:v>0.25732531239864798</c:v>
                </c:pt>
                <c:pt idx="3">
                  <c:v>7.1460441994219384</c:v>
                </c:pt>
                <c:pt idx="4">
                  <c:v>0.75259418547315271</c:v>
                </c:pt>
                <c:pt idx="5">
                  <c:v>12.797318677045002</c:v>
                </c:pt>
                <c:pt idx="6">
                  <c:v>53.415494886299882</c:v>
                </c:pt>
                <c:pt idx="7">
                  <c:v>13.213298565798992</c:v>
                </c:pt>
                <c:pt idx="8">
                  <c:v>0.92000757716567338</c:v>
                </c:pt>
                <c:pt idx="9">
                  <c:v>0.29414808708147533</c:v>
                </c:pt>
                <c:pt idx="10">
                  <c:v>0.16598338102522689</c:v>
                </c:pt>
                <c:pt idx="11">
                  <c:v>5.7711144787232797E-3</c:v>
                </c:pt>
                <c:pt idx="12">
                  <c:v>0.86160696294956673</c:v>
                </c:pt>
                <c:pt idx="13">
                  <c:v>1.2137726256755517</c:v>
                </c:pt>
                <c:pt idx="14">
                  <c:v>0.36904489578101235</c:v>
                </c:pt>
                <c:pt idx="15">
                  <c:v>0.63290739980157729</c:v>
                </c:pt>
                <c:pt idx="16">
                  <c:v>0.41730775580219365</c:v>
                </c:pt>
                <c:pt idx="17">
                  <c:v>0.55959381719797285</c:v>
                </c:pt>
                <c:pt idx="18">
                  <c:v>1.1838445452814652</c:v>
                </c:pt>
                <c:pt idx="19">
                  <c:v>8.3027951497391328</c:v>
                </c:pt>
                <c:pt idx="20">
                  <c:v>1.1222264070639467</c:v>
                </c:pt>
                <c:pt idx="21">
                  <c:v>0.58888349997273248</c:v>
                </c:pt>
                <c:pt idx="22">
                  <c:v>0.21312266123639148</c:v>
                </c:pt>
                <c:pt idx="23">
                  <c:v>0.2258395418134011</c:v>
                </c:pt>
                <c:pt idx="24">
                  <c:v>0.15094273311386414</c:v>
                </c:pt>
                <c:pt idx="25">
                  <c:v>0.24432753686913408</c:v>
                </c:pt>
                <c:pt idx="26">
                  <c:v>0.31633878832930967</c:v>
                </c:pt>
                <c:pt idx="27">
                  <c:v>0.45745019810552551</c:v>
                </c:pt>
                <c:pt idx="28">
                  <c:v>0.41426898313419347</c:v>
                </c:pt>
                <c:pt idx="29">
                  <c:v>0.36020947272951576</c:v>
                </c:pt>
                <c:pt idx="30">
                  <c:v>2.1107468167358778</c:v>
                </c:pt>
                <c:pt idx="31">
                  <c:v>0.37900389864252593</c:v>
                </c:pt>
                <c:pt idx="32">
                  <c:v>1.3552670740233648</c:v>
                </c:pt>
                <c:pt idx="33">
                  <c:v>0.16319996740495796</c:v>
                </c:pt>
                <c:pt idx="34">
                  <c:v>0.1538793621627719</c:v>
                </c:pt>
                <c:pt idx="35">
                  <c:v>0.17060537978916035</c:v>
                </c:pt>
                <c:pt idx="36">
                  <c:v>0.15055969454226742</c:v>
                </c:pt>
                <c:pt idx="37">
                  <c:v>0.15673938349736055</c:v>
                </c:pt>
                <c:pt idx="38">
                  <c:v>9.8466448805119278</c:v>
                </c:pt>
                <c:pt idx="39">
                  <c:v>0.71697159831466117</c:v>
                </c:pt>
                <c:pt idx="40">
                  <c:v>2.9455921514832237</c:v>
                </c:pt>
                <c:pt idx="41">
                  <c:v>19.887132814156551</c:v>
                </c:pt>
                <c:pt idx="42">
                  <c:v>5.4067171176109703</c:v>
                </c:pt>
                <c:pt idx="43">
                  <c:v>0.47512104420851892</c:v>
                </c:pt>
                <c:pt idx="44">
                  <c:v>8.0872210416445184E-2</c:v>
                </c:pt>
                <c:pt idx="45">
                  <c:v>5.6178990500846075E-3</c:v>
                </c:pt>
                <c:pt idx="46">
                  <c:v>1.940728762756501E-3</c:v>
                </c:pt>
                <c:pt idx="47">
                  <c:v>2.3237673343531793E-3</c:v>
                </c:pt>
                <c:pt idx="48">
                  <c:v>1.864121048437166E-3</c:v>
                </c:pt>
                <c:pt idx="49">
                  <c:v>4.1061734875163791E-2</c:v>
                </c:pt>
                <c:pt idx="50">
                  <c:v>5.5872559643568701E-2</c:v>
                </c:pt>
                <c:pt idx="51">
                  <c:v>1.0597400480841417E-2</c:v>
                </c:pt>
                <c:pt idx="52">
                  <c:v>3.1281483347062031E-2</c:v>
                </c:pt>
                <c:pt idx="53">
                  <c:v>0.10584632528454861</c:v>
                </c:pt>
                <c:pt idx="54">
                  <c:v>9.7623763947606593E-2</c:v>
                </c:pt>
                <c:pt idx="55">
                  <c:v>1.5098614415197837</c:v>
                </c:pt>
                <c:pt idx="56">
                  <c:v>6.9406589173317976E-2</c:v>
                </c:pt>
                <c:pt idx="57">
                  <c:v>0.12704112624623143</c:v>
                </c:pt>
                <c:pt idx="58">
                  <c:v>1.4172427149077078E-2</c:v>
                </c:pt>
                <c:pt idx="59">
                  <c:v>1.6087620007060471E-3</c:v>
                </c:pt>
                <c:pt idx="60">
                  <c:v>0.26225374201985857</c:v>
                </c:pt>
                <c:pt idx="61">
                  <c:v>0.17913437198337959</c:v>
                </c:pt>
                <c:pt idx="62">
                  <c:v>0.65218700790527673</c:v>
                </c:pt>
                <c:pt idx="63">
                  <c:v>9.8185298493567306</c:v>
                </c:pt>
                <c:pt idx="64">
                  <c:v>85.379297608899464</c:v>
                </c:pt>
                <c:pt idx="65">
                  <c:v>20.873559279637099</c:v>
                </c:pt>
                <c:pt idx="66">
                  <c:v>48.426289811729283</c:v>
                </c:pt>
                <c:pt idx="67">
                  <c:v>5.4922623986008938</c:v>
                </c:pt>
                <c:pt idx="68">
                  <c:v>4.6431935648949274</c:v>
                </c:pt>
                <c:pt idx="69">
                  <c:v>2.4715436152751762</c:v>
                </c:pt>
                <c:pt idx="70">
                  <c:v>0.15206631292388098</c:v>
                </c:pt>
                <c:pt idx="71">
                  <c:v>1.6368514959564696E-2</c:v>
                </c:pt>
                <c:pt idx="72">
                  <c:v>1.2249573519661749</c:v>
                </c:pt>
                <c:pt idx="73">
                  <c:v>0.36988758063852517</c:v>
                </c:pt>
                <c:pt idx="74">
                  <c:v>0.71543944402827453</c:v>
                </c:pt>
                <c:pt idx="75">
                  <c:v>62.180413304718037</c:v>
                </c:pt>
                <c:pt idx="76">
                  <c:v>60.734595912369208</c:v>
                </c:pt>
                <c:pt idx="77">
                  <c:v>7.919960865380637</c:v>
                </c:pt>
                <c:pt idx="78">
                  <c:v>2.8758535955478566</c:v>
                </c:pt>
                <c:pt idx="79">
                  <c:v>10.115793316820524</c:v>
                </c:pt>
                <c:pt idx="80">
                  <c:v>3.3863163319623615</c:v>
                </c:pt>
                <c:pt idx="81">
                  <c:v>1.3783515319382573</c:v>
                </c:pt>
                <c:pt idx="82">
                  <c:v>0.22729508838546852</c:v>
                </c:pt>
                <c:pt idx="83">
                  <c:v>1.3865996291799734E-2</c:v>
                </c:pt>
                <c:pt idx="84">
                  <c:v>5.4145055685667698</c:v>
                </c:pt>
                <c:pt idx="85">
                  <c:v>5.1430333649238165</c:v>
                </c:pt>
                <c:pt idx="86">
                  <c:v>6.1013192633443856</c:v>
                </c:pt>
                <c:pt idx="87">
                  <c:v>11.869854615685576</c:v>
                </c:pt>
                <c:pt idx="88">
                  <c:v>8.9005396086681365</c:v>
                </c:pt>
                <c:pt idx="89">
                  <c:v>39.606188303096481</c:v>
                </c:pt>
                <c:pt idx="90">
                  <c:v>2.8656392336386114</c:v>
                </c:pt>
                <c:pt idx="91">
                  <c:v>1.3115240691470247</c:v>
                </c:pt>
                <c:pt idx="92">
                  <c:v>0.47550408278011563</c:v>
                </c:pt>
                <c:pt idx="93">
                  <c:v>0.31391287737586399</c:v>
                </c:pt>
                <c:pt idx="94">
                  <c:v>8.8839412705656109E-2</c:v>
                </c:pt>
                <c:pt idx="95">
                  <c:v>3.6950454206692823E-2</c:v>
                </c:pt>
                <c:pt idx="96">
                  <c:v>8.6158142704479371E-2</c:v>
                </c:pt>
                <c:pt idx="97">
                  <c:v>7.3211438984511656E-2</c:v>
                </c:pt>
                <c:pt idx="98">
                  <c:v>8.1842574797823447E-2</c:v>
                </c:pt>
                <c:pt idx="99">
                  <c:v>0.78632711567843272</c:v>
                </c:pt>
                <c:pt idx="100">
                  <c:v>9.5762196489646758</c:v>
                </c:pt>
                <c:pt idx="101">
                  <c:v>2.9125231548020434</c:v>
                </c:pt>
                <c:pt idx="102">
                  <c:v>6.2292286103529042</c:v>
                </c:pt>
                <c:pt idx="103">
                  <c:v>0.47374210535077094</c:v>
                </c:pt>
                <c:pt idx="104">
                  <c:v>0.19693289761023861</c:v>
                </c:pt>
                <c:pt idx="105">
                  <c:v>3.0668621632507321E-2</c:v>
                </c:pt>
                <c:pt idx="106">
                  <c:v>1.0342041433110299E-2</c:v>
                </c:pt>
                <c:pt idx="107">
                  <c:v>6.3329043837317411E-3</c:v>
                </c:pt>
                <c:pt idx="108">
                  <c:v>7.7118432414797801E-3</c:v>
                </c:pt>
                <c:pt idx="109">
                  <c:v>1.0705161998983947</c:v>
                </c:pt>
                <c:pt idx="110">
                  <c:v>2.043408635849183</c:v>
                </c:pt>
                <c:pt idx="111">
                  <c:v>1.3248538114385886</c:v>
                </c:pt>
                <c:pt idx="112">
                  <c:v>0.52195389356240618</c:v>
                </c:pt>
                <c:pt idx="113">
                  <c:v>0.26810146421290126</c:v>
                </c:pt>
                <c:pt idx="114">
                  <c:v>0.15630527311621767</c:v>
                </c:pt>
                <c:pt idx="115">
                  <c:v>0.34218112395969885</c:v>
                </c:pt>
                <c:pt idx="116">
                  <c:v>2.7419943827272033</c:v>
                </c:pt>
                <c:pt idx="117">
                  <c:v>0.75547974271251417</c:v>
                </c:pt>
                <c:pt idx="118">
                  <c:v>3.4575615062793448E-2</c:v>
                </c:pt>
                <c:pt idx="119">
                  <c:v>3.3681858395734517E-2</c:v>
                </c:pt>
                <c:pt idx="120">
                  <c:v>0.12967132443786192</c:v>
                </c:pt>
                <c:pt idx="121">
                  <c:v>1.5792680306931024</c:v>
                </c:pt>
                <c:pt idx="122">
                  <c:v>0.65004199190433509</c:v>
                </c:pt>
                <c:pt idx="123">
                  <c:v>20.823738729424743</c:v>
                </c:pt>
                <c:pt idx="124">
                  <c:v>16.484447967234626</c:v>
                </c:pt>
                <c:pt idx="125">
                  <c:v>0.63349472561135867</c:v>
                </c:pt>
                <c:pt idx="126">
                  <c:v>0.75670546614162337</c:v>
                </c:pt>
                <c:pt idx="127">
                  <c:v>0.18344993989003544</c:v>
                </c:pt>
                <c:pt idx="128">
                  <c:v>0.38079141197664373</c:v>
                </c:pt>
                <c:pt idx="129">
                  <c:v>4.9233224402559644E-2</c:v>
                </c:pt>
                <c:pt idx="130">
                  <c:v>2.2624811628977105E-2</c:v>
                </c:pt>
                <c:pt idx="131">
                  <c:v>8.4523844799000172E-2</c:v>
                </c:pt>
                <c:pt idx="132">
                  <c:v>5.6766316310627625E-2</c:v>
                </c:pt>
                <c:pt idx="133">
                  <c:v>3.4345791919835444E-2</c:v>
                </c:pt>
                <c:pt idx="134">
                  <c:v>4.867143449755116E-2</c:v>
                </c:pt>
                <c:pt idx="135">
                  <c:v>25.789118804842019</c:v>
                </c:pt>
                <c:pt idx="136">
                  <c:v>0.41138342589483184</c:v>
                </c:pt>
                <c:pt idx="137">
                  <c:v>0.25247349049175682</c:v>
                </c:pt>
                <c:pt idx="138">
                  <c:v>2.8887236915535044</c:v>
                </c:pt>
                <c:pt idx="139">
                  <c:v>11.816433502900228</c:v>
                </c:pt>
                <c:pt idx="140">
                  <c:v>0.60908240064826369</c:v>
                </c:pt>
                <c:pt idx="141">
                  <c:v>5.5132018405148454E-2</c:v>
                </c:pt>
                <c:pt idx="142">
                  <c:v>2.5970015154254757E-2</c:v>
                </c:pt>
                <c:pt idx="143">
                  <c:v>2.0888370104405501E-2</c:v>
                </c:pt>
                <c:pt idx="144">
                  <c:v>2.9289682774759303E-2</c:v>
                </c:pt>
                <c:pt idx="145">
                  <c:v>5.5074562619408969</c:v>
                </c:pt>
                <c:pt idx="146">
                  <c:v>48.180455656478564</c:v>
                </c:pt>
                <c:pt idx="147">
                  <c:v>5.0267428545870665</c:v>
                </c:pt>
                <c:pt idx="148">
                  <c:v>18.793659835867125</c:v>
                </c:pt>
                <c:pt idx="149">
                  <c:v>4.3390609390471644</c:v>
                </c:pt>
                <c:pt idx="150">
                  <c:v>15.352339165023475</c:v>
                </c:pt>
                <c:pt idx="151">
                  <c:v>4.8557799721310841</c:v>
                </c:pt>
                <c:pt idx="152">
                  <c:v>1.0982992642915406</c:v>
                </c:pt>
                <c:pt idx="153">
                  <c:v>0.423768339709791</c:v>
                </c:pt>
                <c:pt idx="154">
                  <c:v>3.878903935035688E-2</c:v>
                </c:pt>
                <c:pt idx="155">
                  <c:v>1.1874195719497015E-2</c:v>
                </c:pt>
                <c:pt idx="156">
                  <c:v>1.9509431246657466E-2</c:v>
                </c:pt>
                <c:pt idx="157">
                  <c:v>4.1671276922098013</c:v>
                </c:pt>
                <c:pt idx="158">
                  <c:v>11.173950138808735</c:v>
                </c:pt>
                <c:pt idx="159">
                  <c:v>55.636352524417426</c:v>
                </c:pt>
                <c:pt idx="160">
                  <c:v>1.0973288999101618</c:v>
                </c:pt>
                <c:pt idx="161">
                  <c:v>1.6133584635652065</c:v>
                </c:pt>
                <c:pt idx="162">
                  <c:v>0.82932957931635343</c:v>
                </c:pt>
                <c:pt idx="163">
                  <c:v>0.28824929307888653</c:v>
                </c:pt>
                <c:pt idx="164">
                  <c:v>2.9189071309953221</c:v>
                </c:pt>
                <c:pt idx="165">
                  <c:v>0.19478788160929714</c:v>
                </c:pt>
                <c:pt idx="166">
                  <c:v>7.7629150510260042E-3</c:v>
                </c:pt>
                <c:pt idx="167">
                  <c:v>9.5019101660749145E-2</c:v>
                </c:pt>
                <c:pt idx="168">
                  <c:v>1.2512593338824809E-3</c:v>
                </c:pt>
                <c:pt idx="169">
                  <c:v>0.9906654256728743</c:v>
                </c:pt>
                <c:pt idx="170">
                  <c:v>0.64884180437999872</c:v>
                </c:pt>
                <c:pt idx="171">
                  <c:v>2.9766948834968749</c:v>
                </c:pt>
                <c:pt idx="172">
                  <c:v>0.25712102516046326</c:v>
                </c:pt>
                <c:pt idx="173">
                  <c:v>0.10301183985473321</c:v>
                </c:pt>
                <c:pt idx="174">
                  <c:v>3.6244897157811771</c:v>
                </c:pt>
                <c:pt idx="175">
                  <c:v>5.3957366785585333E-2</c:v>
                </c:pt>
                <c:pt idx="176">
                  <c:v>1.6113155911833571E-2</c:v>
                </c:pt>
                <c:pt idx="177">
                  <c:v>3.5494907634625477E-3</c:v>
                </c:pt>
                <c:pt idx="178">
                  <c:v>1.5321542863867112E-3</c:v>
                </c:pt>
                <c:pt idx="179">
                  <c:v>8.6822076228580333E-4</c:v>
                </c:pt>
                <c:pt idx="180">
                  <c:v>9.4482847660513881E-4</c:v>
                </c:pt>
                <c:pt idx="181">
                  <c:v>1.1491157147900334E-3</c:v>
                </c:pt>
                <c:pt idx="182">
                  <c:v>4.0079879336637676</c:v>
                </c:pt>
                <c:pt idx="183">
                  <c:v>1.3938007543259905</c:v>
                </c:pt>
                <c:pt idx="184">
                  <c:v>20.92437573013558</c:v>
                </c:pt>
                <c:pt idx="185">
                  <c:v>40.987680751321832</c:v>
                </c:pt>
                <c:pt idx="186">
                  <c:v>19.974950790671283</c:v>
                </c:pt>
                <c:pt idx="187">
                  <c:v>0.29961277070292114</c:v>
                </c:pt>
                <c:pt idx="188">
                  <c:v>0.61878604446204677</c:v>
                </c:pt>
                <c:pt idx="189">
                  <c:v>0.33995950024443811</c:v>
                </c:pt>
                <c:pt idx="190">
                  <c:v>4.3921756209752399E-3</c:v>
                </c:pt>
                <c:pt idx="191">
                  <c:v>7.6607714319335582E-4</c:v>
                </c:pt>
                <c:pt idx="192">
                  <c:v>2.2982314295800668E-3</c:v>
                </c:pt>
                <c:pt idx="193">
                  <c:v>4.0372265446289829E-2</c:v>
                </c:pt>
                <c:pt idx="194">
                  <c:v>1.9662646675296127E-2</c:v>
                </c:pt>
                <c:pt idx="195">
                  <c:v>3.628652068259193E-2</c:v>
                </c:pt>
                <c:pt idx="196">
                  <c:v>0.37083240911513021</c:v>
                </c:pt>
                <c:pt idx="197">
                  <c:v>0.84883901056301092</c:v>
                </c:pt>
                <c:pt idx="198">
                  <c:v>0.39098023798111547</c:v>
                </c:pt>
                <c:pt idx="199">
                  <c:v>4.9503904993154633</c:v>
                </c:pt>
                <c:pt idx="200">
                  <c:v>0.40589320636861287</c:v>
                </c:pt>
                <c:pt idx="201">
                  <c:v>4.4841048781584382E-2</c:v>
                </c:pt>
                <c:pt idx="202">
                  <c:v>8.0693459083033478E-3</c:v>
                </c:pt>
                <c:pt idx="203">
                  <c:v>7.1245174316982062E-3</c:v>
                </c:pt>
                <c:pt idx="204">
                  <c:v>6.9202301935133124E-3</c:v>
                </c:pt>
                <c:pt idx="205">
                  <c:v>0.52979341632775145</c:v>
                </c:pt>
                <c:pt idx="206">
                  <c:v>2.7726885402644825</c:v>
                </c:pt>
                <c:pt idx="207">
                  <c:v>0.6040518274079606</c:v>
                </c:pt>
                <c:pt idx="208">
                  <c:v>9.1269664762913152</c:v>
                </c:pt>
                <c:pt idx="209">
                  <c:v>1.5304178448621393</c:v>
                </c:pt>
                <c:pt idx="210">
                  <c:v>0.69381053268544912</c:v>
                </c:pt>
                <c:pt idx="211">
                  <c:v>0.31526628032883891</c:v>
                </c:pt>
                <c:pt idx="212">
                  <c:v>0.15278131825752814</c:v>
                </c:pt>
                <c:pt idx="213">
                  <c:v>0.11524353824105375</c:v>
                </c:pt>
                <c:pt idx="214">
                  <c:v>8.14595362262268E-3</c:v>
                </c:pt>
                <c:pt idx="215">
                  <c:v>7.1245174316982062E-3</c:v>
                </c:pt>
                <c:pt idx="216">
                  <c:v>3.6400921535975472</c:v>
                </c:pt>
                <c:pt idx="217">
                  <c:v>5.1074363136701022</c:v>
                </c:pt>
                <c:pt idx="218">
                  <c:v>8.5805236500514965</c:v>
                </c:pt>
                <c:pt idx="219">
                  <c:v>32.664252590526019</c:v>
                </c:pt>
                <c:pt idx="220">
                  <c:v>41.289004427644542</c:v>
                </c:pt>
                <c:pt idx="221">
                  <c:v>93.535976311526895</c:v>
                </c:pt>
                <c:pt idx="222">
                  <c:v>12.013111041462734</c:v>
                </c:pt>
                <c:pt idx="223">
                  <c:v>2.9121145803256749</c:v>
                </c:pt>
                <c:pt idx="224">
                  <c:v>1.1780989667075148</c:v>
                </c:pt>
                <c:pt idx="225">
                  <c:v>0.62859183189492118</c:v>
                </c:pt>
                <c:pt idx="226">
                  <c:v>0.15285792597184764</c:v>
                </c:pt>
                <c:pt idx="227">
                  <c:v>5.5412913357652721E-2</c:v>
                </c:pt>
                <c:pt idx="228">
                  <c:v>8.379658223106194</c:v>
                </c:pt>
                <c:pt idx="229">
                  <c:v>1.5464543930596533</c:v>
                </c:pt>
                <c:pt idx="230">
                  <c:v>0.32818744814403344</c:v>
                </c:pt>
                <c:pt idx="231">
                  <c:v>57.706241893516335</c:v>
                </c:pt>
                <c:pt idx="232">
                  <c:v>72.777328603368744</c:v>
                </c:pt>
                <c:pt idx="233">
                  <c:v>125.69538406468838</c:v>
                </c:pt>
                <c:pt idx="234">
                  <c:v>85.657638970926371</c:v>
                </c:pt>
                <c:pt idx="235">
                  <c:v>10.883402614300273</c:v>
                </c:pt>
                <c:pt idx="236">
                  <c:v>3.2106293071233507</c:v>
                </c:pt>
                <c:pt idx="237">
                  <c:v>1.4879771711292269</c:v>
                </c:pt>
                <c:pt idx="238">
                  <c:v>0.67869327705976645</c:v>
                </c:pt>
                <c:pt idx="239">
                  <c:v>0.2969059647969714</c:v>
                </c:pt>
                <c:pt idx="240">
                  <c:v>1.4138975113824295</c:v>
                </c:pt>
                <c:pt idx="241">
                  <c:v>11.061745373235677</c:v>
                </c:pt>
                <c:pt idx="242">
                  <c:v>19.337319248486679</c:v>
                </c:pt>
                <c:pt idx="243">
                  <c:v>59.379916164155624</c:v>
                </c:pt>
                <c:pt idx="244">
                  <c:v>8.5162242418328002</c:v>
                </c:pt>
                <c:pt idx="245">
                  <c:v>14.007465204242768</c:v>
                </c:pt>
                <c:pt idx="246">
                  <c:v>9.5070173470295405</c:v>
                </c:pt>
                <c:pt idx="247">
                  <c:v>2.3250441295918347</c:v>
                </c:pt>
                <c:pt idx="248">
                  <c:v>15.174958258501194</c:v>
                </c:pt>
                <c:pt idx="249">
                  <c:v>4.4199331494636098</c:v>
                </c:pt>
                <c:pt idx="250">
                  <c:v>0.43730236923954036</c:v>
                </c:pt>
                <c:pt idx="251">
                  <c:v>0.26304535506782512</c:v>
                </c:pt>
                <c:pt idx="252">
                  <c:v>0.19905237770640669</c:v>
                </c:pt>
                <c:pt idx="253">
                  <c:v>5.8407508910395523</c:v>
                </c:pt>
                <c:pt idx="254">
                  <c:v>30.52868487435067</c:v>
                </c:pt>
                <c:pt idx="255">
                  <c:v>4.8898704050031867</c:v>
                </c:pt>
                <c:pt idx="256">
                  <c:v>3.0137474813226595</c:v>
                </c:pt>
                <c:pt idx="257">
                  <c:v>1.989502340873144</c:v>
                </c:pt>
                <c:pt idx="258">
                  <c:v>1.06030183798915</c:v>
                </c:pt>
                <c:pt idx="259">
                  <c:v>2.4077804610567148</c:v>
                </c:pt>
                <c:pt idx="260">
                  <c:v>0.75836529995187529</c:v>
                </c:pt>
                <c:pt idx="261">
                  <c:v>0.1198910729097601</c:v>
                </c:pt>
                <c:pt idx="262">
                  <c:v>2.5918943344708536E-2</c:v>
                </c:pt>
                <c:pt idx="263">
                  <c:v>0.46825188582455191</c:v>
                </c:pt>
                <c:pt idx="264">
                  <c:v>0.1148860355742302</c:v>
                </c:pt>
                <c:pt idx="265">
                  <c:v>9.4021413861263685</c:v>
                </c:pt>
                <c:pt idx="266">
                  <c:v>46.906137400585955</c:v>
                </c:pt>
                <c:pt idx="267">
                  <c:v>27.667386744523498</c:v>
                </c:pt>
                <c:pt idx="268">
                  <c:v>16.660645710169089</c:v>
                </c:pt>
                <c:pt idx="269">
                  <c:v>8.2927850750680729</c:v>
                </c:pt>
                <c:pt idx="270">
                  <c:v>64.607115871211619</c:v>
                </c:pt>
                <c:pt idx="271">
                  <c:v>23.092629404420503</c:v>
                </c:pt>
                <c:pt idx="272">
                  <c:v>2.4534897306005852</c:v>
                </c:pt>
                <c:pt idx="273">
                  <c:v>0.80713887806851914</c:v>
                </c:pt>
                <c:pt idx="274">
                  <c:v>0.12476843072142441</c:v>
                </c:pt>
                <c:pt idx="275">
                  <c:v>0.15604991406848662</c:v>
                </c:pt>
                <c:pt idx="276">
                  <c:v>3.9971607100399691</c:v>
                </c:pt>
                <c:pt idx="277">
                  <c:v>0.54166761204724878</c:v>
                </c:pt>
                <c:pt idx="278">
                  <c:v>2.6446259778273271</c:v>
                </c:pt>
                <c:pt idx="279">
                  <c:v>0.54447656157229107</c:v>
                </c:pt>
                <c:pt idx="280">
                  <c:v>9.8558378062302445</c:v>
                </c:pt>
                <c:pt idx="281">
                  <c:v>17.954550005022661</c:v>
                </c:pt>
                <c:pt idx="282">
                  <c:v>2.8630856431612988</c:v>
                </c:pt>
                <c:pt idx="283">
                  <c:v>4.6051450667829901</c:v>
                </c:pt>
                <c:pt idx="284">
                  <c:v>0.53398130471054173</c:v>
                </c:pt>
                <c:pt idx="285">
                  <c:v>0.13848121158458551</c:v>
                </c:pt>
                <c:pt idx="286">
                  <c:v>0.10331827071201051</c:v>
                </c:pt>
                <c:pt idx="287">
                  <c:v>0.12847113691352566</c:v>
                </c:pt>
                <c:pt idx="288">
                  <c:v>0.1195591061477097</c:v>
                </c:pt>
                <c:pt idx="289">
                  <c:v>0.14243927682441787</c:v>
                </c:pt>
                <c:pt idx="290">
                  <c:v>11.598127052994892</c:v>
                </c:pt>
                <c:pt idx="291">
                  <c:v>41.838026380266449</c:v>
                </c:pt>
                <c:pt idx="292">
                  <c:v>22.815820196679976</c:v>
                </c:pt>
                <c:pt idx="293">
                  <c:v>14.085605072848491</c:v>
                </c:pt>
                <c:pt idx="294">
                  <c:v>13.811349455585269</c:v>
                </c:pt>
                <c:pt idx="295">
                  <c:v>5.1521241470230459</c:v>
                </c:pt>
                <c:pt idx="296">
                  <c:v>2.5988145646643654</c:v>
                </c:pt>
                <c:pt idx="297">
                  <c:v>2.7799918090295939</c:v>
                </c:pt>
                <c:pt idx="298">
                  <c:v>0.68671155115852378</c:v>
                </c:pt>
                <c:pt idx="299">
                  <c:v>1.2321840130169659</c:v>
                </c:pt>
                <c:pt idx="300">
                  <c:v>0.54261244052385349</c:v>
                </c:pt>
                <c:pt idx="301">
                  <c:v>1.7473708918144975</c:v>
                </c:pt>
                <c:pt idx="302">
                  <c:v>0.59593140969011127</c:v>
                </c:pt>
                <c:pt idx="303">
                  <c:v>0.49720960183726087</c:v>
                </c:pt>
                <c:pt idx="304">
                  <c:v>0.85792979266223846</c:v>
                </c:pt>
                <c:pt idx="305">
                  <c:v>3.2638716685752898</c:v>
                </c:pt>
                <c:pt idx="306">
                  <c:v>4.2054570852742437</c:v>
                </c:pt>
                <c:pt idx="307">
                  <c:v>0.86518198961780235</c:v>
                </c:pt>
                <c:pt idx="308">
                  <c:v>1.0858888145718077</c:v>
                </c:pt>
                <c:pt idx="309">
                  <c:v>0.19016588284536393</c:v>
                </c:pt>
                <c:pt idx="310">
                  <c:v>0.13232705853426557</c:v>
                </c:pt>
                <c:pt idx="311">
                  <c:v>0.76091889042918659</c:v>
                </c:pt>
                <c:pt idx="312">
                  <c:v>0.44205204752733918</c:v>
                </c:pt>
                <c:pt idx="313">
                  <c:v>0.91012518201847903</c:v>
                </c:pt>
                <c:pt idx="314">
                  <c:v>4.742655913986197</c:v>
                </c:pt>
                <c:pt idx="315">
                  <c:v>8.3114262855524466</c:v>
                </c:pt>
                <c:pt idx="316">
                  <c:v>2.6465411706853113</c:v>
                </c:pt>
                <c:pt idx="317">
                  <c:v>16.169079543286689</c:v>
                </c:pt>
                <c:pt idx="318">
                  <c:v>4.0356943903425933</c:v>
                </c:pt>
                <c:pt idx="319">
                  <c:v>1.2666319485558937</c:v>
                </c:pt>
                <c:pt idx="320">
                  <c:v>0.4076296478931844</c:v>
                </c:pt>
                <c:pt idx="321">
                  <c:v>0.15908868673648677</c:v>
                </c:pt>
                <c:pt idx="322">
                  <c:v>2.877896467929706E-2</c:v>
                </c:pt>
                <c:pt idx="323">
                  <c:v>0.76130192900078342</c:v>
                </c:pt>
                <c:pt idx="324">
                  <c:v>0.13447207453520693</c:v>
                </c:pt>
                <c:pt idx="325">
                  <c:v>1.9151928579833888E-3</c:v>
                </c:pt>
                <c:pt idx="326">
                  <c:v>0.20520653075672676</c:v>
                </c:pt>
                <c:pt idx="327">
                  <c:v>1.9832460442037312</c:v>
                </c:pt>
                <c:pt idx="328">
                  <c:v>5.6595736466743203</c:v>
                </c:pt>
                <c:pt idx="329">
                  <c:v>5.6013262478868562</c:v>
                </c:pt>
                <c:pt idx="330">
                  <c:v>31.953588360690294</c:v>
                </c:pt>
                <c:pt idx="331">
                  <c:v>14.328962245336246</c:v>
                </c:pt>
                <c:pt idx="332">
                  <c:v>7.7011181614750654</c:v>
                </c:pt>
                <c:pt idx="333">
                  <c:v>0.88047799657689629</c:v>
                </c:pt>
                <c:pt idx="334">
                  <c:v>0.13495725672589612</c:v>
                </c:pt>
                <c:pt idx="335">
                  <c:v>0.49588173478905878</c:v>
                </c:pt>
                <c:pt idx="336">
                  <c:v>0.4952944089792774</c:v>
                </c:pt>
                <c:pt idx="337">
                  <c:v>5.9890889618665595</c:v>
                </c:pt>
                <c:pt idx="338">
                  <c:v>18.678748264388116</c:v>
                </c:pt>
                <c:pt idx="339">
                  <c:v>3.869200291221905</c:v>
                </c:pt>
                <c:pt idx="340">
                  <c:v>3.60745726729751</c:v>
                </c:pt>
                <c:pt idx="341">
                  <c:v>2.9621649536809747</c:v>
                </c:pt>
                <c:pt idx="342">
                  <c:v>1.1381352757375947</c:v>
                </c:pt>
                <c:pt idx="343">
                  <c:v>2.7632657914032071</c:v>
                </c:pt>
                <c:pt idx="344">
                  <c:v>0.35060797253482556</c:v>
                </c:pt>
                <c:pt idx="345">
                  <c:v>5.1173953165316123E-2</c:v>
                </c:pt>
                <c:pt idx="346">
                  <c:v>2.9315218679532407E-2</c:v>
                </c:pt>
                <c:pt idx="347">
                  <c:v>1.5244935149547776E-2</c:v>
                </c:pt>
                <c:pt idx="348">
                  <c:v>0.25569101449316889</c:v>
                </c:pt>
                <c:pt idx="349">
                  <c:v>9.9104846424447085E-2</c:v>
                </c:pt>
                <c:pt idx="350">
                  <c:v>0.80509600568667028</c:v>
                </c:pt>
                <c:pt idx="351">
                  <c:v>5.2392015822993585</c:v>
                </c:pt>
                <c:pt idx="352">
                  <c:v>0.97095170718803159</c:v>
                </c:pt>
                <c:pt idx="353">
                  <c:v>0.46138272744058484</c:v>
                </c:pt>
                <c:pt idx="354">
                  <c:v>1.2024602198610637</c:v>
                </c:pt>
                <c:pt idx="355">
                  <c:v>4.038962986153555</c:v>
                </c:pt>
                <c:pt idx="356">
                  <c:v>1.4975020636095977</c:v>
                </c:pt>
                <c:pt idx="357">
                  <c:v>6.7823363077385068E-2</c:v>
                </c:pt>
                <c:pt idx="358">
                  <c:v>5.285932288034154E-3</c:v>
                </c:pt>
                <c:pt idx="359">
                  <c:v>0.45990164496374447</c:v>
                </c:pt>
                <c:pt idx="360">
                  <c:v>0.14151998425258583</c:v>
                </c:pt>
                <c:pt idx="361">
                  <c:v>7.8957017558461837E-2</c:v>
                </c:pt>
                <c:pt idx="362">
                  <c:v>0.58060986682624383</c:v>
                </c:pt>
                <c:pt idx="363">
                  <c:v>1.7269932398055552</c:v>
                </c:pt>
                <c:pt idx="364">
                  <c:v>15.427338117342112</c:v>
                </c:pt>
                <c:pt idx="365">
                  <c:v>0.99952638462914423</c:v>
                </c:pt>
                <c:pt idx="366">
                  <c:v>6.1795612755692</c:v>
                </c:pt>
                <c:pt idx="367">
                  <c:v>3.839885072542375</c:v>
                </c:pt>
                <c:pt idx="368">
                  <c:v>0.55995131986479652</c:v>
                </c:pt>
                <c:pt idx="369">
                  <c:v>0.13761299082229975</c:v>
                </c:pt>
                <c:pt idx="370">
                  <c:v>4.6986064782525792E-3</c:v>
                </c:pt>
                <c:pt idx="371">
                  <c:v>1.09804390524381E-3</c:v>
                </c:pt>
                <c:pt idx="372">
                  <c:v>0.1414915117187639</c:v>
                </c:pt>
                <c:pt idx="373">
                  <c:v>7.8882350572905255E-2</c:v>
                </c:pt>
                <c:pt idx="374">
                  <c:v>0.58065892129931318</c:v>
                </c:pt>
                <c:pt idx="375">
                  <c:v>1.7258069182775098</c:v>
                </c:pt>
                <c:pt idx="376">
                  <c:v>15.433915783373095</c:v>
                </c:pt>
                <c:pt idx="377">
                  <c:v>0.99917881542927711</c:v>
                </c:pt>
                <c:pt idx="378">
                  <c:v>6.1793545113482518</c:v>
                </c:pt>
                <c:pt idx="379">
                  <c:v>3.8402180862765198</c:v>
                </c:pt>
                <c:pt idx="380">
                  <c:v>0.5597872006048199</c:v>
                </c:pt>
                <c:pt idx="381">
                  <c:v>0.13777565453570448</c:v>
                </c:pt>
                <c:pt idx="382">
                  <c:v>4.7329267342676408E-3</c:v>
                </c:pt>
                <c:pt idx="383">
                  <c:v>1.1238862408741988E-3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3.5232527745236029</c:v>
                </c:pt>
                <c:pt idx="388">
                  <c:v>6.0848996765752755E-2</c:v>
                </c:pt>
                <c:pt idx="389">
                  <c:v>0.38445070713063073</c:v>
                </c:pt>
                <c:pt idx="390">
                  <c:v>3.7091615922201475</c:v>
                </c:pt>
                <c:pt idx="391">
                  <c:v>3.4818206158137986E-4</c:v>
                </c:pt>
                <c:pt idx="392">
                  <c:v>0.37393211045191921</c:v>
                </c:pt>
                <c:pt idx="393">
                  <c:v>6.4254209667247205E-3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1.0021303334538008</c:v>
                </c:pt>
                <c:pt idx="3">
                  <c:v>13.191993692205299</c:v>
                </c:pt>
                <c:pt idx="4">
                  <c:v>1.4650351850631127</c:v>
                </c:pt>
                <c:pt idx="5">
                  <c:v>19.162477170793828</c:v>
                </c:pt>
                <c:pt idx="6">
                  <c:v>67.364303005848427</c:v>
                </c:pt>
                <c:pt idx="7">
                  <c:v>23.84268399357255</c:v>
                </c:pt>
                <c:pt idx="8">
                  <c:v>8.14538906085488</c:v>
                </c:pt>
                <c:pt idx="9">
                  <c:v>3.0952478431248553</c:v>
                </c:pt>
                <c:pt idx="10">
                  <c:v>1.1761941803874449</c:v>
                </c:pt>
                <c:pt idx="11">
                  <c:v>0.44695378854722906</c:v>
                </c:pt>
                <c:pt idx="12">
                  <c:v>1.6959851221557722</c:v>
                </c:pt>
                <c:pt idx="13">
                  <c:v>3.4323668510282852</c:v>
                </c:pt>
                <c:pt idx="14">
                  <c:v>2.4525248285163555E-2</c:v>
                </c:pt>
                <c:pt idx="15">
                  <c:v>9.3195943483621504E-3</c:v>
                </c:pt>
                <c:pt idx="16">
                  <c:v>3.5414458523776167E-3</c:v>
                </c:pt>
                <c:pt idx="17">
                  <c:v>0.25526729323122116</c:v>
                </c:pt>
                <c:pt idx="18">
                  <c:v>5.2276699790742649</c:v>
                </c:pt>
                <c:pt idx="19">
                  <c:v>4.0656525425413106</c:v>
                </c:pt>
                <c:pt idx="20">
                  <c:v>1.7200468704476772</c:v>
                </c:pt>
                <c:pt idx="21">
                  <c:v>2.0270141549152179</c:v>
                </c:pt>
                <c:pt idx="22">
                  <c:v>1.0663068168889659E-5</c:v>
                </c:pt>
                <c:pt idx="23">
                  <c:v>4.0519659041780704E-6</c:v>
                </c:pt>
                <c:pt idx="24">
                  <c:v>1.5397470435876667E-6</c:v>
                </c:pt>
                <c:pt idx="25">
                  <c:v>5.8510387656331333E-7</c:v>
                </c:pt>
                <c:pt idx="26">
                  <c:v>2.2233947309405905E-7</c:v>
                </c:pt>
                <c:pt idx="27">
                  <c:v>8.4488999775742425E-8</c:v>
                </c:pt>
                <c:pt idx="28">
                  <c:v>3.2105819914782125E-8</c:v>
                </c:pt>
                <c:pt idx="29">
                  <c:v>1.2200211567617207E-8</c:v>
                </c:pt>
                <c:pt idx="30">
                  <c:v>4.7132025545983876</c:v>
                </c:pt>
                <c:pt idx="31">
                  <c:v>0.87751102962674399</c:v>
                </c:pt>
                <c:pt idx="32">
                  <c:v>2.9371802635462849</c:v>
                </c:pt>
                <c:pt idx="33">
                  <c:v>2.5439100347255074E-10</c:v>
                </c:pt>
                <c:pt idx="34">
                  <c:v>9.6668581319569264E-11</c:v>
                </c:pt>
                <c:pt idx="35">
                  <c:v>3.6734060901436328E-11</c:v>
                </c:pt>
                <c:pt idx="36">
                  <c:v>1.3958943142545802E-11</c:v>
                </c:pt>
                <c:pt idx="37">
                  <c:v>5.3043983941674047E-12</c:v>
                </c:pt>
                <c:pt idx="38">
                  <c:v>13.152919750595942</c:v>
                </c:pt>
                <c:pt idx="39">
                  <c:v>1.0054440531338169</c:v>
                </c:pt>
                <c:pt idx="40">
                  <c:v>2.531209359419734</c:v>
                </c:pt>
                <c:pt idx="41">
                  <c:v>19.989219648658008</c:v>
                </c:pt>
                <c:pt idx="42">
                  <c:v>4.3527560954823574</c:v>
                </c:pt>
                <c:pt idx="43">
                  <c:v>1.6540473162832958</c:v>
                </c:pt>
                <c:pt idx="44">
                  <c:v>0.6285379801876525</c:v>
                </c:pt>
                <c:pt idx="45">
                  <c:v>0.23884443247130796</c:v>
                </c:pt>
                <c:pt idx="46">
                  <c:v>9.0760884339097028E-2</c:v>
                </c:pt>
                <c:pt idx="47">
                  <c:v>3.4489136048856874E-2</c:v>
                </c:pt>
                <c:pt idx="48">
                  <c:v>1.3105871698565613E-2</c:v>
                </c:pt>
                <c:pt idx="49">
                  <c:v>4.9802312454549332E-3</c:v>
                </c:pt>
                <c:pt idx="50">
                  <c:v>1.8924878732728748E-3</c:v>
                </c:pt>
                <c:pt idx="51">
                  <c:v>7.191453918436925E-4</c:v>
                </c:pt>
                <c:pt idx="52">
                  <c:v>2.7327524890060311E-4</c:v>
                </c:pt>
                <c:pt idx="53">
                  <c:v>0.68289720747716876</c:v>
                </c:pt>
                <c:pt idx="54">
                  <c:v>1.3352109449368117</c:v>
                </c:pt>
                <c:pt idx="55">
                  <c:v>7.2939413925043226</c:v>
                </c:pt>
                <c:pt idx="56">
                  <c:v>5.6981605939160818E-6</c:v>
                </c:pt>
                <c:pt idx="57">
                  <c:v>0.29375456310981529</c:v>
                </c:pt>
                <c:pt idx="58">
                  <c:v>8.2281438976148239E-7</c:v>
                </c:pt>
                <c:pt idx="59">
                  <c:v>3.1266946810936327E-7</c:v>
                </c:pt>
                <c:pt idx="60">
                  <c:v>1.1881439788155804E-7</c:v>
                </c:pt>
                <c:pt idx="61">
                  <c:v>4.5149471194992057E-8</c:v>
                </c:pt>
                <c:pt idx="62">
                  <c:v>0.23528781985947289</c:v>
                </c:pt>
                <c:pt idx="63">
                  <c:v>13.323273709174801</c:v>
                </c:pt>
                <c:pt idx="64">
                  <c:v>97.4739971175797</c:v>
                </c:pt>
                <c:pt idx="65">
                  <c:v>56.50189403500292</c:v>
                </c:pt>
                <c:pt idx="66">
                  <c:v>56.986184168353397</c:v>
                </c:pt>
                <c:pt idx="67">
                  <c:v>20.744231356903754</c:v>
                </c:pt>
                <c:pt idx="68">
                  <c:v>11.950907447977874</c:v>
                </c:pt>
                <c:pt idx="69">
                  <c:v>2.6773741495885757</c:v>
                </c:pt>
                <c:pt idx="70">
                  <c:v>0.95661581561294928</c:v>
                </c:pt>
                <c:pt idx="71">
                  <c:v>0.36351400993292077</c:v>
                </c:pt>
                <c:pt idx="72">
                  <c:v>0.76345000377873673</c:v>
                </c:pt>
                <c:pt idx="73">
                  <c:v>5.2491423034313762E-2</c:v>
                </c:pt>
                <c:pt idx="74">
                  <c:v>8.6347778840554723E-2</c:v>
                </c:pt>
                <c:pt idx="75">
                  <c:v>72.55422106170181</c:v>
                </c:pt>
                <c:pt idx="76">
                  <c:v>59.709849183173908</c:v>
                </c:pt>
                <c:pt idx="77">
                  <c:v>18.821235136179631</c:v>
                </c:pt>
                <c:pt idx="78">
                  <c:v>7.1520693517482608</c:v>
                </c:pt>
                <c:pt idx="79">
                  <c:v>14.257839533522661</c:v>
                </c:pt>
                <c:pt idx="80">
                  <c:v>2.3040431860245159</c:v>
                </c:pt>
                <c:pt idx="81">
                  <c:v>0.3924483494691306</c:v>
                </c:pt>
                <c:pt idx="82">
                  <c:v>0.14913037279826963</c:v>
                </c:pt>
                <c:pt idx="83">
                  <c:v>5.6669541663342447E-2</c:v>
                </c:pt>
                <c:pt idx="84">
                  <c:v>3.4341215649344052</c:v>
                </c:pt>
                <c:pt idx="85">
                  <c:v>8.1830818161866496E-3</c:v>
                </c:pt>
                <c:pt idx="86">
                  <c:v>7.3593456212294015</c:v>
                </c:pt>
                <c:pt idx="87">
                  <c:v>18.644118848260856</c:v>
                </c:pt>
                <c:pt idx="88">
                  <c:v>4.9184566097559221</c:v>
                </c:pt>
                <c:pt idx="89">
                  <c:v>19.725752824352313</c:v>
                </c:pt>
                <c:pt idx="90">
                  <c:v>4.4613543490383671</c:v>
                </c:pt>
                <c:pt idx="91">
                  <c:v>1.6953146526345795</c:v>
                </c:pt>
                <c:pt idx="92">
                  <c:v>3.7552161566319251</c:v>
                </c:pt>
                <c:pt idx="93">
                  <c:v>0.24480343584043329</c:v>
                </c:pt>
                <c:pt idx="94">
                  <c:v>9.3025305619364659E-2</c:v>
                </c:pt>
                <c:pt idx="95">
                  <c:v>3.5349616135358572E-2</c:v>
                </c:pt>
                <c:pt idx="96">
                  <c:v>1.3432854131436254E-2</c:v>
                </c:pt>
                <c:pt idx="97">
                  <c:v>5.1044845699457775E-3</c:v>
                </c:pt>
                <c:pt idx="98">
                  <c:v>1.9397041365793951E-3</c:v>
                </c:pt>
                <c:pt idx="99">
                  <c:v>4.4051519278000173</c:v>
                </c:pt>
                <c:pt idx="100">
                  <c:v>11.320963867077097</c:v>
                </c:pt>
                <c:pt idx="101">
                  <c:v>6.9362366174378147</c:v>
                </c:pt>
                <c:pt idx="102">
                  <c:v>3.3093559003857016</c:v>
                </c:pt>
                <c:pt idx="103">
                  <c:v>0.67713398215307685</c:v>
                </c:pt>
                <c:pt idx="104">
                  <c:v>0.25731091321816923</c:v>
                </c:pt>
                <c:pt idx="105">
                  <c:v>9.7778147022904313E-2</c:v>
                </c:pt>
                <c:pt idx="106">
                  <c:v>3.7155695868703639E-2</c:v>
                </c:pt>
                <c:pt idx="107">
                  <c:v>1.4119164430107384E-2</c:v>
                </c:pt>
                <c:pt idx="108">
                  <c:v>5.3652824834408055E-3</c:v>
                </c:pt>
                <c:pt idx="109">
                  <c:v>4.9181420937788687</c:v>
                </c:pt>
                <c:pt idx="110">
                  <c:v>2.6674206943703189</c:v>
                </c:pt>
                <c:pt idx="111">
                  <c:v>1.2764097453285046</c:v>
                </c:pt>
                <c:pt idx="112">
                  <c:v>1.1187343656391825E-4</c:v>
                </c:pt>
                <c:pt idx="113">
                  <c:v>4.2511905894288938E-5</c:v>
                </c:pt>
                <c:pt idx="114">
                  <c:v>1.6154524239829798E-5</c:v>
                </c:pt>
                <c:pt idx="115">
                  <c:v>4.8450251535329345</c:v>
                </c:pt>
                <c:pt idx="116">
                  <c:v>3.5200539046413932</c:v>
                </c:pt>
                <c:pt idx="117">
                  <c:v>8.8643105408794054E-7</c:v>
                </c:pt>
                <c:pt idx="118">
                  <c:v>3.3684380055341746E-7</c:v>
                </c:pt>
                <c:pt idx="119">
                  <c:v>1.2800064421029863E-7</c:v>
                </c:pt>
                <c:pt idx="120">
                  <c:v>4.8640244799913473E-8</c:v>
                </c:pt>
                <c:pt idx="121">
                  <c:v>1.644452168322232</c:v>
                </c:pt>
                <c:pt idx="122">
                  <c:v>7.0236513491075063E-9</c:v>
                </c:pt>
                <c:pt idx="123">
                  <c:v>12.87265468809149</c:v>
                </c:pt>
                <c:pt idx="124">
                  <c:v>12.662676958261796</c:v>
                </c:pt>
                <c:pt idx="125">
                  <c:v>3.131208641891646</c:v>
                </c:pt>
                <c:pt idx="126">
                  <c:v>1.1898592839188258</c:v>
                </c:pt>
                <c:pt idx="127">
                  <c:v>0.45214652788915372</c:v>
                </c:pt>
                <c:pt idx="128">
                  <c:v>0.17181568059787844</c:v>
                </c:pt>
                <c:pt idx="129">
                  <c:v>6.5289958627193806E-2</c:v>
                </c:pt>
                <c:pt idx="130">
                  <c:v>2.4810184278333647E-2</c:v>
                </c:pt>
                <c:pt idx="131">
                  <c:v>9.4278700257667877E-3</c:v>
                </c:pt>
                <c:pt idx="132">
                  <c:v>3.5825906097913789E-3</c:v>
                </c:pt>
                <c:pt idx="133">
                  <c:v>1.3613844317207243E-3</c:v>
                </c:pt>
                <c:pt idx="134">
                  <c:v>5.1732608405387511E-4</c:v>
                </c:pt>
                <c:pt idx="135">
                  <c:v>7.9381208484291488</c:v>
                </c:pt>
                <c:pt idx="136">
                  <c:v>7.4701886537379574E-5</c:v>
                </c:pt>
                <c:pt idx="137">
                  <c:v>2.8386716884204237E-5</c:v>
                </c:pt>
                <c:pt idx="138">
                  <c:v>7.7164005738921118</c:v>
                </c:pt>
                <c:pt idx="139">
                  <c:v>21.51433349699451</c:v>
                </c:pt>
                <c:pt idx="140">
                  <c:v>3.9854174233635251</c:v>
                </c:pt>
                <c:pt idx="141">
                  <c:v>1.5144586208781394</c:v>
                </c:pt>
                <c:pt idx="142">
                  <c:v>0.57549427593369307</c:v>
                </c:pt>
                <c:pt idx="143">
                  <c:v>0.21868782485480337</c:v>
                </c:pt>
                <c:pt idx="144">
                  <c:v>8.3101373444825294E-2</c:v>
                </c:pt>
                <c:pt idx="145">
                  <c:v>2.6294077959911464</c:v>
                </c:pt>
                <c:pt idx="146">
                  <c:v>45.52590867222159</c:v>
                </c:pt>
                <c:pt idx="147">
                  <c:v>14.496394856265749</c:v>
                </c:pt>
                <c:pt idx="148">
                  <c:v>13.30787486336035</c:v>
                </c:pt>
                <c:pt idx="149">
                  <c:v>8.9251358099207447</c:v>
                </c:pt>
                <c:pt idx="150">
                  <c:v>6.9422424311718238</c:v>
                </c:pt>
                <c:pt idx="151">
                  <c:v>4.8305108257970133</c:v>
                </c:pt>
                <c:pt idx="152">
                  <c:v>0.35201218297489634</c:v>
                </c:pt>
                <c:pt idx="153">
                  <c:v>0.13376462953046059</c:v>
                </c:pt>
                <c:pt idx="154">
                  <c:v>5.0830559221575033E-2</c:v>
                </c:pt>
                <c:pt idx="155">
                  <c:v>1.9315612504198516E-2</c:v>
                </c:pt>
                <c:pt idx="156">
                  <c:v>7.3399327515954365E-3</c:v>
                </c:pt>
                <c:pt idx="157">
                  <c:v>10.862267143481706</c:v>
                </c:pt>
                <c:pt idx="158">
                  <c:v>8.7753371919113512</c:v>
                </c:pt>
                <c:pt idx="159">
                  <c:v>37.278239439118749</c:v>
                </c:pt>
                <c:pt idx="160">
                  <c:v>10.125672733984105</c:v>
                </c:pt>
                <c:pt idx="161">
                  <c:v>6.0304172738866502</c:v>
                </c:pt>
                <c:pt idx="162">
                  <c:v>3.1291766826419254</c:v>
                </c:pt>
                <c:pt idx="163">
                  <c:v>4.1905262607212226</c:v>
                </c:pt>
                <c:pt idx="164">
                  <c:v>5.302532527949225</c:v>
                </c:pt>
                <c:pt idx="165">
                  <c:v>8.0230938019024978E-2</c:v>
                </c:pt>
                <c:pt idx="166">
                  <c:v>3.0487756447229494E-2</c:v>
                </c:pt>
                <c:pt idx="167">
                  <c:v>1.1585347449947209E-2</c:v>
                </c:pt>
                <c:pt idx="168">
                  <c:v>4.4024320309799395E-3</c:v>
                </c:pt>
                <c:pt idx="169">
                  <c:v>3.9000190178910819</c:v>
                </c:pt>
                <c:pt idx="170">
                  <c:v>1.2520046558166062</c:v>
                </c:pt>
                <c:pt idx="171">
                  <c:v>4.2361640107544778</c:v>
                </c:pt>
                <c:pt idx="172">
                  <c:v>9.1796695153493877E-5</c:v>
                </c:pt>
                <c:pt idx="173">
                  <c:v>2.5261883378681671</c:v>
                </c:pt>
                <c:pt idx="174">
                  <c:v>1.3255442780164514E-5</c:v>
                </c:pt>
                <c:pt idx="175">
                  <c:v>5.0370682564625152E-6</c:v>
                </c:pt>
                <c:pt idx="176">
                  <c:v>1.9140859374557555E-6</c:v>
                </c:pt>
                <c:pt idx="177">
                  <c:v>7.2735265623318723E-7</c:v>
                </c:pt>
                <c:pt idx="178">
                  <c:v>2.7639400936861115E-7</c:v>
                </c:pt>
                <c:pt idx="179">
                  <c:v>1.0502972356007221E-7</c:v>
                </c:pt>
                <c:pt idx="180">
                  <c:v>3.9911294952827442E-8</c:v>
                </c:pt>
                <c:pt idx="181">
                  <c:v>0.18175278390163049</c:v>
                </c:pt>
                <c:pt idx="182">
                  <c:v>5.6651994028498089</c:v>
                </c:pt>
                <c:pt idx="183">
                  <c:v>0.23361175410549123</c:v>
                </c:pt>
                <c:pt idx="184">
                  <c:v>36.515796403541778</c:v>
                </c:pt>
                <c:pt idx="185">
                  <c:v>35.504824749363195</c:v>
                </c:pt>
                <c:pt idx="186">
                  <c:v>11.174378592185949</c:v>
                </c:pt>
                <c:pt idx="187">
                  <c:v>4.1111101444600742</c:v>
                </c:pt>
                <c:pt idx="188">
                  <c:v>3.5101377884380502</c:v>
                </c:pt>
                <c:pt idx="189">
                  <c:v>0.8043828930914938</c:v>
                </c:pt>
                <c:pt idx="190">
                  <c:v>0.22558483584681321</c:v>
                </c:pt>
                <c:pt idx="191">
                  <c:v>8.572223762178903E-2</c:v>
                </c:pt>
                <c:pt idx="192">
                  <c:v>3.2574450296279832E-2</c:v>
                </c:pt>
                <c:pt idx="193">
                  <c:v>1.2378291112586337E-2</c:v>
                </c:pt>
                <c:pt idx="194">
                  <c:v>4.7037506227828093E-3</c:v>
                </c:pt>
                <c:pt idx="195">
                  <c:v>1.7874252366574673E-3</c:v>
                </c:pt>
                <c:pt idx="196">
                  <c:v>6.7922158992983765E-4</c:v>
                </c:pt>
                <c:pt idx="197">
                  <c:v>2.2124971060096357</c:v>
                </c:pt>
                <c:pt idx="198">
                  <c:v>9.8079597585868546E-5</c:v>
                </c:pt>
                <c:pt idx="199">
                  <c:v>10.368826723527437</c:v>
                </c:pt>
                <c:pt idx="200">
                  <c:v>1.4162693891399418E-5</c:v>
                </c:pt>
                <c:pt idx="201">
                  <c:v>5.3818236787317793E-6</c:v>
                </c:pt>
                <c:pt idx="202">
                  <c:v>2.0450929979180762E-6</c:v>
                </c:pt>
                <c:pt idx="203">
                  <c:v>7.7713533920886902E-7</c:v>
                </c:pt>
                <c:pt idx="204">
                  <c:v>2.9531142889937017E-7</c:v>
                </c:pt>
                <c:pt idx="205">
                  <c:v>1.7319026766595154</c:v>
                </c:pt>
                <c:pt idx="206">
                  <c:v>1.9455497868395626</c:v>
                </c:pt>
                <c:pt idx="207">
                  <c:v>1.6204328726566243E-8</c:v>
                </c:pt>
                <c:pt idx="208">
                  <c:v>1.9861693341379301</c:v>
                </c:pt>
                <c:pt idx="209">
                  <c:v>0.36759722600785605</c:v>
                </c:pt>
                <c:pt idx="210">
                  <c:v>8.8916392588414272E-10</c:v>
                </c:pt>
                <c:pt idx="211">
                  <c:v>3.3788229183597425E-10</c:v>
                </c:pt>
                <c:pt idx="212">
                  <c:v>1.2839527089767024E-10</c:v>
                </c:pt>
                <c:pt idx="213">
                  <c:v>4.8790202941114681E-11</c:v>
                </c:pt>
                <c:pt idx="214">
                  <c:v>1.854027711762358E-11</c:v>
                </c:pt>
                <c:pt idx="215">
                  <c:v>7.045305304696961E-12</c:v>
                </c:pt>
                <c:pt idx="216">
                  <c:v>3.9203319364010203</c:v>
                </c:pt>
                <c:pt idx="217">
                  <c:v>6.6329708398561102</c:v>
                </c:pt>
                <c:pt idx="218">
                  <c:v>19.593028765179881</c:v>
                </c:pt>
                <c:pt idx="219">
                  <c:v>38.236192264211745</c:v>
                </c:pt>
                <c:pt idx="220">
                  <c:v>50.142061523987991</c:v>
                </c:pt>
                <c:pt idx="221">
                  <c:v>59.068690224742213</c:v>
                </c:pt>
                <c:pt idx="222">
                  <c:v>49.776035113222989</c:v>
                </c:pt>
                <c:pt idx="223">
                  <c:v>15.082276938337623</c:v>
                </c:pt>
                <c:pt idx="224">
                  <c:v>5.731265236568297</c:v>
                </c:pt>
                <c:pt idx="225">
                  <c:v>2.1778807898959531</c:v>
                </c:pt>
                <c:pt idx="226">
                  <c:v>0.8275947001604621</c:v>
                </c:pt>
                <c:pt idx="227">
                  <c:v>0.31448598606097561</c:v>
                </c:pt>
                <c:pt idx="228">
                  <c:v>6.8089682852088504</c:v>
                </c:pt>
                <c:pt idx="229">
                  <c:v>4.5411776387204887E-2</c:v>
                </c:pt>
                <c:pt idx="230">
                  <c:v>1.7256475027137858E-2</c:v>
                </c:pt>
                <c:pt idx="231">
                  <c:v>35.286976537696589</c:v>
                </c:pt>
                <c:pt idx="232">
                  <c:v>63.80769711012303</c:v>
                </c:pt>
                <c:pt idx="233">
                  <c:v>91.73537447906017</c:v>
                </c:pt>
                <c:pt idx="234">
                  <c:v>57.9578568405027</c:v>
                </c:pt>
                <c:pt idx="235">
                  <c:v>19.945224080808369</c:v>
                </c:pt>
                <c:pt idx="236">
                  <c:v>7.0893534498491224</c:v>
                </c:pt>
                <c:pt idx="237">
                  <c:v>2.6939543109426669</c:v>
                </c:pt>
                <c:pt idx="238">
                  <c:v>1.0237026381582133</c:v>
                </c:pt>
                <c:pt idx="239">
                  <c:v>0.38900700250012116</c:v>
                </c:pt>
                <c:pt idx="240">
                  <c:v>0.14782266095004604</c:v>
                </c:pt>
                <c:pt idx="241">
                  <c:v>6.2302999002169468</c:v>
                </c:pt>
                <c:pt idx="242">
                  <c:v>28.170198541354907</c:v>
                </c:pt>
                <c:pt idx="243">
                  <c:v>11.850825477616908</c:v>
                </c:pt>
                <c:pt idx="244">
                  <c:v>4.2151324299523427</c:v>
                </c:pt>
                <c:pt idx="245">
                  <c:v>2.2184097371104015</c:v>
                </c:pt>
                <c:pt idx="246">
                  <c:v>3.4696087388452668</c:v>
                </c:pt>
                <c:pt idx="247">
                  <c:v>6.6256729465058282</c:v>
                </c:pt>
                <c:pt idx="248">
                  <c:v>8.5487848074262835</c:v>
                </c:pt>
                <c:pt idx="249">
                  <c:v>0.47244098954524161</c:v>
                </c:pt>
                <c:pt idx="250">
                  <c:v>9.4942526629375103E-3</c:v>
                </c:pt>
                <c:pt idx="251">
                  <c:v>3.6078160119162538E-3</c:v>
                </c:pt>
                <c:pt idx="252">
                  <c:v>1.3709700845281766E-3</c:v>
                </c:pt>
                <c:pt idx="253">
                  <c:v>2.3399426478185417</c:v>
                </c:pt>
                <c:pt idx="254">
                  <c:v>19.820084875044198</c:v>
                </c:pt>
                <c:pt idx="255">
                  <c:v>2.7529581359653998</c:v>
                </c:pt>
                <c:pt idx="256">
                  <c:v>1.0461240916668519</c:v>
                </c:pt>
                <c:pt idx="257">
                  <c:v>0.39752715483340373</c:v>
                </c:pt>
                <c:pt idx="258">
                  <c:v>0.15106031883669344</c:v>
                </c:pt>
                <c:pt idx="259">
                  <c:v>7.9298626137519186</c:v>
                </c:pt>
                <c:pt idx="260">
                  <c:v>2.1813110040018534E-2</c:v>
                </c:pt>
                <c:pt idx="261">
                  <c:v>8.2889818152070433E-3</c:v>
                </c:pt>
                <c:pt idx="262">
                  <c:v>3.1498130897786763E-3</c:v>
                </c:pt>
                <c:pt idx="263">
                  <c:v>1.196928974115897E-3</c:v>
                </c:pt>
                <c:pt idx="264">
                  <c:v>4.5483301016404086E-4</c:v>
                </c:pt>
                <c:pt idx="265">
                  <c:v>14.011415015280697</c:v>
                </c:pt>
                <c:pt idx="266">
                  <c:v>40.536910253026051</c:v>
                </c:pt>
                <c:pt idx="267">
                  <c:v>10.181320574109206</c:v>
                </c:pt>
                <c:pt idx="268">
                  <c:v>8.0131344214839579</c:v>
                </c:pt>
                <c:pt idx="269">
                  <c:v>1.69156913119264</c:v>
                </c:pt>
                <c:pt idx="270">
                  <c:v>36.48963451852044</c:v>
                </c:pt>
                <c:pt idx="271">
                  <c:v>9.497191126624692</c:v>
                </c:pt>
                <c:pt idx="272">
                  <c:v>3.3776820427071068</c:v>
                </c:pt>
                <c:pt idx="273">
                  <c:v>1.2835191762287004</c:v>
                </c:pt>
                <c:pt idx="274">
                  <c:v>0.48773728696690621</c:v>
                </c:pt>
                <c:pt idx="275">
                  <c:v>0.18534016904742434</c:v>
                </c:pt>
                <c:pt idx="276">
                  <c:v>1.4040232886644728</c:v>
                </c:pt>
                <c:pt idx="277">
                  <c:v>2.676312041044808E-2</c:v>
                </c:pt>
                <c:pt idx="278">
                  <c:v>5.1398218607237744</c:v>
                </c:pt>
                <c:pt idx="279">
                  <c:v>3.8645945872687018E-3</c:v>
                </c:pt>
                <c:pt idx="280">
                  <c:v>20.842473612434144</c:v>
                </c:pt>
                <c:pt idx="281">
                  <c:v>5.1899132877569594</c:v>
                </c:pt>
                <c:pt idx="282">
                  <c:v>1.7397273033386067</c:v>
                </c:pt>
                <c:pt idx="283">
                  <c:v>1.3100128652650134</c:v>
                </c:pt>
                <c:pt idx="284">
                  <c:v>0.21264265095209395</c:v>
                </c:pt>
                <c:pt idx="285">
                  <c:v>8.0804207361795707E-2</c:v>
                </c:pt>
                <c:pt idx="286">
                  <c:v>3.0705598797482369E-2</c:v>
                </c:pt>
                <c:pt idx="287">
                  <c:v>1.1668127543043302E-2</c:v>
                </c:pt>
                <c:pt idx="288">
                  <c:v>4.4338884663564547E-3</c:v>
                </c:pt>
                <c:pt idx="289">
                  <c:v>1.6848776172154528E-3</c:v>
                </c:pt>
                <c:pt idx="290">
                  <c:v>43.29649786336951</c:v>
                </c:pt>
                <c:pt idx="291">
                  <c:v>21.611489321270767</c:v>
                </c:pt>
                <c:pt idx="292">
                  <c:v>22.524064453587304</c:v>
                </c:pt>
                <c:pt idx="293">
                  <c:v>7.0387504203230629</c:v>
                </c:pt>
                <c:pt idx="294">
                  <c:v>6.3856641848002269</c:v>
                </c:pt>
                <c:pt idx="295">
                  <c:v>0.9650371468778266</c:v>
                </c:pt>
                <c:pt idx="296">
                  <c:v>3.140923087441803</c:v>
                </c:pt>
                <c:pt idx="297">
                  <c:v>0.13935136400915815</c:v>
                </c:pt>
                <c:pt idx="298">
                  <c:v>5.2953518323480102E-2</c:v>
                </c:pt>
                <c:pt idx="299">
                  <c:v>2.0122336962922441E-2</c:v>
                </c:pt>
                <c:pt idx="300">
                  <c:v>7.6464880459105279E-3</c:v>
                </c:pt>
                <c:pt idx="301">
                  <c:v>0.96836006403860608</c:v>
                </c:pt>
                <c:pt idx="302">
                  <c:v>1.1041528738294801E-3</c:v>
                </c:pt>
                <c:pt idx="303">
                  <c:v>4.1957809205520248E-4</c:v>
                </c:pt>
                <c:pt idx="304">
                  <c:v>1.5943967498097697E-4</c:v>
                </c:pt>
                <c:pt idx="305">
                  <c:v>4.0548709513411758</c:v>
                </c:pt>
                <c:pt idx="306">
                  <c:v>1.487715128714282</c:v>
                </c:pt>
                <c:pt idx="307">
                  <c:v>8.7487738455561668E-6</c:v>
                </c:pt>
                <c:pt idx="308">
                  <c:v>4.5357416734997145</c:v>
                </c:pt>
                <c:pt idx="309">
                  <c:v>1.2633229432983108E-6</c:v>
                </c:pt>
                <c:pt idx="310">
                  <c:v>4.8006271845335822E-7</c:v>
                </c:pt>
                <c:pt idx="311">
                  <c:v>1.8242383301227607E-7</c:v>
                </c:pt>
                <c:pt idx="312">
                  <c:v>6.9321056544664916E-8</c:v>
                </c:pt>
                <c:pt idx="313">
                  <c:v>2.634200148697267E-8</c:v>
                </c:pt>
                <c:pt idx="314">
                  <c:v>7.4272217405478838</c:v>
                </c:pt>
                <c:pt idx="315">
                  <c:v>4.703047657820167</c:v>
                </c:pt>
                <c:pt idx="316">
                  <c:v>3.8592257235706056</c:v>
                </c:pt>
                <c:pt idx="317">
                  <c:v>15.364912637501108</c:v>
                </c:pt>
                <c:pt idx="318">
                  <c:v>3.5396289805449719</c:v>
                </c:pt>
                <c:pt idx="319">
                  <c:v>1.3450590126070892</c:v>
                </c:pt>
                <c:pt idx="320">
                  <c:v>0.51112242479069392</c:v>
                </c:pt>
                <c:pt idx="321">
                  <c:v>0.19422652142046368</c:v>
                </c:pt>
                <c:pt idx="322">
                  <c:v>7.3806078139776188E-2</c:v>
                </c:pt>
                <c:pt idx="323">
                  <c:v>2.8046309693114949E-2</c:v>
                </c:pt>
                <c:pt idx="324">
                  <c:v>1.0657597683383683E-2</c:v>
                </c:pt>
                <c:pt idx="325">
                  <c:v>4.0498871196857989E-3</c:v>
                </c:pt>
                <c:pt idx="326">
                  <c:v>1.5389571054806037E-3</c:v>
                </c:pt>
                <c:pt idx="327">
                  <c:v>5.8480370008262951E-4</c:v>
                </c:pt>
                <c:pt idx="328">
                  <c:v>5.9105194023135761</c:v>
                </c:pt>
                <c:pt idx="329">
                  <c:v>10.038502493722628</c:v>
                </c:pt>
                <c:pt idx="330">
                  <c:v>58.439400061874814</c:v>
                </c:pt>
                <c:pt idx="331">
                  <c:v>40.663578274321971</c:v>
                </c:pt>
                <c:pt idx="332">
                  <c:v>16.047482045537695</c:v>
                </c:pt>
                <c:pt idx="333">
                  <c:v>4.6805114502628529</c:v>
                </c:pt>
                <c:pt idx="334">
                  <c:v>1.7785943510998845</c:v>
                </c:pt>
                <c:pt idx="335">
                  <c:v>0.67586585341795602</c:v>
                </c:pt>
                <c:pt idx="336">
                  <c:v>3.3978959358762615</c:v>
                </c:pt>
                <c:pt idx="337">
                  <c:v>12.55030715832857</c:v>
                </c:pt>
                <c:pt idx="338">
                  <c:v>3.5865178674240634</c:v>
                </c:pt>
                <c:pt idx="339">
                  <c:v>1.4092722221325033E-2</c:v>
                </c:pt>
                <c:pt idx="340">
                  <c:v>0.31330476833261878</c:v>
                </c:pt>
                <c:pt idx="341">
                  <c:v>2.034989088759335E-3</c:v>
                </c:pt>
                <c:pt idx="342">
                  <c:v>0.81587607970159126</c:v>
                </c:pt>
                <c:pt idx="343">
                  <c:v>2.6064047892197126</c:v>
                </c:pt>
                <c:pt idx="344">
                  <c:v>1.1166392127840222E-4</c:v>
                </c:pt>
                <c:pt idx="345">
                  <c:v>4.2432290085792846E-5</c:v>
                </c:pt>
                <c:pt idx="346">
                  <c:v>1.6124270232601284E-5</c:v>
                </c:pt>
                <c:pt idx="347">
                  <c:v>6.1272226883884871E-6</c:v>
                </c:pt>
                <c:pt idx="348">
                  <c:v>2.3283446215876255E-6</c:v>
                </c:pt>
                <c:pt idx="349">
                  <c:v>8.8477095620329752E-7</c:v>
                </c:pt>
                <c:pt idx="350">
                  <c:v>3.0076733233745845</c:v>
                </c:pt>
                <c:pt idx="351">
                  <c:v>2.3607175110669352</c:v>
                </c:pt>
                <c:pt idx="352">
                  <c:v>4.8549151908787345E-8</c:v>
                </c:pt>
                <c:pt idx="353">
                  <c:v>1.8448677725339189E-8</c:v>
                </c:pt>
                <c:pt idx="354">
                  <c:v>2.8854198779299818</c:v>
                </c:pt>
                <c:pt idx="355">
                  <c:v>3.7082622188713215</c:v>
                </c:pt>
                <c:pt idx="356">
                  <c:v>0.52297699177513302</c:v>
                </c:pt>
                <c:pt idx="357">
                  <c:v>3.8468002077502858E-10</c:v>
                </c:pt>
                <c:pt idx="358">
                  <c:v>1.4617840789451086E-10</c:v>
                </c:pt>
                <c:pt idx="359">
                  <c:v>5.554779499991414E-11</c:v>
                </c:pt>
                <c:pt idx="360">
                  <c:v>2.1108162099967372E-11</c:v>
                </c:pt>
                <c:pt idx="361">
                  <c:v>8.0211015979876032E-12</c:v>
                </c:pt>
                <c:pt idx="362">
                  <c:v>3.0480186072352888E-12</c:v>
                </c:pt>
                <c:pt idx="363">
                  <c:v>1.1582470707494098E-12</c:v>
                </c:pt>
                <c:pt idx="364">
                  <c:v>15.088333915503064</c:v>
                </c:pt>
                <c:pt idx="365">
                  <c:v>2.6535917837744685</c:v>
                </c:pt>
                <c:pt idx="366">
                  <c:v>3.715970606088042</c:v>
                </c:pt>
                <c:pt idx="367">
                  <c:v>4.1286148106485161</c:v>
                </c:pt>
                <c:pt idx="368">
                  <c:v>0.10896936528033208</c:v>
                </c:pt>
                <c:pt idx="369">
                  <c:v>4.1408358806526185E-2</c:v>
                </c:pt>
                <c:pt idx="370">
                  <c:v>1.5735176346479949E-2</c:v>
                </c:pt>
                <c:pt idx="371">
                  <c:v>5.9793670116623796E-3</c:v>
                </c:pt>
                <c:pt idx="372">
                  <c:v>2.2721594644317046E-3</c:v>
                </c:pt>
                <c:pt idx="373">
                  <c:v>8.6342059648404764E-4</c:v>
                </c:pt>
                <c:pt idx="374">
                  <c:v>0.16186966789294338</c:v>
                </c:pt>
                <c:pt idx="375">
                  <c:v>2.1619835649011052</c:v>
                </c:pt>
                <c:pt idx="376">
                  <c:v>4.7377614970272667E-5</c:v>
                </c:pt>
                <c:pt idx="377">
                  <c:v>1.800349368870361E-5</c:v>
                </c:pt>
                <c:pt idx="378">
                  <c:v>9.5794749650639162</c:v>
                </c:pt>
                <c:pt idx="379">
                  <c:v>0.77803508378861175</c:v>
                </c:pt>
                <c:pt idx="380">
                  <c:v>9.8788770568654485E-7</c:v>
                </c:pt>
                <c:pt idx="381">
                  <c:v>3.7539732816088706E-7</c:v>
                </c:pt>
                <c:pt idx="382">
                  <c:v>1.4265098470113707E-7</c:v>
                </c:pt>
                <c:pt idx="383">
                  <c:v>5.4207374186432081E-8</c:v>
                </c:pt>
                <c:pt idx="384">
                  <c:v>2.0598802190844187E-8</c:v>
                </c:pt>
                <c:pt idx="385">
                  <c:v>7.8275448325207922E-9</c:v>
                </c:pt>
                <c:pt idx="386">
                  <c:v>2.974467036357901E-9</c:v>
                </c:pt>
                <c:pt idx="387">
                  <c:v>7.9258961364688298</c:v>
                </c:pt>
                <c:pt idx="388">
                  <c:v>4.2951304005008087E-10</c:v>
                </c:pt>
                <c:pt idx="389">
                  <c:v>1.6321495521903075E-10</c:v>
                </c:pt>
                <c:pt idx="390">
                  <c:v>6.2021682983231684E-11</c:v>
                </c:pt>
                <c:pt idx="391">
                  <c:v>2.3568239533628033E-11</c:v>
                </c:pt>
                <c:pt idx="392">
                  <c:v>8.9559310227786533E-12</c:v>
                </c:pt>
                <c:pt idx="393">
                  <c:v>3.403253788655889E-12</c:v>
                </c:pt>
                <c:pt idx="394">
                  <c:v>1.2932364396892379E-12</c:v>
                </c:pt>
                <c:pt idx="395">
                  <c:v>4.9142984708191033E-13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8.6771004419034042E-2</c:v>
                </c:pt>
                <c:pt idx="1">
                  <c:v>0.11881856490928938</c:v>
                </c:pt>
                <c:pt idx="2">
                  <c:v>0.25732531239864798</c:v>
                </c:pt>
                <c:pt idx="3">
                  <c:v>7.1460441994219384</c:v>
                </c:pt>
                <c:pt idx="4">
                  <c:v>0.75259418547315271</c:v>
                </c:pt>
                <c:pt idx="5">
                  <c:v>12.797318677045002</c:v>
                </c:pt>
                <c:pt idx="6">
                  <c:v>53.415494886299882</c:v>
                </c:pt>
                <c:pt idx="7">
                  <c:v>13.213298565798992</c:v>
                </c:pt>
                <c:pt idx="8">
                  <c:v>0.92000757716567338</c:v>
                </c:pt>
                <c:pt idx="9">
                  <c:v>0.29414808708147533</c:v>
                </c:pt>
                <c:pt idx="10">
                  <c:v>0.16598338102522689</c:v>
                </c:pt>
                <c:pt idx="11">
                  <c:v>5.7711144787232797E-3</c:v>
                </c:pt>
                <c:pt idx="12">
                  <c:v>0.86160696294956673</c:v>
                </c:pt>
                <c:pt idx="13">
                  <c:v>1.2137726256755517</c:v>
                </c:pt>
                <c:pt idx="14">
                  <c:v>0.36904489578101235</c:v>
                </c:pt>
                <c:pt idx="15">
                  <c:v>0.63290739980157729</c:v>
                </c:pt>
                <c:pt idx="16">
                  <c:v>0.41730775580219365</c:v>
                </c:pt>
                <c:pt idx="17">
                  <c:v>0.55959381719797285</c:v>
                </c:pt>
                <c:pt idx="18">
                  <c:v>1.1838445452814652</c:v>
                </c:pt>
                <c:pt idx="19">
                  <c:v>8.3027951497391328</c:v>
                </c:pt>
                <c:pt idx="20">
                  <c:v>1.1222264070639467</c:v>
                </c:pt>
                <c:pt idx="21">
                  <c:v>0.58888349997273248</c:v>
                </c:pt>
                <c:pt idx="22">
                  <c:v>0.21312266123639148</c:v>
                </c:pt>
                <c:pt idx="23">
                  <c:v>0.2258395418134011</c:v>
                </c:pt>
                <c:pt idx="24">
                  <c:v>0.15094273311386414</c:v>
                </c:pt>
                <c:pt idx="25">
                  <c:v>0.24432753686913408</c:v>
                </c:pt>
                <c:pt idx="26">
                  <c:v>0.31633878832930967</c:v>
                </c:pt>
                <c:pt idx="27">
                  <c:v>0.45745019810552551</c:v>
                </c:pt>
                <c:pt idx="28">
                  <c:v>0.41426898313419347</c:v>
                </c:pt>
                <c:pt idx="29">
                  <c:v>0.36020947272951576</c:v>
                </c:pt>
                <c:pt idx="30">
                  <c:v>2.1107468167358778</c:v>
                </c:pt>
                <c:pt idx="31">
                  <c:v>0.37900389864252593</c:v>
                </c:pt>
                <c:pt idx="32">
                  <c:v>1.3552670740233648</c:v>
                </c:pt>
                <c:pt idx="33">
                  <c:v>0.16319996740495796</c:v>
                </c:pt>
                <c:pt idx="34">
                  <c:v>0.1538793621627719</c:v>
                </c:pt>
                <c:pt idx="35">
                  <c:v>0.17060537978916035</c:v>
                </c:pt>
                <c:pt idx="36">
                  <c:v>0.15055969454226742</c:v>
                </c:pt>
                <c:pt idx="37">
                  <c:v>0.15673938349736055</c:v>
                </c:pt>
                <c:pt idx="38">
                  <c:v>9.8466448805119278</c:v>
                </c:pt>
                <c:pt idx="39">
                  <c:v>0.71697159831466117</c:v>
                </c:pt>
                <c:pt idx="40">
                  <c:v>2.9455921514832237</c:v>
                </c:pt>
                <c:pt idx="41">
                  <c:v>19.887132814156551</c:v>
                </c:pt>
                <c:pt idx="42">
                  <c:v>5.4067171176109703</c:v>
                </c:pt>
                <c:pt idx="43">
                  <c:v>0.47512104420851892</c:v>
                </c:pt>
                <c:pt idx="44">
                  <c:v>8.0872210416445184E-2</c:v>
                </c:pt>
                <c:pt idx="45">
                  <c:v>5.6178990500846075E-3</c:v>
                </c:pt>
                <c:pt idx="46">
                  <c:v>1.940728762756501E-3</c:v>
                </c:pt>
                <c:pt idx="47">
                  <c:v>2.3237673343531793E-3</c:v>
                </c:pt>
                <c:pt idx="48">
                  <c:v>1.864121048437166E-3</c:v>
                </c:pt>
                <c:pt idx="49">
                  <c:v>4.1061734875163791E-2</c:v>
                </c:pt>
                <c:pt idx="50">
                  <c:v>5.5872559643568701E-2</c:v>
                </c:pt>
                <c:pt idx="51">
                  <c:v>1.0597400480841417E-2</c:v>
                </c:pt>
                <c:pt idx="52">
                  <c:v>3.1281483347062031E-2</c:v>
                </c:pt>
                <c:pt idx="53">
                  <c:v>0.10584632528454861</c:v>
                </c:pt>
                <c:pt idx="54">
                  <c:v>9.7623763947606593E-2</c:v>
                </c:pt>
                <c:pt idx="55">
                  <c:v>1.5098614415197837</c:v>
                </c:pt>
                <c:pt idx="56">
                  <c:v>6.9406589173317976E-2</c:v>
                </c:pt>
                <c:pt idx="57">
                  <c:v>0.12704112624623143</c:v>
                </c:pt>
                <c:pt idx="58">
                  <c:v>1.4172427149077078E-2</c:v>
                </c:pt>
                <c:pt idx="59">
                  <c:v>1.6087620007060471E-3</c:v>
                </c:pt>
                <c:pt idx="60">
                  <c:v>0.26225374201985857</c:v>
                </c:pt>
                <c:pt idx="61">
                  <c:v>0.17913437198337959</c:v>
                </c:pt>
                <c:pt idx="62">
                  <c:v>0.65218700790527673</c:v>
                </c:pt>
                <c:pt idx="63">
                  <c:v>9.8185298493567306</c:v>
                </c:pt>
                <c:pt idx="64">
                  <c:v>85.379297608899464</c:v>
                </c:pt>
                <c:pt idx="65">
                  <c:v>20.873559279637099</c:v>
                </c:pt>
                <c:pt idx="66">
                  <c:v>48.426289811729283</c:v>
                </c:pt>
                <c:pt idx="67">
                  <c:v>5.4922623986008938</c:v>
                </c:pt>
                <c:pt idx="68">
                  <c:v>4.6431935648949274</c:v>
                </c:pt>
                <c:pt idx="69">
                  <c:v>2.4715436152751762</c:v>
                </c:pt>
                <c:pt idx="70">
                  <c:v>0.15206631292388098</c:v>
                </c:pt>
                <c:pt idx="71">
                  <c:v>1.6368514959564696E-2</c:v>
                </c:pt>
                <c:pt idx="72">
                  <c:v>1.2249573519661749</c:v>
                </c:pt>
                <c:pt idx="73">
                  <c:v>0.36988758063852517</c:v>
                </c:pt>
                <c:pt idx="74">
                  <c:v>0.71543944402827453</c:v>
                </c:pt>
                <c:pt idx="75">
                  <c:v>62.180413304718037</c:v>
                </c:pt>
                <c:pt idx="76">
                  <c:v>60.734595912369208</c:v>
                </c:pt>
                <c:pt idx="77">
                  <c:v>7.919960865380637</c:v>
                </c:pt>
                <c:pt idx="78">
                  <c:v>2.8758535955478566</c:v>
                </c:pt>
                <c:pt idx="79">
                  <c:v>10.115793316820524</c:v>
                </c:pt>
                <c:pt idx="80">
                  <c:v>3.3863163319623615</c:v>
                </c:pt>
                <c:pt idx="81">
                  <c:v>1.3783515319382573</c:v>
                </c:pt>
                <c:pt idx="82">
                  <c:v>0.22729508838546852</c:v>
                </c:pt>
                <c:pt idx="83">
                  <c:v>1.3865996291799734E-2</c:v>
                </c:pt>
                <c:pt idx="84">
                  <c:v>5.4145055685667698</c:v>
                </c:pt>
                <c:pt idx="85">
                  <c:v>5.1430333649238165</c:v>
                </c:pt>
                <c:pt idx="86">
                  <c:v>6.1013192633443856</c:v>
                </c:pt>
                <c:pt idx="87">
                  <c:v>11.869854615685576</c:v>
                </c:pt>
                <c:pt idx="88">
                  <c:v>8.9005396086681365</c:v>
                </c:pt>
                <c:pt idx="89">
                  <c:v>39.606188303096481</c:v>
                </c:pt>
                <c:pt idx="90">
                  <c:v>2.8656392336386114</c:v>
                </c:pt>
                <c:pt idx="91">
                  <c:v>1.3115240691470247</c:v>
                </c:pt>
                <c:pt idx="92">
                  <c:v>0.47550408278011563</c:v>
                </c:pt>
                <c:pt idx="93">
                  <c:v>0.31391287737586399</c:v>
                </c:pt>
                <c:pt idx="94">
                  <c:v>8.8839412705656109E-2</c:v>
                </c:pt>
                <c:pt idx="95">
                  <c:v>3.6950454206692823E-2</c:v>
                </c:pt>
                <c:pt idx="96">
                  <c:v>8.6158142704479371E-2</c:v>
                </c:pt>
                <c:pt idx="97">
                  <c:v>7.3211438984511656E-2</c:v>
                </c:pt>
                <c:pt idx="98">
                  <c:v>8.1842574797823447E-2</c:v>
                </c:pt>
                <c:pt idx="99">
                  <c:v>0.78632711567843272</c:v>
                </c:pt>
                <c:pt idx="100">
                  <c:v>9.5762196489646758</c:v>
                </c:pt>
                <c:pt idx="101">
                  <c:v>2.9125231548020434</c:v>
                </c:pt>
                <c:pt idx="102">
                  <c:v>6.2292286103529042</c:v>
                </c:pt>
                <c:pt idx="103">
                  <c:v>0.47374210535077094</c:v>
                </c:pt>
                <c:pt idx="104">
                  <c:v>0.19693289761023861</c:v>
                </c:pt>
                <c:pt idx="105">
                  <c:v>3.0668621632507321E-2</c:v>
                </c:pt>
                <c:pt idx="106">
                  <c:v>1.0342041433110299E-2</c:v>
                </c:pt>
                <c:pt idx="107">
                  <c:v>6.3329043837317411E-3</c:v>
                </c:pt>
                <c:pt idx="108">
                  <c:v>7.7118432414797801E-3</c:v>
                </c:pt>
                <c:pt idx="109">
                  <c:v>1.0705161998983947</c:v>
                </c:pt>
                <c:pt idx="110">
                  <c:v>2.043408635849183</c:v>
                </c:pt>
                <c:pt idx="111">
                  <c:v>1.3248538114385886</c:v>
                </c:pt>
                <c:pt idx="112">
                  <c:v>0.52195389356240618</c:v>
                </c:pt>
                <c:pt idx="113">
                  <c:v>0.26810146421290126</c:v>
                </c:pt>
                <c:pt idx="114">
                  <c:v>0.15630527311621767</c:v>
                </c:pt>
                <c:pt idx="115">
                  <c:v>0.34218112395969885</c:v>
                </c:pt>
                <c:pt idx="116">
                  <c:v>2.7419943827272033</c:v>
                </c:pt>
                <c:pt idx="117">
                  <c:v>0.75547974271251417</c:v>
                </c:pt>
                <c:pt idx="118">
                  <c:v>3.4575615062793448E-2</c:v>
                </c:pt>
                <c:pt idx="119">
                  <c:v>3.3681858395734517E-2</c:v>
                </c:pt>
                <c:pt idx="120">
                  <c:v>0.12967132443786192</c:v>
                </c:pt>
                <c:pt idx="121">
                  <c:v>1.5792680306931024</c:v>
                </c:pt>
                <c:pt idx="122">
                  <c:v>0.65004199190433509</c:v>
                </c:pt>
                <c:pt idx="123">
                  <c:v>20.823738729424743</c:v>
                </c:pt>
                <c:pt idx="124">
                  <c:v>16.484447967234626</c:v>
                </c:pt>
                <c:pt idx="125">
                  <c:v>0.63349472561135867</c:v>
                </c:pt>
                <c:pt idx="126">
                  <c:v>0.75670546614162337</c:v>
                </c:pt>
                <c:pt idx="127">
                  <c:v>0.18344993989003544</c:v>
                </c:pt>
                <c:pt idx="128">
                  <c:v>0.38079141197664373</c:v>
                </c:pt>
                <c:pt idx="129">
                  <c:v>4.9233224402559644E-2</c:v>
                </c:pt>
                <c:pt idx="130">
                  <c:v>2.2624811628977105E-2</c:v>
                </c:pt>
                <c:pt idx="131">
                  <c:v>8.4523844799000172E-2</c:v>
                </c:pt>
                <c:pt idx="132">
                  <c:v>5.6766316310627625E-2</c:v>
                </c:pt>
                <c:pt idx="133">
                  <c:v>3.4345791919835444E-2</c:v>
                </c:pt>
                <c:pt idx="134">
                  <c:v>4.867143449755116E-2</c:v>
                </c:pt>
                <c:pt idx="135">
                  <c:v>25.789118804842019</c:v>
                </c:pt>
                <c:pt idx="136">
                  <c:v>0.41138342589483184</c:v>
                </c:pt>
                <c:pt idx="137">
                  <c:v>0.25247349049175682</c:v>
                </c:pt>
                <c:pt idx="138">
                  <c:v>2.8887236915535044</c:v>
                </c:pt>
                <c:pt idx="139">
                  <c:v>11.816433502900228</c:v>
                </c:pt>
                <c:pt idx="140">
                  <c:v>0.60908240064826369</c:v>
                </c:pt>
                <c:pt idx="141">
                  <c:v>5.5132018405148454E-2</c:v>
                </c:pt>
                <c:pt idx="142">
                  <c:v>2.5970015154254757E-2</c:v>
                </c:pt>
                <c:pt idx="143">
                  <c:v>2.0888370104405501E-2</c:v>
                </c:pt>
                <c:pt idx="144">
                  <c:v>2.9289682774759303E-2</c:v>
                </c:pt>
                <c:pt idx="145">
                  <c:v>5.5074562619408969</c:v>
                </c:pt>
                <c:pt idx="146">
                  <c:v>48.180455656478564</c:v>
                </c:pt>
                <c:pt idx="147">
                  <c:v>5.0267428545870665</c:v>
                </c:pt>
                <c:pt idx="148">
                  <c:v>18.793659835867125</c:v>
                </c:pt>
                <c:pt idx="149">
                  <c:v>4.3390609390471644</c:v>
                </c:pt>
                <c:pt idx="150">
                  <c:v>15.352339165023475</c:v>
                </c:pt>
                <c:pt idx="151">
                  <c:v>4.8557799721310841</c:v>
                </c:pt>
                <c:pt idx="152">
                  <c:v>1.0982992642915406</c:v>
                </c:pt>
                <c:pt idx="153">
                  <c:v>0.423768339709791</c:v>
                </c:pt>
                <c:pt idx="154">
                  <c:v>3.878903935035688E-2</c:v>
                </c:pt>
                <c:pt idx="155">
                  <c:v>1.1874195719497015E-2</c:v>
                </c:pt>
                <c:pt idx="156">
                  <c:v>1.9509431246657466E-2</c:v>
                </c:pt>
                <c:pt idx="157">
                  <c:v>4.1671276922098013</c:v>
                </c:pt>
                <c:pt idx="158">
                  <c:v>11.173950138808735</c:v>
                </c:pt>
                <c:pt idx="159">
                  <c:v>55.636352524417426</c:v>
                </c:pt>
                <c:pt idx="160">
                  <c:v>1.0973288999101618</c:v>
                </c:pt>
                <c:pt idx="161">
                  <c:v>1.6133584635652065</c:v>
                </c:pt>
                <c:pt idx="162">
                  <c:v>0.82932957931635343</c:v>
                </c:pt>
                <c:pt idx="163">
                  <c:v>0.28824929307888653</c:v>
                </c:pt>
                <c:pt idx="164">
                  <c:v>2.9189071309953221</c:v>
                </c:pt>
                <c:pt idx="165">
                  <c:v>0.19478788160929714</c:v>
                </c:pt>
                <c:pt idx="166">
                  <c:v>7.7629150510260042E-3</c:v>
                </c:pt>
                <c:pt idx="167">
                  <c:v>9.5019101660749145E-2</c:v>
                </c:pt>
                <c:pt idx="168">
                  <c:v>1.2512593338824809E-3</c:v>
                </c:pt>
                <c:pt idx="169">
                  <c:v>0.9906654256728743</c:v>
                </c:pt>
                <c:pt idx="170">
                  <c:v>0.64884180437999872</c:v>
                </c:pt>
                <c:pt idx="171">
                  <c:v>2.9766948834968749</c:v>
                </c:pt>
                <c:pt idx="172">
                  <c:v>0.25712102516046326</c:v>
                </c:pt>
                <c:pt idx="173">
                  <c:v>0.10301183985473321</c:v>
                </c:pt>
                <c:pt idx="174">
                  <c:v>3.6244897157811771</c:v>
                </c:pt>
                <c:pt idx="175">
                  <c:v>5.3957366785585333E-2</c:v>
                </c:pt>
                <c:pt idx="176">
                  <c:v>1.6113155911833571E-2</c:v>
                </c:pt>
                <c:pt idx="177">
                  <c:v>3.5494907634625477E-3</c:v>
                </c:pt>
                <c:pt idx="178">
                  <c:v>1.5321542863867112E-3</c:v>
                </c:pt>
                <c:pt idx="179">
                  <c:v>8.6822076228580333E-4</c:v>
                </c:pt>
                <c:pt idx="180">
                  <c:v>9.4482847660513881E-4</c:v>
                </c:pt>
                <c:pt idx="181">
                  <c:v>1.1491157147900334E-3</c:v>
                </c:pt>
                <c:pt idx="182">
                  <c:v>4.0079879336637676</c:v>
                </c:pt>
                <c:pt idx="183">
                  <c:v>1.3938007543259905</c:v>
                </c:pt>
                <c:pt idx="184">
                  <c:v>20.92437573013558</c:v>
                </c:pt>
                <c:pt idx="185">
                  <c:v>40.987680751321832</c:v>
                </c:pt>
                <c:pt idx="186">
                  <c:v>19.974950790671283</c:v>
                </c:pt>
                <c:pt idx="187">
                  <c:v>0.29961277070292114</c:v>
                </c:pt>
                <c:pt idx="188">
                  <c:v>0.61878604446204677</c:v>
                </c:pt>
                <c:pt idx="189">
                  <c:v>0.33995950024443811</c:v>
                </c:pt>
                <c:pt idx="190">
                  <c:v>4.3921756209752399E-3</c:v>
                </c:pt>
                <c:pt idx="191">
                  <c:v>7.6607714319335582E-4</c:v>
                </c:pt>
                <c:pt idx="192">
                  <c:v>2.2982314295800668E-3</c:v>
                </c:pt>
                <c:pt idx="193">
                  <c:v>4.0372265446289829E-2</c:v>
                </c:pt>
                <c:pt idx="194">
                  <c:v>1.9662646675296127E-2</c:v>
                </c:pt>
                <c:pt idx="195">
                  <c:v>3.628652068259193E-2</c:v>
                </c:pt>
                <c:pt idx="196">
                  <c:v>0.37083240911513021</c:v>
                </c:pt>
                <c:pt idx="197">
                  <c:v>0.84883901056301092</c:v>
                </c:pt>
                <c:pt idx="198">
                  <c:v>0.39098023798111547</c:v>
                </c:pt>
                <c:pt idx="199">
                  <c:v>4.9503904993154633</c:v>
                </c:pt>
                <c:pt idx="200">
                  <c:v>0.40589320636861287</c:v>
                </c:pt>
                <c:pt idx="201">
                  <c:v>4.4841048781584382E-2</c:v>
                </c:pt>
                <c:pt idx="202">
                  <c:v>8.0693459083033478E-3</c:v>
                </c:pt>
                <c:pt idx="203">
                  <c:v>7.1245174316982062E-3</c:v>
                </c:pt>
                <c:pt idx="204">
                  <c:v>6.9202301935133124E-3</c:v>
                </c:pt>
                <c:pt idx="205">
                  <c:v>0.52979341632775145</c:v>
                </c:pt>
                <c:pt idx="206">
                  <c:v>2.7726885402644825</c:v>
                </c:pt>
                <c:pt idx="207">
                  <c:v>0.6040518274079606</c:v>
                </c:pt>
                <c:pt idx="208">
                  <c:v>9.1269664762913152</c:v>
                </c:pt>
                <c:pt idx="209">
                  <c:v>1.5304178448621393</c:v>
                </c:pt>
                <c:pt idx="210">
                  <c:v>0.69381053268544912</c:v>
                </c:pt>
                <c:pt idx="211">
                  <c:v>0.31526628032883891</c:v>
                </c:pt>
                <c:pt idx="212">
                  <c:v>0.15278131825752814</c:v>
                </c:pt>
                <c:pt idx="213">
                  <c:v>0.11524353824105375</c:v>
                </c:pt>
                <c:pt idx="214">
                  <c:v>8.14595362262268E-3</c:v>
                </c:pt>
                <c:pt idx="215">
                  <c:v>7.1245174316982062E-3</c:v>
                </c:pt>
                <c:pt idx="216">
                  <c:v>3.6400921535975472</c:v>
                </c:pt>
                <c:pt idx="217">
                  <c:v>5.1074363136701022</c:v>
                </c:pt>
                <c:pt idx="218">
                  <c:v>8.5805236500514965</c:v>
                </c:pt>
                <c:pt idx="219">
                  <c:v>32.664252590526019</c:v>
                </c:pt>
                <c:pt idx="220">
                  <c:v>41.289004427644542</c:v>
                </c:pt>
                <c:pt idx="221">
                  <c:v>93.535976311526895</c:v>
                </c:pt>
                <c:pt idx="222">
                  <c:v>12.013111041462734</c:v>
                </c:pt>
                <c:pt idx="223">
                  <c:v>2.9121145803256749</c:v>
                </c:pt>
                <c:pt idx="224">
                  <c:v>1.1780989667075148</c:v>
                </c:pt>
                <c:pt idx="225">
                  <c:v>0.62859183189492118</c:v>
                </c:pt>
                <c:pt idx="226">
                  <c:v>0.15285792597184764</c:v>
                </c:pt>
                <c:pt idx="227">
                  <c:v>5.5412913357652721E-2</c:v>
                </c:pt>
                <c:pt idx="228">
                  <c:v>8.379658223106194</c:v>
                </c:pt>
                <c:pt idx="229">
                  <c:v>1.5464543930596533</c:v>
                </c:pt>
                <c:pt idx="230">
                  <c:v>0.32818744814403344</c:v>
                </c:pt>
                <c:pt idx="231">
                  <c:v>57.706241893516335</c:v>
                </c:pt>
                <c:pt idx="232">
                  <c:v>72.777328603368744</c:v>
                </c:pt>
                <c:pt idx="233">
                  <c:v>125.69538406468838</c:v>
                </c:pt>
                <c:pt idx="234">
                  <c:v>85.657638970926371</c:v>
                </c:pt>
                <c:pt idx="235">
                  <c:v>10.883402614300273</c:v>
                </c:pt>
                <c:pt idx="236">
                  <c:v>3.2106293071233507</c:v>
                </c:pt>
                <c:pt idx="237">
                  <c:v>1.4879771711292269</c:v>
                </c:pt>
                <c:pt idx="238">
                  <c:v>0.67869327705976645</c:v>
                </c:pt>
                <c:pt idx="239">
                  <c:v>0.2969059647969714</c:v>
                </c:pt>
                <c:pt idx="240">
                  <c:v>1.4138975113824295</c:v>
                </c:pt>
                <c:pt idx="241">
                  <c:v>11.061745373235677</c:v>
                </c:pt>
                <c:pt idx="242">
                  <c:v>19.337319248486679</c:v>
                </c:pt>
                <c:pt idx="243">
                  <c:v>59.379916164155624</c:v>
                </c:pt>
                <c:pt idx="244">
                  <c:v>8.5162242418328002</c:v>
                </c:pt>
                <c:pt idx="245">
                  <c:v>14.007465204242768</c:v>
                </c:pt>
                <c:pt idx="246">
                  <c:v>9.5070173470295405</c:v>
                </c:pt>
                <c:pt idx="247">
                  <c:v>2.3250441295918347</c:v>
                </c:pt>
                <c:pt idx="248">
                  <c:v>15.174958258501194</c:v>
                </c:pt>
                <c:pt idx="249">
                  <c:v>4.4199331494636098</c:v>
                </c:pt>
                <c:pt idx="250">
                  <c:v>0.43730236923954036</c:v>
                </c:pt>
                <c:pt idx="251">
                  <c:v>0.26304535506782512</c:v>
                </c:pt>
                <c:pt idx="252">
                  <c:v>0.19905237770640669</c:v>
                </c:pt>
                <c:pt idx="253">
                  <c:v>5.8407508910395523</c:v>
                </c:pt>
                <c:pt idx="254">
                  <c:v>30.52868487435067</c:v>
                </c:pt>
                <c:pt idx="255">
                  <c:v>4.8898704050031867</c:v>
                </c:pt>
                <c:pt idx="256">
                  <c:v>3.0137474813226595</c:v>
                </c:pt>
                <c:pt idx="257">
                  <c:v>1.989502340873144</c:v>
                </c:pt>
                <c:pt idx="258">
                  <c:v>1.06030183798915</c:v>
                </c:pt>
                <c:pt idx="259">
                  <c:v>2.4077804610567148</c:v>
                </c:pt>
                <c:pt idx="260">
                  <c:v>0.75836529995187529</c:v>
                </c:pt>
                <c:pt idx="261">
                  <c:v>0.1198910729097601</c:v>
                </c:pt>
                <c:pt idx="262">
                  <c:v>2.5918943344708536E-2</c:v>
                </c:pt>
                <c:pt idx="263">
                  <c:v>0.46825188582455191</c:v>
                </c:pt>
                <c:pt idx="264">
                  <c:v>0.1148860355742302</c:v>
                </c:pt>
                <c:pt idx="265">
                  <c:v>9.4021413861263685</c:v>
                </c:pt>
                <c:pt idx="266">
                  <c:v>46.906137400585955</c:v>
                </c:pt>
                <c:pt idx="267">
                  <c:v>27.667386744523498</c:v>
                </c:pt>
                <c:pt idx="268">
                  <c:v>16.660645710169089</c:v>
                </c:pt>
                <c:pt idx="269">
                  <c:v>8.2927850750680729</c:v>
                </c:pt>
                <c:pt idx="270">
                  <c:v>64.607115871211619</c:v>
                </c:pt>
                <c:pt idx="271">
                  <c:v>23.092629404420503</c:v>
                </c:pt>
                <c:pt idx="272">
                  <c:v>2.4534897306005852</c:v>
                </c:pt>
                <c:pt idx="273">
                  <c:v>0.80713887806851914</c:v>
                </c:pt>
                <c:pt idx="274">
                  <c:v>0.12476843072142441</c:v>
                </c:pt>
                <c:pt idx="275">
                  <c:v>0.15604991406848662</c:v>
                </c:pt>
                <c:pt idx="276">
                  <c:v>3.9971607100399691</c:v>
                </c:pt>
                <c:pt idx="277">
                  <c:v>0.54166761204724878</c:v>
                </c:pt>
                <c:pt idx="278">
                  <c:v>2.6446259778273271</c:v>
                </c:pt>
                <c:pt idx="279">
                  <c:v>0.54447656157229107</c:v>
                </c:pt>
                <c:pt idx="280">
                  <c:v>9.8558378062302445</c:v>
                </c:pt>
                <c:pt idx="281">
                  <c:v>17.954550005022661</c:v>
                </c:pt>
                <c:pt idx="282">
                  <c:v>2.8630856431612988</c:v>
                </c:pt>
                <c:pt idx="283">
                  <c:v>4.6051450667829901</c:v>
                </c:pt>
                <c:pt idx="284">
                  <c:v>0.53398130471054173</c:v>
                </c:pt>
                <c:pt idx="285">
                  <c:v>0.13848121158458551</c:v>
                </c:pt>
                <c:pt idx="286">
                  <c:v>0.10331827071201051</c:v>
                </c:pt>
                <c:pt idx="287">
                  <c:v>0.12847113691352566</c:v>
                </c:pt>
                <c:pt idx="288">
                  <c:v>0.1195591061477097</c:v>
                </c:pt>
                <c:pt idx="289">
                  <c:v>0.14243927682441787</c:v>
                </c:pt>
                <c:pt idx="290">
                  <c:v>11.598127052994892</c:v>
                </c:pt>
                <c:pt idx="291">
                  <c:v>41.838026380266449</c:v>
                </c:pt>
                <c:pt idx="292">
                  <c:v>22.815820196679976</c:v>
                </c:pt>
                <c:pt idx="293">
                  <c:v>14.085605072848491</c:v>
                </c:pt>
                <c:pt idx="294">
                  <c:v>13.811349455585269</c:v>
                </c:pt>
                <c:pt idx="295">
                  <c:v>5.1521241470230459</c:v>
                </c:pt>
                <c:pt idx="296">
                  <c:v>2.5988145646643654</c:v>
                </c:pt>
                <c:pt idx="297">
                  <c:v>2.7799918090295939</c:v>
                </c:pt>
                <c:pt idx="298">
                  <c:v>0.68671155115852378</c:v>
                </c:pt>
                <c:pt idx="299">
                  <c:v>1.2321840130169659</c:v>
                </c:pt>
                <c:pt idx="300">
                  <c:v>0.54261244052385349</c:v>
                </c:pt>
                <c:pt idx="301">
                  <c:v>1.7473708918144975</c:v>
                </c:pt>
                <c:pt idx="302">
                  <c:v>0.59593140969011127</c:v>
                </c:pt>
                <c:pt idx="303">
                  <c:v>0.49720960183726087</c:v>
                </c:pt>
                <c:pt idx="304">
                  <c:v>0.85792979266223846</c:v>
                </c:pt>
                <c:pt idx="305">
                  <c:v>3.2638716685752898</c:v>
                </c:pt>
                <c:pt idx="306">
                  <c:v>4.2054570852742437</c:v>
                </c:pt>
                <c:pt idx="307">
                  <c:v>0.86518198961780235</c:v>
                </c:pt>
                <c:pt idx="308">
                  <c:v>1.0858888145718077</c:v>
                </c:pt>
                <c:pt idx="309">
                  <c:v>0.19016588284536393</c:v>
                </c:pt>
                <c:pt idx="310">
                  <c:v>0.13232705853426557</c:v>
                </c:pt>
                <c:pt idx="311">
                  <c:v>0.76091889042918659</c:v>
                </c:pt>
                <c:pt idx="312">
                  <c:v>0.44205204752733918</c:v>
                </c:pt>
                <c:pt idx="313">
                  <c:v>0.91012518201847903</c:v>
                </c:pt>
                <c:pt idx="314">
                  <c:v>4.742655913986197</c:v>
                </c:pt>
                <c:pt idx="315">
                  <c:v>8.3114262855524466</c:v>
                </c:pt>
                <c:pt idx="316">
                  <c:v>2.6465411706853113</c:v>
                </c:pt>
                <c:pt idx="317">
                  <c:v>16.169079543286689</c:v>
                </c:pt>
                <c:pt idx="318">
                  <c:v>4.0356943903425933</c:v>
                </c:pt>
                <c:pt idx="319">
                  <c:v>1.2666319485558937</c:v>
                </c:pt>
                <c:pt idx="320">
                  <c:v>0.4076296478931844</c:v>
                </c:pt>
                <c:pt idx="321">
                  <c:v>0.15908868673648677</c:v>
                </c:pt>
                <c:pt idx="322">
                  <c:v>2.877896467929706E-2</c:v>
                </c:pt>
                <c:pt idx="323">
                  <c:v>0.76130192900078342</c:v>
                </c:pt>
                <c:pt idx="324">
                  <c:v>0.13447207453520693</c:v>
                </c:pt>
                <c:pt idx="325">
                  <c:v>1.9151928579833888E-3</c:v>
                </c:pt>
                <c:pt idx="326">
                  <c:v>0.20520653075672676</c:v>
                </c:pt>
                <c:pt idx="327">
                  <c:v>1.9832460442037312</c:v>
                </c:pt>
                <c:pt idx="328">
                  <c:v>5.6595736466743203</c:v>
                </c:pt>
                <c:pt idx="329">
                  <c:v>5.6013262478868562</c:v>
                </c:pt>
                <c:pt idx="330">
                  <c:v>31.953588360690294</c:v>
                </c:pt>
                <c:pt idx="331">
                  <c:v>14.328962245336246</c:v>
                </c:pt>
                <c:pt idx="332">
                  <c:v>7.7011181614750654</c:v>
                </c:pt>
                <c:pt idx="333">
                  <c:v>0.88047799657689629</c:v>
                </c:pt>
                <c:pt idx="334">
                  <c:v>0.13495725672589612</c:v>
                </c:pt>
                <c:pt idx="335">
                  <c:v>0.49588173478905878</c:v>
                </c:pt>
                <c:pt idx="336">
                  <c:v>0.4952944089792774</c:v>
                </c:pt>
                <c:pt idx="337">
                  <c:v>5.9890889618665595</c:v>
                </c:pt>
                <c:pt idx="338">
                  <c:v>18.678748264388116</c:v>
                </c:pt>
                <c:pt idx="339">
                  <c:v>3.869200291221905</c:v>
                </c:pt>
                <c:pt idx="340">
                  <c:v>3.60745726729751</c:v>
                </c:pt>
                <c:pt idx="341">
                  <c:v>2.9621649536809747</c:v>
                </c:pt>
                <c:pt idx="342">
                  <c:v>1.1381352757375947</c:v>
                </c:pt>
                <c:pt idx="343">
                  <c:v>2.7632657914032071</c:v>
                </c:pt>
                <c:pt idx="344">
                  <c:v>0.35060797253482556</c:v>
                </c:pt>
                <c:pt idx="345">
                  <c:v>5.1173953165316123E-2</c:v>
                </c:pt>
                <c:pt idx="346">
                  <c:v>2.9315218679532407E-2</c:v>
                </c:pt>
                <c:pt idx="347">
                  <c:v>1.5244935149547776E-2</c:v>
                </c:pt>
                <c:pt idx="348">
                  <c:v>0.25569101449316889</c:v>
                </c:pt>
                <c:pt idx="349">
                  <c:v>9.9104846424447085E-2</c:v>
                </c:pt>
                <c:pt idx="350">
                  <c:v>0.80509600568667028</c:v>
                </c:pt>
                <c:pt idx="351">
                  <c:v>5.2392015822993585</c:v>
                </c:pt>
                <c:pt idx="352">
                  <c:v>0.97095170718803159</c:v>
                </c:pt>
                <c:pt idx="353">
                  <c:v>0.46138272744058484</c:v>
                </c:pt>
                <c:pt idx="354">
                  <c:v>1.2024602198610637</c:v>
                </c:pt>
                <c:pt idx="355">
                  <c:v>4.038962986153555</c:v>
                </c:pt>
                <c:pt idx="356">
                  <c:v>1.4975020636095977</c:v>
                </c:pt>
                <c:pt idx="357">
                  <c:v>6.7823363077385068E-2</c:v>
                </c:pt>
                <c:pt idx="358">
                  <c:v>5.285932288034154E-3</c:v>
                </c:pt>
                <c:pt idx="359">
                  <c:v>0.45990164496374447</c:v>
                </c:pt>
                <c:pt idx="360">
                  <c:v>0.14151998425258583</c:v>
                </c:pt>
                <c:pt idx="361">
                  <c:v>7.8957017558461837E-2</c:v>
                </c:pt>
                <c:pt idx="362">
                  <c:v>0.58060986682624383</c:v>
                </c:pt>
                <c:pt idx="363">
                  <c:v>1.7269932398055552</c:v>
                </c:pt>
                <c:pt idx="364">
                  <c:v>15.427338117342112</c:v>
                </c:pt>
                <c:pt idx="365">
                  <c:v>0.99952638462914423</c:v>
                </c:pt>
                <c:pt idx="366">
                  <c:v>6.1795612755692</c:v>
                </c:pt>
                <c:pt idx="367">
                  <c:v>3.839885072542375</c:v>
                </c:pt>
                <c:pt idx="368">
                  <c:v>0.55995131986479652</c:v>
                </c:pt>
                <c:pt idx="369">
                  <c:v>0.13761299082229975</c:v>
                </c:pt>
                <c:pt idx="370">
                  <c:v>4.6986064782525792E-3</c:v>
                </c:pt>
                <c:pt idx="371">
                  <c:v>1.09804390524381E-3</c:v>
                </c:pt>
                <c:pt idx="372">
                  <c:v>0.1414915117187639</c:v>
                </c:pt>
                <c:pt idx="373">
                  <c:v>7.8882350572905255E-2</c:v>
                </c:pt>
                <c:pt idx="374">
                  <c:v>0.58065892129931318</c:v>
                </c:pt>
                <c:pt idx="375">
                  <c:v>1.7258069182775098</c:v>
                </c:pt>
                <c:pt idx="376">
                  <c:v>15.433915783373095</c:v>
                </c:pt>
                <c:pt idx="377">
                  <c:v>0.99917881542927711</c:v>
                </c:pt>
                <c:pt idx="378">
                  <c:v>6.1793545113482518</c:v>
                </c:pt>
                <c:pt idx="379">
                  <c:v>3.8402180862765198</c:v>
                </c:pt>
                <c:pt idx="380">
                  <c:v>0.5597872006048199</c:v>
                </c:pt>
                <c:pt idx="381">
                  <c:v>0.13777565453570448</c:v>
                </c:pt>
                <c:pt idx="382">
                  <c:v>4.7329267342676408E-3</c:v>
                </c:pt>
                <c:pt idx="383">
                  <c:v>1.1238862408741988E-3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3.5232527745236029</c:v>
                </c:pt>
                <c:pt idx="388">
                  <c:v>6.0848996765752755E-2</c:v>
                </c:pt>
                <c:pt idx="389">
                  <c:v>0.38445070713063073</c:v>
                </c:pt>
                <c:pt idx="390">
                  <c:v>3.7091615922201475</c:v>
                </c:pt>
                <c:pt idx="391">
                  <c:v>3.4818206158137986E-4</c:v>
                </c:pt>
                <c:pt idx="392">
                  <c:v>0.37393211045191921</c:v>
                </c:pt>
                <c:pt idx="393">
                  <c:v>6.4254209667247205E-3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7.3961758260097613E-2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26</xdr:col>
      <xdr:colOff>22411</xdr:colOff>
      <xdr:row>51</xdr:row>
      <xdr:rowOff>22411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999479-333F-4B6C-F9E6-66EB60D54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1971" y="1288676"/>
          <a:ext cx="13077264" cy="676835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18</xdr:col>
      <xdr:colOff>450015</xdr:colOff>
      <xdr:row>52</xdr:row>
      <xdr:rowOff>154503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F43FC10-EF79-CDC5-3F74-E6CB25E1F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3853" y="2700618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A361" zoomScale="88" workbookViewId="0">
      <selection activeCell="Q386" sqref="Q386:Q397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4" width="5.42578125" bestFit="1" customWidth="1"/>
    <col min="5" max="5" width="5.5703125" bestFit="1" customWidth="1"/>
    <col min="6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1.5703125" bestFit="1" customWidth="1"/>
    <col min="22" max="22" width="11.5703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84">
        <v>0.18760845636443771</v>
      </c>
      <c r="E2" s="84">
        <v>0.25689880737602366</v>
      </c>
      <c r="F2" s="84">
        <v>0.55636563119024085</v>
      </c>
      <c r="G2" s="84">
        <v>15.450533624012166</v>
      </c>
      <c r="H2" s="84">
        <v>1.6271914143533581</v>
      </c>
      <c r="I2" s="84">
        <v>27.669210684825771</v>
      </c>
      <c r="J2" s="84">
        <v>115.49017564861785</v>
      </c>
      <c r="K2" s="84">
        <v>28.568604962099659</v>
      </c>
      <c r="L2" s="84">
        <v>1.9891575826656742</v>
      </c>
      <c r="M2" s="84">
        <v>0.63598052055972865</v>
      </c>
      <c r="N2" s="84">
        <v>0.35887432794845331</v>
      </c>
      <c r="O2" s="84">
        <v>1.247778432559239E-2</v>
      </c>
      <c r="P2" s="19">
        <v>33117</v>
      </c>
      <c r="Q2">
        <v>0.18760845636443771</v>
      </c>
      <c r="R2" s="73">
        <v>30</v>
      </c>
      <c r="S2" s="28">
        <f>Q2/R2/24/3600*1000000</f>
        <v>7.2379805696156527E-2</v>
      </c>
      <c r="T2">
        <f>Q2/'App MODELE'!$Q$4*1000</f>
        <v>8.6771004419034042E-2</v>
      </c>
      <c r="V2" s="38">
        <f>SUM(D2:O2)</f>
        <v>192.80307944433898</v>
      </c>
    </row>
    <row r="3" spans="1:22" x14ac:dyDescent="0.2">
      <c r="A3">
        <v>1</v>
      </c>
      <c r="B3" s="72">
        <v>1991</v>
      </c>
      <c r="C3" s="72">
        <v>-92</v>
      </c>
      <c r="D3" s="84">
        <v>1.8628890306628878</v>
      </c>
      <c r="E3" s="84">
        <v>2.6243099316993672</v>
      </c>
      <c r="F3" s="84">
        <v>0.79791565961708466</v>
      </c>
      <c r="G3" s="84">
        <v>1.3684154181849884</v>
      </c>
      <c r="H3" s="84">
        <v>0.90226527189748096</v>
      </c>
      <c r="I3" s="84">
        <v>1.2099033881019092</v>
      </c>
      <c r="J3" s="84">
        <v>2.5596021297985088</v>
      </c>
      <c r="K3" s="84">
        <v>17.951556421202476</v>
      </c>
      <c r="L3" s="84">
        <v>2.4263769369770296</v>
      </c>
      <c r="M3" s="84">
        <v>1.2732309041260448</v>
      </c>
      <c r="N3" s="84">
        <v>0.46079463708581442</v>
      </c>
      <c r="O3" s="84">
        <v>0.48828993175017266</v>
      </c>
      <c r="P3" s="19">
        <v>33147</v>
      </c>
      <c r="Q3">
        <v>0.25689880737602366</v>
      </c>
      <c r="R3" s="73">
        <v>31</v>
      </c>
      <c r="S3" s="28">
        <f t="shared" ref="S3:S66" si="0">Q3/R3/24/3600*1000000</f>
        <v>9.5915026648754356E-2</v>
      </c>
      <c r="T3">
        <f>Q3/'App MODELE'!$Q$4*1000</f>
        <v>0.11881856490928938</v>
      </c>
      <c r="V3" s="38">
        <f>SUM(D3:O3)</f>
        <v>33.925549661103759</v>
      </c>
    </row>
    <row r="4" spans="1:22" x14ac:dyDescent="0.2">
      <c r="A4">
        <v>1</v>
      </c>
      <c r="B4" s="72">
        <v>1992</v>
      </c>
      <c r="C4" s="72">
        <v>-93</v>
      </c>
      <c r="D4" s="84">
        <v>0.32635479269281675</v>
      </c>
      <c r="E4" s="84">
        <v>0.5282630107401235</v>
      </c>
      <c r="F4" s="84">
        <v>0.68395925763468368</v>
      </c>
      <c r="G4" s="84">
        <v>0.98905764782593786</v>
      </c>
      <c r="H4" s="84">
        <v>0.89569511112427114</v>
      </c>
      <c r="I4" s="84">
        <v>0.77881250308321337</v>
      </c>
      <c r="J4" s="84">
        <v>4.5636667999328093</v>
      </c>
      <c r="K4" s="84">
        <v>0.81944811929399186</v>
      </c>
      <c r="L4" s="84">
        <v>2.9302364934166572</v>
      </c>
      <c r="M4" s="84">
        <v>0.35285628152593362</v>
      </c>
      <c r="N4" s="84">
        <v>0.33270410772575076</v>
      </c>
      <c r="O4" s="84">
        <v>0.36886759769594152</v>
      </c>
      <c r="P4" s="19">
        <v>33178</v>
      </c>
      <c r="Q4">
        <v>0.55636563119024085</v>
      </c>
      <c r="R4" s="73">
        <v>30</v>
      </c>
      <c r="S4" s="28">
        <f t="shared" si="0"/>
        <v>0.21464723425549415</v>
      </c>
      <c r="T4">
        <f>Q4/'App MODELE'!$Q$4*1000</f>
        <v>0.25732531239864798</v>
      </c>
      <c r="V4" s="38">
        <f t="shared" ref="V4:V65" si="1">SUM(D4:O4)</f>
        <v>13.569921722692131</v>
      </c>
    </row>
    <row r="5" spans="1:22" x14ac:dyDescent="0.2">
      <c r="A5">
        <v>1</v>
      </c>
      <c r="B5" s="72">
        <v>1993</v>
      </c>
      <c r="C5" s="72">
        <v>-94</v>
      </c>
      <c r="D5" s="84">
        <v>0.32552662116678183</v>
      </c>
      <c r="E5" s="84">
        <v>0.33888778845347822</v>
      </c>
      <c r="F5" s="84">
        <v>21.289529362603645</v>
      </c>
      <c r="G5" s="84">
        <v>1.5501714624321123</v>
      </c>
      <c r="H5" s="84">
        <v>6.3686942466433933</v>
      </c>
      <c r="I5" s="84">
        <v>42.998168728816019</v>
      </c>
      <c r="J5" s="84">
        <v>11.689917147157857</v>
      </c>
      <c r="K5" s="84">
        <v>1.0272639608936809</v>
      </c>
      <c r="L5" s="84">
        <v>0.17485461486350029</v>
      </c>
      <c r="M5" s="84">
        <v>1.214651571517843E-2</v>
      </c>
      <c r="N5" s="84">
        <v>4.1960690652434584E-3</v>
      </c>
      <c r="O5" s="84">
        <v>5.0242405912783528E-3</v>
      </c>
      <c r="P5" s="19">
        <v>33208</v>
      </c>
      <c r="Q5">
        <v>15.450533624012166</v>
      </c>
      <c r="R5" s="73">
        <v>31</v>
      </c>
      <c r="S5" s="28">
        <f t="shared" si="0"/>
        <v>5.7685684080093216</v>
      </c>
      <c r="T5">
        <f>Q5/'App MODELE'!$Q$4*1000</f>
        <v>7.1460441994219384</v>
      </c>
      <c r="V5" s="38">
        <f t="shared" si="1"/>
        <v>85.784380758402165</v>
      </c>
    </row>
    <row r="6" spans="1:22" x14ac:dyDescent="0.2">
      <c r="A6">
        <v>1</v>
      </c>
      <c r="B6" s="72">
        <v>1994</v>
      </c>
      <c r="C6" s="72">
        <v>-95</v>
      </c>
      <c r="D6" s="84">
        <v>4.0304347600364811E-3</v>
      </c>
      <c r="E6" s="84">
        <v>8.8779987590940398E-2</v>
      </c>
      <c r="F6" s="84">
        <v>0.12080261993095633</v>
      </c>
      <c r="G6" s="84">
        <v>2.2912745553632038E-2</v>
      </c>
      <c r="H6" s="84">
        <v>6.7634007959516282E-2</v>
      </c>
      <c r="I6" s="84">
        <v>0.2288513983609754</v>
      </c>
      <c r="J6" s="84">
        <v>0.21107331626875969</v>
      </c>
      <c r="K6" s="84">
        <v>3.2644865213243399</v>
      </c>
      <c r="L6" s="84">
        <v>0.15006468051752256</v>
      </c>
      <c r="M6" s="84">
        <v>0.27467688946823943</v>
      </c>
      <c r="N6" s="84">
        <v>3.0642346463291042E-2</v>
      </c>
      <c r="O6" s="84">
        <v>3.4783204093465515E-3</v>
      </c>
      <c r="P6" s="19">
        <v>33239</v>
      </c>
      <c r="Q6">
        <v>1.6271914143533581</v>
      </c>
      <c r="R6" s="73">
        <v>31</v>
      </c>
      <c r="S6" s="28">
        <f t="shared" si="0"/>
        <v>0.60752367620719749</v>
      </c>
      <c r="T6">
        <f>Q6/'App MODELE'!$Q$4*1000</f>
        <v>0.75259418547315271</v>
      </c>
      <c r="V6" s="38">
        <f t="shared" si="1"/>
        <v>4.4674332686075564</v>
      </c>
    </row>
    <row r="7" spans="1:22" x14ac:dyDescent="0.2">
      <c r="A7">
        <v>1</v>
      </c>
      <c r="B7" s="72">
        <v>1995</v>
      </c>
      <c r="C7" s="72">
        <v>-96</v>
      </c>
      <c r="D7" s="84">
        <v>0.56702143815855643</v>
      </c>
      <c r="E7" s="84">
        <v>0.38730821700898482</v>
      </c>
      <c r="F7" s="84">
        <v>1.4101000516620779</v>
      </c>
      <c r="G7" s="84">
        <v>21.228741572592682</v>
      </c>
      <c r="H7" s="84">
        <v>184.59943315317764</v>
      </c>
      <c r="I7" s="84">
        <v>45.130931254096168</v>
      </c>
      <c r="J7" s="84">
        <v>104.70296546483802</v>
      </c>
      <c r="K7" s="84">
        <v>11.87487545463898</v>
      </c>
      <c r="L7" s="84">
        <v>10.039095238594971</v>
      </c>
      <c r="M7" s="84">
        <v>5.3437491660226115</v>
      </c>
      <c r="N7" s="84">
        <v>0.32878409583585233</v>
      </c>
      <c r="O7" s="84">
        <v>3.5390529879224426E-2</v>
      </c>
      <c r="P7" s="19">
        <v>33270</v>
      </c>
      <c r="Q7">
        <v>27.669210684825771</v>
      </c>
      <c r="R7" s="73">
        <v>28</v>
      </c>
      <c r="S7" s="28">
        <f t="shared" si="0"/>
        <v>11.437339072761974</v>
      </c>
      <c r="T7">
        <f>Q7/'App MODELE'!$Q$4*1000</f>
        <v>12.797318677045002</v>
      </c>
      <c r="V7" s="38">
        <f t="shared" si="1"/>
        <v>385.64839563650582</v>
      </c>
    </row>
    <row r="8" spans="1:22" x14ac:dyDescent="0.2">
      <c r="A8">
        <v>1</v>
      </c>
      <c r="B8" s="72">
        <v>1996</v>
      </c>
      <c r="C8" s="72">
        <v>-97</v>
      </c>
      <c r="D8" s="84">
        <v>2.6484925402595869</v>
      </c>
      <c r="E8" s="84">
        <v>0.79973763697436173</v>
      </c>
      <c r="F8" s="84">
        <v>1.5468587763279729</v>
      </c>
      <c r="G8" s="84">
        <v>134.44089341026393</v>
      </c>
      <c r="H8" s="84">
        <v>131.31487716809261</v>
      </c>
      <c r="I8" s="84">
        <v>17.123826586648132</v>
      </c>
      <c r="J8" s="84">
        <v>6.2179118174699761</v>
      </c>
      <c r="K8" s="84">
        <v>21.871457888230825</v>
      </c>
      <c r="L8" s="84">
        <v>7.3215884044991419</v>
      </c>
      <c r="M8" s="84">
        <v>2.980147630719026</v>
      </c>
      <c r="N8" s="84">
        <v>0.49143698354910537</v>
      </c>
      <c r="O8" s="84">
        <v>2.9979809242463126E-2</v>
      </c>
      <c r="P8" s="19">
        <v>33298</v>
      </c>
      <c r="Q8">
        <v>115.49017564861785</v>
      </c>
      <c r="R8" s="73">
        <v>31</v>
      </c>
      <c r="S8" s="28">
        <f t="shared" si="0"/>
        <v>43.119091864029961</v>
      </c>
      <c r="T8">
        <f>Q8/'App MODELE'!$Q$4*1000</f>
        <v>53.415494886299882</v>
      </c>
      <c r="V8" s="38">
        <f t="shared" si="1"/>
        <v>326.78720865227717</v>
      </c>
    </row>
    <row r="9" spans="1:22" x14ac:dyDescent="0.2">
      <c r="A9">
        <v>1</v>
      </c>
      <c r="B9" s="72">
        <v>1997</v>
      </c>
      <c r="C9" s="72">
        <v>-98</v>
      </c>
      <c r="D9" s="84">
        <v>11.7067566348539</v>
      </c>
      <c r="E9" s="84">
        <v>11.119803868635435</v>
      </c>
      <c r="F9" s="84">
        <v>13.19172339246953</v>
      </c>
      <c r="G9" s="84">
        <v>25.663931363119943</v>
      </c>
      <c r="H9" s="84">
        <v>19.243945693297462</v>
      </c>
      <c r="I9" s="84">
        <v>85.632935792007927</v>
      </c>
      <c r="J9" s="84">
        <v>6.1958272434423787</v>
      </c>
      <c r="K9" s="84">
        <v>2.8356593051434733</v>
      </c>
      <c r="L9" s="84">
        <v>1.0280921324197159</v>
      </c>
      <c r="M9" s="84">
        <v>0.67871417130312928</v>
      </c>
      <c r="N9" s="84">
        <v>0.19208058260502617</v>
      </c>
      <c r="O9" s="84">
        <v>7.9890946544832628E-2</v>
      </c>
      <c r="P9" s="19">
        <v>33329</v>
      </c>
      <c r="Q9">
        <v>28.568604962099659</v>
      </c>
      <c r="R9" s="73">
        <v>30</v>
      </c>
      <c r="S9" s="28">
        <f t="shared" si="0"/>
        <v>11.021838334143387</v>
      </c>
      <c r="T9">
        <f>Q9/'App MODELE'!$Q$4*1000</f>
        <v>13.213298565798992</v>
      </c>
      <c r="V9" s="38">
        <f t="shared" si="1"/>
        <v>177.56936112584276</v>
      </c>
    </row>
    <row r="10" spans="1:22" x14ac:dyDescent="0.2">
      <c r="A10">
        <v>1</v>
      </c>
      <c r="B10" s="72">
        <v>1998</v>
      </c>
      <c r="C10" s="72">
        <v>-99</v>
      </c>
      <c r="D10" s="84">
        <v>0.1862833819227819</v>
      </c>
      <c r="E10" s="84">
        <v>0.15829118434280251</v>
      </c>
      <c r="F10" s="84">
        <v>0.17695264939612207</v>
      </c>
      <c r="G10" s="84">
        <v>1.7001257200794964</v>
      </c>
      <c r="H10" s="84">
        <v>20.704840265223016</v>
      </c>
      <c r="I10" s="84">
        <v>6.2971954382290463</v>
      </c>
      <c r="J10" s="84">
        <v>13.468277470730118</v>
      </c>
      <c r="K10" s="84">
        <v>1.0242825433999554</v>
      </c>
      <c r="L10" s="84">
        <v>0.42579058725207303</v>
      </c>
      <c r="M10" s="84">
        <v>6.6308933517860408E-2</v>
      </c>
      <c r="N10" s="84">
        <v>2.2360631202942113E-2</v>
      </c>
      <c r="O10" s="84">
        <v>1.3692435897110236E-2</v>
      </c>
      <c r="P10" s="19">
        <v>33359</v>
      </c>
      <c r="Q10">
        <v>1.9891575826656742</v>
      </c>
      <c r="R10" s="73">
        <v>31</v>
      </c>
      <c r="S10" s="28">
        <f t="shared" si="0"/>
        <v>0.74266636150898835</v>
      </c>
      <c r="T10">
        <f>Q10/'App MODELE'!$Q$4*1000</f>
        <v>0.92000757716567338</v>
      </c>
      <c r="V10" s="38">
        <f t="shared" si="1"/>
        <v>44.24440124119333</v>
      </c>
    </row>
    <row r="11" spans="1:22" x14ac:dyDescent="0.2">
      <c r="A11">
        <v>1</v>
      </c>
      <c r="B11" s="72">
        <v>1999</v>
      </c>
      <c r="C11" s="72">
        <v>0</v>
      </c>
      <c r="D11" s="84">
        <v>1.6673853390835849E-2</v>
      </c>
      <c r="E11" s="84">
        <v>2.3145737809623186</v>
      </c>
      <c r="F11" s="84">
        <v>4.4180742456558768</v>
      </c>
      <c r="G11" s="84">
        <v>2.8644796742494871</v>
      </c>
      <c r="H11" s="84">
        <v>1.128521732810214</v>
      </c>
      <c r="I11" s="84">
        <v>0.57966485678935598</v>
      </c>
      <c r="J11" s="84">
        <v>0.33794919405730539</v>
      </c>
      <c r="K11" s="84">
        <v>0.73983322992450451</v>
      </c>
      <c r="L11" s="84">
        <v>5.928493474838314</v>
      </c>
      <c r="M11" s="84">
        <v>1.6334303065161542</v>
      </c>
      <c r="N11" s="84">
        <v>7.475628308341635E-2</v>
      </c>
      <c r="O11" s="84">
        <v>7.2823882856001554E-2</v>
      </c>
      <c r="P11" s="19">
        <v>33390</v>
      </c>
      <c r="Q11">
        <v>0.63598052055972865</v>
      </c>
      <c r="R11" s="73">
        <v>30</v>
      </c>
      <c r="S11" s="28">
        <f t="shared" si="0"/>
        <v>0.24536285515421632</v>
      </c>
      <c r="T11">
        <f>Q11/'App MODELE'!$Q$4*1000</f>
        <v>0.29414808708147533</v>
      </c>
      <c r="V11" s="38">
        <f t="shared" si="1"/>
        <v>20.109274515133787</v>
      </c>
    </row>
    <row r="12" spans="1:22" x14ac:dyDescent="0.2">
      <c r="A12">
        <v>1</v>
      </c>
      <c r="B12" s="72">
        <v>2000</v>
      </c>
      <c r="C12" s="72">
        <v>1</v>
      </c>
      <c r="D12" s="84">
        <v>0.28036366728034567</v>
      </c>
      <c r="E12" s="84">
        <v>3.4145512018418636</v>
      </c>
      <c r="F12" s="84">
        <v>1.4054622911162822</v>
      </c>
      <c r="G12" s="84">
        <v>45.023213744276539</v>
      </c>
      <c r="H12" s="84">
        <v>35.641189794437658</v>
      </c>
      <c r="I12" s="84">
        <v>1.369685281191575</v>
      </c>
      <c r="J12" s="84">
        <v>1.6360804553994652</v>
      </c>
      <c r="K12" s="84">
        <v>0.39663894953564455</v>
      </c>
      <c r="L12" s="84">
        <v>0.82331291974882126</v>
      </c>
      <c r="M12" s="84">
        <v>0.10644764681301824</v>
      </c>
      <c r="N12" s="84">
        <v>4.8917331471127694E-2</v>
      </c>
      <c r="O12" s="84">
        <v>0.18274985007836628</v>
      </c>
      <c r="P12" s="19">
        <v>33420</v>
      </c>
      <c r="Q12">
        <v>0.35887432794845331</v>
      </c>
      <c r="R12" s="73">
        <v>31</v>
      </c>
      <c r="S12" s="28">
        <f t="shared" si="0"/>
        <v>0.13398832435351452</v>
      </c>
      <c r="T12">
        <f>Q12/'App MODELE'!$Q$4*1000</f>
        <v>0.16598338102522689</v>
      </c>
      <c r="V12" s="38">
        <f t="shared" si="1"/>
        <v>90.3286131331907</v>
      </c>
    </row>
    <row r="13" spans="1:22" x14ac:dyDescent="0.2">
      <c r="A13">
        <v>1</v>
      </c>
      <c r="B13" s="72">
        <v>2001</v>
      </c>
      <c r="C13" s="72">
        <v>2</v>
      </c>
      <c r="D13" s="84">
        <v>0.12273502015837109</v>
      </c>
      <c r="E13" s="84">
        <v>7.4259380167795416E-2</v>
      </c>
      <c r="F13" s="84">
        <v>0.10523299524150034</v>
      </c>
      <c r="G13" s="84">
        <v>55.758911659136984</v>
      </c>
      <c r="H13" s="84">
        <v>0.88945621896147498</v>
      </c>
      <c r="I13" s="84">
        <v>0.54587545852713237</v>
      </c>
      <c r="J13" s="84">
        <v>6.245738380744748</v>
      </c>
      <c r="K13" s="84">
        <v>25.548429040955615</v>
      </c>
      <c r="L13" s="84">
        <v>1.3169031492656174</v>
      </c>
      <c r="M13" s="84">
        <v>0.11920148831395552</v>
      </c>
      <c r="N13" s="84">
        <v>5.6150029465165757E-2</v>
      </c>
      <c r="O13" s="84">
        <v>4.516295388643618E-2</v>
      </c>
      <c r="P13" s="19">
        <v>33451</v>
      </c>
      <c r="Q13">
        <v>1.247778432559239E-2</v>
      </c>
      <c r="R13" s="73">
        <v>31</v>
      </c>
      <c r="S13" s="28">
        <f t="shared" si="0"/>
        <v>4.6586709698298945E-3</v>
      </c>
      <c r="T13">
        <f>Q13/'App MODELE'!$Q$4*1000</f>
        <v>5.7711144787232797E-3</v>
      </c>
      <c r="V13" s="38">
        <f t="shared" si="1"/>
        <v>90.828055774824804</v>
      </c>
    </row>
    <row r="14" spans="1:22" x14ac:dyDescent="0.2">
      <c r="A14">
        <v>1</v>
      </c>
      <c r="B14" s="72">
        <v>2002</v>
      </c>
      <c r="C14" s="72">
        <v>3</v>
      </c>
      <c r="D14" s="84">
        <v>6.3327516024134833E-2</v>
      </c>
      <c r="E14" s="84">
        <v>11.907726258505033</v>
      </c>
      <c r="F14" s="84">
        <v>104.17144497942887</v>
      </c>
      <c r="G14" s="84">
        <v>10.868370993331244</v>
      </c>
      <c r="H14" s="84">
        <v>40.633959867726674</v>
      </c>
      <c r="I14" s="84">
        <v>9.3815270469232654</v>
      </c>
      <c r="J14" s="84">
        <v>33.193446032088907</v>
      </c>
      <c r="K14" s="84">
        <v>10.498730435544338</v>
      </c>
      <c r="L14" s="84">
        <v>2.3746438223173829</v>
      </c>
      <c r="M14" s="84">
        <v>0.91623376496993625</v>
      </c>
      <c r="N14" s="84">
        <v>8.3866169869800125E-2</v>
      </c>
      <c r="O14" s="84">
        <v>2.5673317307081691E-2</v>
      </c>
      <c r="P14" s="19">
        <v>33482</v>
      </c>
      <c r="Q14">
        <v>1.8628890306628878</v>
      </c>
      <c r="R14" s="73">
        <v>30</v>
      </c>
      <c r="S14" s="28">
        <f t="shared" si="0"/>
        <v>0.71870718775574383</v>
      </c>
      <c r="T14">
        <f>Q14/'App MODELE'!$Q$4*1000</f>
        <v>0.86160696294956673</v>
      </c>
      <c r="V14" s="38">
        <f t="shared" si="1"/>
        <v>224.11895020403665</v>
      </c>
    </row>
    <row r="15" spans="1:22" x14ac:dyDescent="0.2">
      <c r="A15">
        <v>1</v>
      </c>
      <c r="B15" s="72">
        <v>2003</v>
      </c>
      <c r="C15" s="72">
        <v>4</v>
      </c>
      <c r="D15" s="84">
        <v>4.2181536392710578E-2</v>
      </c>
      <c r="E15" s="84">
        <v>9.0097884546037346</v>
      </c>
      <c r="F15" s="84">
        <v>24.159309334619756</v>
      </c>
      <c r="G15" s="84">
        <v>120.29191415656817</v>
      </c>
      <c r="H15" s="84">
        <v>2.3725457877847602</v>
      </c>
      <c r="I15" s="84">
        <v>3.488258467658969</v>
      </c>
      <c r="J15" s="84">
        <v>1.7931017767356809</v>
      </c>
      <c r="K15" s="84">
        <v>0.62322667905879148</v>
      </c>
      <c r="L15" s="84">
        <v>6.3109982969962957</v>
      </c>
      <c r="M15" s="84">
        <v>0.42115282670627746</v>
      </c>
      <c r="N15" s="84">
        <v>1.6784276260973834E-2</v>
      </c>
      <c r="O15" s="84">
        <v>0.20544174989172234</v>
      </c>
      <c r="P15" s="19">
        <v>33512</v>
      </c>
      <c r="Q15">
        <v>2.6243099316993672</v>
      </c>
      <c r="R15" s="73">
        <v>31</v>
      </c>
      <c r="S15" s="28">
        <f t="shared" si="0"/>
        <v>0.97980508202634686</v>
      </c>
      <c r="T15">
        <f>Q15/'App MODELE'!$Q$4*1000</f>
        <v>1.2137726256755517</v>
      </c>
      <c r="V15" s="38">
        <f t="shared" si="1"/>
        <v>168.73470334327786</v>
      </c>
    </row>
    <row r="16" spans="1:22" x14ac:dyDescent="0.2">
      <c r="A16">
        <v>1</v>
      </c>
      <c r="B16" s="72">
        <v>2004</v>
      </c>
      <c r="C16" s="72">
        <v>5</v>
      </c>
      <c r="D16" s="84">
        <v>2.7053603183806508E-3</v>
      </c>
      <c r="E16" s="84">
        <v>2.1419276235015783</v>
      </c>
      <c r="F16" s="84">
        <v>1.4028673536680392</v>
      </c>
      <c r="G16" s="84">
        <v>6.4359417745574286</v>
      </c>
      <c r="H16" s="84">
        <v>0.55592393970968923</v>
      </c>
      <c r="I16" s="84">
        <v>0.22272292906831723</v>
      </c>
      <c r="J16" s="84">
        <v>7.8365454593876418</v>
      </c>
      <c r="K16" s="84">
        <v>0.11666176230078192</v>
      </c>
      <c r="L16" s="84">
        <v>3.4838415528534485E-2</v>
      </c>
      <c r="M16" s="84">
        <v>7.6743894745900099E-3</v>
      </c>
      <c r="N16" s="84">
        <v>3.3126861041395724E-3</v>
      </c>
      <c r="O16" s="84">
        <v>1.8771887923457584E-3</v>
      </c>
      <c r="P16" s="19">
        <v>33543</v>
      </c>
      <c r="Q16">
        <v>0.79791565961708466</v>
      </c>
      <c r="R16" s="73">
        <v>30</v>
      </c>
      <c r="S16" s="28">
        <f t="shared" si="0"/>
        <v>0.30783783164239376</v>
      </c>
      <c r="T16">
        <f>Q16/'App MODELE'!$Q$4*1000</f>
        <v>0.36904489578101235</v>
      </c>
      <c r="V16" s="38">
        <f t="shared" si="1"/>
        <v>18.762998882411466</v>
      </c>
    </row>
    <row r="17" spans="1:22" x14ac:dyDescent="0.2">
      <c r="A17">
        <v>1</v>
      </c>
      <c r="B17" s="72">
        <v>2005</v>
      </c>
      <c r="C17" s="72">
        <v>6</v>
      </c>
      <c r="D17" s="84">
        <v>2.0428230975527368E-3</v>
      </c>
      <c r="E17" s="84">
        <v>2.4845145781046793E-3</v>
      </c>
      <c r="F17" s="84">
        <v>8.6657107912537708</v>
      </c>
      <c r="G17" s="84">
        <v>3.0135505489357675</v>
      </c>
      <c r="H17" s="84">
        <v>45.240802009883438</v>
      </c>
      <c r="I17" s="84">
        <v>88.61987442924044</v>
      </c>
      <c r="J17" s="84">
        <v>43.18804085401829</v>
      </c>
      <c r="K17" s="84">
        <v>0.64779576766449287</v>
      </c>
      <c r="L17" s="84">
        <v>1.3378834945918361</v>
      </c>
      <c r="M17" s="84">
        <v>0.73502983507350206</v>
      </c>
      <c r="N17" s="84">
        <v>9.496366831866776E-3</v>
      </c>
      <c r="O17" s="84">
        <v>1.6563430520697869E-3</v>
      </c>
      <c r="P17" s="19">
        <v>33573</v>
      </c>
      <c r="Q17">
        <v>1.3684154181849884</v>
      </c>
      <c r="R17" s="73">
        <v>31</v>
      </c>
      <c r="S17" s="28">
        <f t="shared" si="0"/>
        <v>0.51090778755413246</v>
      </c>
      <c r="T17">
        <f>Q17/'App MODELE'!$Q$4*1000</f>
        <v>0.63290739980157729</v>
      </c>
      <c r="V17" s="38">
        <f t="shared" si="1"/>
        <v>191.46436777822112</v>
      </c>
    </row>
    <row r="18" spans="1:22" x14ac:dyDescent="0.2">
      <c r="A18">
        <v>1</v>
      </c>
      <c r="B18" s="72">
        <v>2006</v>
      </c>
      <c r="C18" s="72">
        <v>7</v>
      </c>
      <c r="D18" s="84">
        <v>4.9690291562093586E-3</v>
      </c>
      <c r="E18" s="84">
        <v>8.7289278844077695E-2</v>
      </c>
      <c r="F18" s="84">
        <v>4.2512805003124508E-2</v>
      </c>
      <c r="G18" s="84">
        <v>7.8455449233038835E-2</v>
      </c>
      <c r="H18" s="84">
        <v>0.80178046007191417</v>
      </c>
      <c r="I18" s="84">
        <v>1.8352833131283917</v>
      </c>
      <c r="J18" s="84">
        <v>0.84534228234134967</v>
      </c>
      <c r="K18" s="84">
        <v>10.703288802474956</v>
      </c>
      <c r="L18" s="84">
        <v>0.8775857604216416</v>
      </c>
      <c r="M18" s="84">
        <v>9.6951279981151411E-2</v>
      </c>
      <c r="N18" s="84">
        <v>1.744681348180175E-2</v>
      </c>
      <c r="O18" s="84">
        <v>1.540399038424901E-2</v>
      </c>
      <c r="P18" s="19">
        <v>33604</v>
      </c>
      <c r="Q18">
        <v>0.90226527189748096</v>
      </c>
      <c r="R18" s="73">
        <v>31</v>
      </c>
      <c r="S18" s="28">
        <f t="shared" si="0"/>
        <v>0.33686726101309772</v>
      </c>
      <c r="T18">
        <f>Q18/'App MODELE'!$Q$4*1000</f>
        <v>0.41730775580219365</v>
      </c>
      <c r="V18" s="38">
        <f t="shared" si="1"/>
        <v>15.406309264521907</v>
      </c>
    </row>
    <row r="19" spans="1:22" x14ac:dyDescent="0.2">
      <c r="A19">
        <v>1</v>
      </c>
      <c r="B19" s="72">
        <v>2007</v>
      </c>
      <c r="C19" s="72">
        <v>8</v>
      </c>
      <c r="D19" s="84">
        <v>1.4962298903697067E-2</v>
      </c>
      <c r="E19" s="84">
        <v>1.1454716433763947</v>
      </c>
      <c r="F19" s="84">
        <v>5.9948576197912411</v>
      </c>
      <c r="G19" s="84">
        <v>1.3060264965570259</v>
      </c>
      <c r="H19" s="84">
        <v>19.733505488054217</v>
      </c>
      <c r="I19" s="84">
        <v>3.3089317265548801</v>
      </c>
      <c r="J19" s="84">
        <v>1.5000946908245365</v>
      </c>
      <c r="K19" s="84">
        <v>0.68164037736178584</v>
      </c>
      <c r="L19" s="84">
        <v>0.33033001601778417</v>
      </c>
      <c r="M19" s="84">
        <v>0.24916920646636476</v>
      </c>
      <c r="N19" s="84">
        <v>1.7612447787008725E-2</v>
      </c>
      <c r="O19" s="84">
        <v>1.540399038424901E-2</v>
      </c>
      <c r="P19" s="19">
        <v>33635</v>
      </c>
      <c r="Q19">
        <v>1.2099033881019092</v>
      </c>
      <c r="R19" s="73">
        <v>29</v>
      </c>
      <c r="S19" s="28">
        <f t="shared" si="0"/>
        <v>0.48287970470223068</v>
      </c>
      <c r="T19">
        <f>Q19/'App MODELE'!$Q$4*1000</f>
        <v>0.55959381719797285</v>
      </c>
      <c r="V19" s="38">
        <f t="shared" si="1"/>
        <v>34.298006002079184</v>
      </c>
    </row>
    <row r="20" spans="1:22" x14ac:dyDescent="0.2">
      <c r="A20">
        <v>1</v>
      </c>
      <c r="B20" s="72">
        <v>2008</v>
      </c>
      <c r="C20" s="72">
        <v>9</v>
      </c>
      <c r="D20" s="84">
        <v>7.8702796462147928</v>
      </c>
      <c r="E20" s="84">
        <v>11.042839128149264</v>
      </c>
      <c r="F20" s="84">
        <v>18.552035989012843</v>
      </c>
      <c r="G20" s="84">
        <v>70.623707168502222</v>
      </c>
      <c r="H20" s="84">
        <v>89.271369363054546</v>
      </c>
      <c r="I20" s="84">
        <v>202.23506974291541</v>
      </c>
      <c r="J20" s="84">
        <v>25.973667513856995</v>
      </c>
      <c r="K20" s="84">
        <v>6.2963120552679452</v>
      </c>
      <c r="L20" s="84">
        <v>2.5471795569079849</v>
      </c>
      <c r="M20" s="84">
        <v>1.3590846856583281</v>
      </c>
      <c r="N20" s="84">
        <v>0.3304956503229915</v>
      </c>
      <c r="O20" s="84">
        <v>0.11980881409971453</v>
      </c>
      <c r="P20" s="19">
        <v>33664</v>
      </c>
      <c r="Q20">
        <v>2.5596021297985088</v>
      </c>
      <c r="R20" s="73">
        <v>31</v>
      </c>
      <c r="S20" s="28">
        <f t="shared" si="0"/>
        <v>0.95564595646599038</v>
      </c>
      <c r="T20">
        <f>Q20/'App MODELE'!$Q$4*1000</f>
        <v>1.1838445452814652</v>
      </c>
      <c r="V20" s="38">
        <f t="shared" si="1"/>
        <v>436.22184931396299</v>
      </c>
    </row>
    <row r="21" spans="1:22" x14ac:dyDescent="0.2">
      <c r="A21">
        <v>1</v>
      </c>
      <c r="B21" s="72">
        <v>2009</v>
      </c>
      <c r="C21" s="72">
        <v>10</v>
      </c>
      <c r="D21" s="84">
        <v>18.117742840760137</v>
      </c>
      <c r="E21" s="84">
        <v>3.3436045077782071</v>
      </c>
      <c r="F21" s="84">
        <v>0.7095773635066962</v>
      </c>
      <c r="G21" s="84">
        <v>124.76724266039061</v>
      </c>
      <c r="H21" s="84">
        <v>157.35258994662962</v>
      </c>
      <c r="I21" s="84">
        <v>271.76724684010344</v>
      </c>
      <c r="J21" s="84">
        <v>185.20123779542965</v>
      </c>
      <c r="K21" s="84">
        <v>23.531113626404764</v>
      </c>
      <c r="L21" s="84">
        <v>6.9417337312244678</v>
      </c>
      <c r="M21" s="84">
        <v>3.217170321470213</v>
      </c>
      <c r="N21" s="84">
        <v>1.4674095212636917</v>
      </c>
      <c r="O21" s="84">
        <v>0.64194335554717985</v>
      </c>
      <c r="P21" s="19">
        <v>33695</v>
      </c>
      <c r="Q21">
        <v>17.951556421202476</v>
      </c>
      <c r="R21" s="73">
        <v>30</v>
      </c>
      <c r="S21" s="28">
        <f t="shared" si="0"/>
        <v>6.9257547921305846</v>
      </c>
      <c r="T21">
        <f>Q21/'App MODELE'!$Q$4*1000</f>
        <v>8.3027951497391328</v>
      </c>
      <c r="V21" s="38">
        <f t="shared" si="1"/>
        <v>797.05861251050862</v>
      </c>
    </row>
    <row r="22" spans="1:22" x14ac:dyDescent="0.2">
      <c r="A22">
        <v>1</v>
      </c>
      <c r="B22" s="72">
        <v>2010</v>
      </c>
      <c r="C22" s="72">
        <v>11</v>
      </c>
      <c r="D22" s="84">
        <v>3.0570019483350648</v>
      </c>
      <c r="E22" s="84">
        <v>23.916710288926595</v>
      </c>
      <c r="F22" s="84">
        <v>41.809411320345532</v>
      </c>
      <c r="G22" s="84">
        <v>128.38591053768252</v>
      </c>
      <c r="H22" s="84">
        <v>18.413013595509117</v>
      </c>
      <c r="I22" s="84">
        <v>30.285680592745333</v>
      </c>
      <c r="J22" s="84">
        <v>20.555217276186038</v>
      </c>
      <c r="K22" s="84">
        <v>5.0270011630318017</v>
      </c>
      <c r="L22" s="84">
        <v>32.809929000288015</v>
      </c>
      <c r="M22" s="84">
        <v>9.5563816617867658</v>
      </c>
      <c r="N22" s="84">
        <v>0.94549582555650269</v>
      </c>
      <c r="O22" s="84">
        <v>0.56873299264569543</v>
      </c>
      <c r="P22" s="19">
        <v>33725</v>
      </c>
      <c r="Q22">
        <v>2.4263769369770296</v>
      </c>
      <c r="R22" s="73">
        <v>31</v>
      </c>
      <c r="S22" s="28">
        <f t="shared" si="0"/>
        <v>0.90590536774829356</v>
      </c>
      <c r="T22">
        <f>Q22/'App MODELE'!$Q$4*1000</f>
        <v>1.1222264070639467</v>
      </c>
      <c r="V22" s="38">
        <f t="shared" si="1"/>
        <v>315.33048620303902</v>
      </c>
    </row>
    <row r="23" spans="1:22" x14ac:dyDescent="0.2">
      <c r="A23">
        <v>1</v>
      </c>
      <c r="B23" s="72">
        <v>2011</v>
      </c>
      <c r="C23" s="72">
        <v>12</v>
      </c>
      <c r="D23" s="84">
        <v>0.430373136362799</v>
      </c>
      <c r="E23" s="84">
        <v>12.628345909025528</v>
      </c>
      <c r="F23" s="84">
        <v>66.006374853682331</v>
      </c>
      <c r="G23" s="84">
        <v>10.572437701361441</v>
      </c>
      <c r="H23" s="84">
        <v>6.5160535668425359</v>
      </c>
      <c r="I23" s="84">
        <v>4.3015229062252338</v>
      </c>
      <c r="J23" s="84">
        <v>2.2924892069347216</v>
      </c>
      <c r="K23" s="84">
        <v>5.2058862126553347</v>
      </c>
      <c r="L23" s="84">
        <v>1.6396691986789491</v>
      </c>
      <c r="M23" s="84">
        <v>0.25921768764892145</v>
      </c>
      <c r="N23" s="84">
        <v>5.6039606595027776E-2</v>
      </c>
      <c r="O23" s="84">
        <v>1.0124120848601219</v>
      </c>
      <c r="P23" s="19">
        <v>33756</v>
      </c>
      <c r="Q23">
        <v>1.2732309041260448</v>
      </c>
      <c r="R23" s="73">
        <v>30</v>
      </c>
      <c r="S23" s="28">
        <f t="shared" si="0"/>
        <v>0.49121562659183832</v>
      </c>
      <c r="T23">
        <f>Q23/'App MODELE'!$Q$4*1000</f>
        <v>0.58888349997273248</v>
      </c>
      <c r="V23" s="38">
        <f t="shared" si="1"/>
        <v>110.92082207087292</v>
      </c>
    </row>
    <row r="24" spans="1:22" x14ac:dyDescent="0.2">
      <c r="A24">
        <v>1</v>
      </c>
      <c r="B24" s="72">
        <v>2012</v>
      </c>
      <c r="C24" s="72">
        <v>13</v>
      </c>
      <c r="D24" s="84">
        <v>0.24839624637539889</v>
      </c>
      <c r="E24" s="84">
        <v>20.328463912357684</v>
      </c>
      <c r="F24" s="84">
        <v>101.41622873518091</v>
      </c>
      <c r="G24" s="84">
        <v>59.819933554201704</v>
      </c>
      <c r="H24" s="84">
        <v>36.022148696413687</v>
      </c>
      <c r="I24" s="84">
        <v>17.929913538655434</v>
      </c>
      <c r="J24" s="84">
        <v>139.68769129630536</v>
      </c>
      <c r="K24" s="84">
        <v>49.928804961591617</v>
      </c>
      <c r="L24" s="84">
        <v>5.3047146814288322</v>
      </c>
      <c r="M24" s="84">
        <v>1.745123039660726</v>
      </c>
      <c r="N24" s="84">
        <v>0.26976307174709896</v>
      </c>
      <c r="O24" s="84">
        <v>0.33739707970661564</v>
      </c>
      <c r="P24" s="19">
        <v>33786</v>
      </c>
      <c r="Q24">
        <v>0.46079463708581442</v>
      </c>
      <c r="R24" s="73">
        <v>31</v>
      </c>
      <c r="S24" s="28">
        <f t="shared" si="0"/>
        <v>0.17204100846991277</v>
      </c>
      <c r="T24">
        <f>Q24/'App MODELE'!$Q$4*1000</f>
        <v>0.21312266123639148</v>
      </c>
      <c r="V24" s="38">
        <f t="shared" si="1"/>
        <v>433.03857881362501</v>
      </c>
    </row>
    <row r="25" spans="1:22" x14ac:dyDescent="0.2">
      <c r="A25">
        <v>1</v>
      </c>
      <c r="B25" s="72">
        <v>2013</v>
      </c>
      <c r="C25" s="72">
        <v>14</v>
      </c>
      <c r="D25" s="84">
        <v>8.6423011427845182</v>
      </c>
      <c r="E25" s="84">
        <v>1.171144960683477</v>
      </c>
      <c r="F25" s="84">
        <v>5.7179722729202425</v>
      </c>
      <c r="G25" s="84">
        <v>1.1772182185410662</v>
      </c>
      <c r="H25" s="84">
        <v>21.309405479228477</v>
      </c>
      <c r="I25" s="84">
        <v>38.819712111359543</v>
      </c>
      <c r="J25" s="84">
        <v>6.1903060999354755</v>
      </c>
      <c r="K25" s="84">
        <v>9.9568302003421714</v>
      </c>
      <c r="L25" s="84">
        <v>1.1545263187277095</v>
      </c>
      <c r="M25" s="84">
        <v>0.29941161237914821</v>
      </c>
      <c r="N25" s="84">
        <v>0.22338546628914505</v>
      </c>
      <c r="O25" s="84">
        <v>0.27776872983210299</v>
      </c>
      <c r="P25" s="19">
        <v>33817</v>
      </c>
      <c r="Q25">
        <v>0.48828993175017266</v>
      </c>
      <c r="R25" s="73">
        <v>31</v>
      </c>
      <c r="S25" s="28">
        <f t="shared" si="0"/>
        <v>0.1823065754742281</v>
      </c>
      <c r="T25">
        <f>Q25/'App MODELE'!$Q$4*1000</f>
        <v>0.2258395418134011</v>
      </c>
      <c r="V25" s="38">
        <f t="shared" si="1"/>
        <v>94.939982613023062</v>
      </c>
    </row>
    <row r="26" spans="1:22" x14ac:dyDescent="0.2">
      <c r="A26">
        <v>1</v>
      </c>
      <c r="B26" s="72">
        <v>2014</v>
      </c>
      <c r="C26" s="72">
        <v>15</v>
      </c>
      <c r="D26" s="84">
        <v>0.25849993899302465</v>
      </c>
      <c r="E26" s="84">
        <v>0.30796938481484215</v>
      </c>
      <c r="F26" s="84">
        <v>25.076426482550787</v>
      </c>
      <c r="G26" s="84">
        <v>90.458415217037896</v>
      </c>
      <c r="H26" s="84">
        <v>49.330313005443742</v>
      </c>
      <c r="I26" s="84">
        <v>30.454627584056453</v>
      </c>
      <c r="J26" s="84">
        <v>29.861656771415468</v>
      </c>
      <c r="K26" s="84">
        <v>11.139459139519998</v>
      </c>
      <c r="L26" s="84">
        <v>5.618922958406471</v>
      </c>
      <c r="M26" s="84">
        <v>6.0106480902209762</v>
      </c>
      <c r="N26" s="84">
        <v>1.4847459118753559</v>
      </c>
      <c r="O26" s="84">
        <v>2.6641173763841124</v>
      </c>
      <c r="P26" s="19">
        <v>33848</v>
      </c>
      <c r="Q26">
        <v>0.32635479269281675</v>
      </c>
      <c r="R26" s="73">
        <v>30</v>
      </c>
      <c r="S26" s="28">
        <f t="shared" si="0"/>
        <v>0.12590848483519163</v>
      </c>
      <c r="T26">
        <f>Q26/'App MODELE'!$Q$4*1000</f>
        <v>0.15094273311386414</v>
      </c>
      <c r="V26" s="38">
        <f t="shared" si="1"/>
        <v>252.66580186071911</v>
      </c>
    </row>
    <row r="27" spans="1:22" x14ac:dyDescent="0.2">
      <c r="A27">
        <v>1</v>
      </c>
      <c r="B27" s="72">
        <v>2015</v>
      </c>
      <c r="C27" s="72">
        <v>16</v>
      </c>
      <c r="D27" s="84">
        <v>1.1731877837810289</v>
      </c>
      <c r="E27" s="84">
        <v>3.7780080789010433</v>
      </c>
      <c r="F27" s="84">
        <v>1.2884692602050865</v>
      </c>
      <c r="G27" s="84">
        <v>1.0750218522283601</v>
      </c>
      <c r="H27" s="84">
        <v>1.8549385840129526</v>
      </c>
      <c r="I27" s="84">
        <v>7.056849573343321</v>
      </c>
      <c r="J27" s="84">
        <v>9.0926608186422957</v>
      </c>
      <c r="K27" s="84">
        <v>1.8706186315725468</v>
      </c>
      <c r="L27" s="84">
        <v>2.3478110648738513</v>
      </c>
      <c r="M27" s="84">
        <v>0.41115955695878981</v>
      </c>
      <c r="N27" s="84">
        <v>0.28610565652752096</v>
      </c>
      <c r="O27" s="84">
        <v>1.6451903421858487</v>
      </c>
      <c r="P27" s="19">
        <v>33878</v>
      </c>
      <c r="Q27">
        <v>0.5282630107401235</v>
      </c>
      <c r="R27" s="73">
        <v>31</v>
      </c>
      <c r="S27" s="28">
        <f t="shared" si="0"/>
        <v>0.19723081344837345</v>
      </c>
      <c r="T27">
        <f>Q27/'App MODELE'!$Q$4*1000</f>
        <v>0.24432753686913408</v>
      </c>
      <c r="V27" s="38">
        <f t="shared" si="1"/>
        <v>31.880021203232644</v>
      </c>
    </row>
    <row r="28" spans="1:22" x14ac:dyDescent="0.2">
      <c r="A28">
        <v>1</v>
      </c>
      <c r="B28" s="72">
        <v>2016</v>
      </c>
      <c r="C28" s="72">
        <v>17</v>
      </c>
      <c r="D28" s="84">
        <v>0.95576515247933536</v>
      </c>
      <c r="E28" s="84">
        <v>1.9677907572939739</v>
      </c>
      <c r="F28" s="84">
        <v>10.254143778188697</v>
      </c>
      <c r="G28" s="84">
        <v>17.970217886255799</v>
      </c>
      <c r="H28" s="84">
        <v>5.7221131305504187</v>
      </c>
      <c r="I28" s="84">
        <v>34.959328571335583</v>
      </c>
      <c r="J28" s="84">
        <v>8.7256151983036254</v>
      </c>
      <c r="K28" s="84">
        <v>2.7385976022921832</v>
      </c>
      <c r="L28" s="84">
        <v>0.88134013800633304</v>
      </c>
      <c r="M28" s="84">
        <v>0.34396724047982541</v>
      </c>
      <c r="N28" s="84">
        <v>6.2223287322754971E-2</v>
      </c>
      <c r="O28" s="84">
        <v>1.6460185137118839</v>
      </c>
      <c r="P28" s="19">
        <v>33909</v>
      </c>
      <c r="Q28">
        <v>0.68395925763468368</v>
      </c>
      <c r="R28" s="73">
        <v>30</v>
      </c>
      <c r="S28" s="28">
        <f t="shared" si="0"/>
        <v>0.26387317038375141</v>
      </c>
      <c r="T28">
        <f>Q28/'App MODELE'!$Q$4*1000</f>
        <v>0.31633878832930967</v>
      </c>
      <c r="V28" s="38">
        <f t="shared" si="1"/>
        <v>86.227121256220428</v>
      </c>
    </row>
    <row r="29" spans="1:22" x14ac:dyDescent="0.2">
      <c r="A29">
        <v>1</v>
      </c>
      <c r="B29" s="72">
        <v>2017</v>
      </c>
      <c r="C29" s="72">
        <v>18</v>
      </c>
      <c r="D29" s="84">
        <v>0.29074341707331625</v>
      </c>
      <c r="E29" s="84">
        <v>4.1408576301744651E-3</v>
      </c>
      <c r="F29" s="84">
        <v>0.44367909221442647</v>
      </c>
      <c r="G29" s="84">
        <v>4.2879961046333293</v>
      </c>
      <c r="H29" s="84">
        <v>12.236620777211016</v>
      </c>
      <c r="I29" s="84">
        <v>12.110683493818652</v>
      </c>
      <c r="J29" s="84">
        <v>69.087172930532105</v>
      </c>
      <c r="K29" s="84">
        <v>30.980792560263954</v>
      </c>
      <c r="L29" s="84">
        <v>16.650664588106856</v>
      </c>
      <c r="M29" s="84">
        <v>1.9036902811788734</v>
      </c>
      <c r="N29" s="84">
        <v>0.29179243433962732</v>
      </c>
      <c r="O29" s="84">
        <v>1.072150857604772</v>
      </c>
      <c r="P29" s="19">
        <v>33939</v>
      </c>
      <c r="Q29">
        <v>0.98905764782593786</v>
      </c>
      <c r="R29" s="73">
        <v>31</v>
      </c>
      <c r="S29" s="28">
        <f t="shared" si="0"/>
        <v>0.36927182191828622</v>
      </c>
      <c r="T29">
        <f>Q29/'App MODELE'!$Q$4*1000</f>
        <v>0.45745019810552551</v>
      </c>
      <c r="V29" s="38">
        <f t="shared" si="1"/>
        <v>149.36012739460713</v>
      </c>
    </row>
    <row r="30" spans="1:22" x14ac:dyDescent="0.2">
      <c r="A30">
        <v>1</v>
      </c>
      <c r="B30" s="72">
        <v>2018</v>
      </c>
      <c r="C30" s="72">
        <v>19</v>
      </c>
      <c r="D30" s="84">
        <v>1.0708809945981854</v>
      </c>
      <c r="E30" s="84">
        <v>12.949069135341308</v>
      </c>
      <c r="F30" s="84">
        <v>40.385508409916184</v>
      </c>
      <c r="G30" s="84">
        <v>8.3656366416537935</v>
      </c>
      <c r="H30" s="84">
        <v>7.7997194321966203</v>
      </c>
      <c r="I30" s="84">
        <v>6.4045264680031728</v>
      </c>
      <c r="J30" s="84">
        <v>2.4607736610250108</v>
      </c>
      <c r="K30" s="84">
        <v>5.9744846002507881</v>
      </c>
      <c r="L30" s="84">
        <v>0.75805300349727178</v>
      </c>
      <c r="M30" s="84">
        <v>0.11064371587826165</v>
      </c>
      <c r="N30" s="84">
        <v>6.3382727459203814E-2</v>
      </c>
      <c r="O30" s="84">
        <v>3.2961226736188745E-2</v>
      </c>
      <c r="P30" s="19">
        <v>33970</v>
      </c>
      <c r="Q30">
        <v>0.89569511112427114</v>
      </c>
      <c r="R30" s="73">
        <v>31</v>
      </c>
      <c r="S30" s="28">
        <f t="shared" si="0"/>
        <v>0.33441424399801045</v>
      </c>
      <c r="T30">
        <f>Q30/'App MODELE'!$Q$4*1000</f>
        <v>0.41426898313419347</v>
      </c>
      <c r="V30" s="38">
        <f t="shared" si="1"/>
        <v>86.375640016555991</v>
      </c>
    </row>
    <row r="31" spans="1:22" x14ac:dyDescent="0.2">
      <c r="A31">
        <v>1</v>
      </c>
      <c r="B31" s="72">
        <v>2019</v>
      </c>
      <c r="C31" s="72">
        <v>20</v>
      </c>
      <c r="D31" s="84">
        <v>0.55283209934582545</v>
      </c>
      <c r="E31" s="84">
        <v>0.2142755795027613</v>
      </c>
      <c r="F31" s="84">
        <v>1.7407061248552067</v>
      </c>
      <c r="G31" s="84">
        <v>11.327730133105266</v>
      </c>
      <c r="H31" s="84">
        <v>2.0993043956283151</v>
      </c>
      <c r="I31" s="84">
        <v>0.99756020882656293</v>
      </c>
      <c r="J31" s="84">
        <v>2.5998512659638044</v>
      </c>
      <c r="K31" s="84">
        <v>8.732682261992462</v>
      </c>
      <c r="L31" s="84">
        <v>3.2377641867509475</v>
      </c>
      <c r="M31" s="84">
        <v>0.14664157154324503</v>
      </c>
      <c r="N31" s="84">
        <v>1.1428767059281525E-2</v>
      </c>
      <c r="O31" s="84">
        <v>0.99435794559256163</v>
      </c>
      <c r="P31" s="19">
        <v>34001</v>
      </c>
      <c r="Q31">
        <v>0.77881250308321337</v>
      </c>
      <c r="R31" s="73">
        <v>28</v>
      </c>
      <c r="S31" s="28">
        <f t="shared" si="0"/>
        <v>0.32192977144643409</v>
      </c>
      <c r="T31">
        <f>Q31/'App MODELE'!$Q$4*1000</f>
        <v>0.36020947272951576</v>
      </c>
      <c r="V31" s="38">
        <f t="shared" si="1"/>
        <v>32.655134540166245</v>
      </c>
    </row>
    <row r="32" spans="1:22" x14ac:dyDescent="0.2">
      <c r="A32">
        <v>1</v>
      </c>
      <c r="B32" s="72">
        <v>2020</v>
      </c>
      <c r="C32" s="72">
        <v>21</v>
      </c>
      <c r="D32" s="84">
        <v>0.30598177315235836</v>
      </c>
      <c r="E32" s="84">
        <v>0.17071375723332594</v>
      </c>
      <c r="F32" s="84">
        <v>1.2553423991636903</v>
      </c>
      <c r="G32" s="84">
        <v>3.7339493537159893</v>
      </c>
      <c r="H32" s="84">
        <v>33.355602016886557</v>
      </c>
      <c r="I32" s="84">
        <v>2.1610859914705189</v>
      </c>
      <c r="J32" s="84">
        <v>13.360891229520925</v>
      </c>
      <c r="K32" s="84">
        <v>8.3022539141945941</v>
      </c>
      <c r="L32" s="84">
        <v>1.2106763481928753</v>
      </c>
      <c r="M32" s="84">
        <v>0.29753442358680254</v>
      </c>
      <c r="N32" s="84">
        <v>1.0158904052694685E-2</v>
      </c>
      <c r="O32" s="84">
        <v>2.374091707966694E-3</v>
      </c>
      <c r="P32" s="19">
        <v>34029</v>
      </c>
      <c r="Q32">
        <v>4.5636667999328093</v>
      </c>
      <c r="R32" s="73">
        <v>31</v>
      </c>
      <c r="S32" s="28">
        <f t="shared" si="0"/>
        <v>1.7038779868327396</v>
      </c>
      <c r="T32">
        <f>Q32/'App MODELE'!$Q$4*1000</f>
        <v>2.1107468167358778</v>
      </c>
      <c r="V32" s="38">
        <f t="shared" si="1"/>
        <v>64.166564202878305</v>
      </c>
    </row>
    <row r="33" spans="1:22" x14ac:dyDescent="0.2">
      <c r="A33">
        <v>1</v>
      </c>
      <c r="B33" s="72">
        <v>2021</v>
      </c>
      <c r="C33" s="72">
        <v>22</v>
      </c>
      <c r="D33" s="84">
        <v>0.30592021240225664</v>
      </c>
      <c r="E33" s="84">
        <v>0.17055231899718418</v>
      </c>
      <c r="F33" s="84">
        <v>1.2554484603304581</v>
      </c>
      <c r="G33" s="84">
        <v>3.7313843960769866</v>
      </c>
      <c r="H33" s="84">
        <v>33.369823654388803</v>
      </c>
      <c r="I33" s="84">
        <v>2.1603345086277943</v>
      </c>
      <c r="J33" s="84">
        <v>13.36044418253117</v>
      </c>
      <c r="K33" s="84">
        <v>8.3029739265193268</v>
      </c>
      <c r="L33" s="84">
        <v>1.2103215042996873</v>
      </c>
      <c r="M33" s="84">
        <v>0.29788612042819201</v>
      </c>
      <c r="N33" s="84">
        <v>1.0233108221427411E-2</v>
      </c>
      <c r="O33" s="84">
        <v>2.429965680256514E-3</v>
      </c>
      <c r="P33" s="19">
        <v>34060</v>
      </c>
      <c r="Q33">
        <v>0.81944811929399186</v>
      </c>
      <c r="R33" s="73">
        <v>30</v>
      </c>
      <c r="S33" s="28">
        <f t="shared" si="0"/>
        <v>0.31614510775231169</v>
      </c>
      <c r="T33">
        <f>Q33/'App MODELE'!$Q$4*1000</f>
        <v>0.37900389864252593</v>
      </c>
      <c r="V33" s="38">
        <f t="shared" si="1"/>
        <v>64.177752358503525</v>
      </c>
    </row>
    <row r="34" spans="1:22" x14ac:dyDescent="0.2">
      <c r="A34">
        <v>1</v>
      </c>
      <c r="B34" s="72">
        <v>2022</v>
      </c>
      <c r="C34" s="72">
        <v>23</v>
      </c>
      <c r="D34" s="84">
        <v>0</v>
      </c>
      <c r="E34" s="84">
        <v>0</v>
      </c>
      <c r="F34" s="84">
        <v>0</v>
      </c>
      <c r="G34" s="84">
        <v>7.6176600563252279</v>
      </c>
      <c r="H34" s="84">
        <v>0.13156222439720169</v>
      </c>
      <c r="I34" s="84">
        <v>0.83122471839420808</v>
      </c>
      <c r="J34" s="84">
        <v>8.019615370155103</v>
      </c>
      <c r="K34" s="84">
        <v>7.5280791716571727E-4</v>
      </c>
      <c r="L34" s="84">
        <v>0.8084823553291991</v>
      </c>
      <c r="M34" s="84">
        <v>1.3892466926365185E-2</v>
      </c>
      <c r="N34" s="84">
        <v>0</v>
      </c>
      <c r="O34" s="84">
        <v>0</v>
      </c>
      <c r="P34" s="19">
        <v>34090</v>
      </c>
      <c r="Q34">
        <v>2.9302364934166572</v>
      </c>
      <c r="R34" s="73">
        <v>31</v>
      </c>
      <c r="S34" s="28">
        <f t="shared" si="0"/>
        <v>1.0940249751406277</v>
      </c>
      <c r="T34">
        <f>Q34/'App MODELE'!$Q$4*1000</f>
        <v>1.3552670740233648</v>
      </c>
      <c r="V34" s="38">
        <f t="shared" si="1"/>
        <v>17.423189999444471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0.35285628152593362</v>
      </c>
      <c r="R35" s="73">
        <v>30</v>
      </c>
      <c r="S35" s="28">
        <f t="shared" si="0"/>
        <v>0.13613282466278304</v>
      </c>
      <c r="T35">
        <f>Q35/'App MODELE'!$Q$4*1000</f>
        <v>0.16319996740495796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0.33270410772575076</v>
      </c>
      <c r="R36" s="73">
        <v>31</v>
      </c>
      <c r="S36" s="28">
        <f t="shared" si="0"/>
        <v>0.12421748346988902</v>
      </c>
      <c r="T36">
        <f>Q36/'App MODELE'!$Q$4*1000</f>
        <v>0.1538793621627719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0.36886759769594152</v>
      </c>
      <c r="R37" s="73">
        <v>31</v>
      </c>
      <c r="S37" s="28">
        <f t="shared" si="0"/>
        <v>0.13771938384705104</v>
      </c>
      <c r="T37">
        <f>Q37/'App MODELE'!$Q$4*1000</f>
        <v>0.17060537978916035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0.32552662116678183</v>
      </c>
      <c r="R38" s="73">
        <v>30</v>
      </c>
      <c r="S38" s="28">
        <f t="shared" si="0"/>
        <v>0.12558897421557941</v>
      </c>
      <c r="T38">
        <f>Q38/'App MODELE'!$Q$4*1000</f>
        <v>0.15055969454226742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0.33888778845347822</v>
      </c>
      <c r="R39" s="73">
        <v>31</v>
      </c>
      <c r="S39" s="28">
        <f t="shared" si="0"/>
        <v>0.12652620536644199</v>
      </c>
      <c r="T39">
        <f>Q39/'App MODELE'!$Q$4*1000</f>
        <v>0.15673938349736055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21.289529362603645</v>
      </c>
      <c r="R40" s="73">
        <v>30</v>
      </c>
      <c r="S40" s="28">
        <f t="shared" si="0"/>
        <v>8.2135529948316517</v>
      </c>
      <c r="T40">
        <f>Q40/'App MODELE'!$Q$4*1000</f>
        <v>9.8466448805119278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1.5501714624321123</v>
      </c>
      <c r="R41" s="73">
        <v>31</v>
      </c>
      <c r="S41" s="28">
        <f t="shared" si="0"/>
        <v>0.57876772044209701</v>
      </c>
      <c r="T41">
        <f>Q41/'App MODELE'!$Q$4*1000</f>
        <v>0.71697159831466117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6.3686942466433933</v>
      </c>
      <c r="R42" s="73">
        <v>31</v>
      </c>
      <c r="S42" s="28">
        <f t="shared" si="0"/>
        <v>2.3777980311541937</v>
      </c>
      <c r="T42">
        <f>Q42/'App MODELE'!$Q$4*1000</f>
        <v>2.9455921514832237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42.998168728816019</v>
      </c>
      <c r="R43" s="73">
        <v>28</v>
      </c>
      <c r="S43" s="28">
        <f t="shared" si="0"/>
        <v>17.773713925601857</v>
      </c>
      <c r="T43">
        <f>Q43/'App MODELE'!$Q$4*1000</f>
        <v>19.887132814156551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11.689917147157857</v>
      </c>
      <c r="R44" s="73">
        <v>31</v>
      </c>
      <c r="S44" s="28">
        <f t="shared" si="0"/>
        <v>4.3645150639030232</v>
      </c>
      <c r="T44">
        <f>Q44/'App MODELE'!$Q$4*1000</f>
        <v>5.4067171176109703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1.0272639608936809</v>
      </c>
      <c r="R45" s="73">
        <v>30</v>
      </c>
      <c r="S45" s="28">
        <f t="shared" si="0"/>
        <v>0.39632097256700649</v>
      </c>
      <c r="T45">
        <f>Q45/'App MODELE'!$Q$4*1000</f>
        <v>0.47512104420851892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0.17485461486350029</v>
      </c>
      <c r="R46" s="73">
        <v>31</v>
      </c>
      <c r="S46" s="28">
        <f t="shared" si="0"/>
        <v>6.5283234342704707E-2</v>
      </c>
      <c r="T46">
        <f>Q46/'App MODELE'!$Q$4*1000</f>
        <v>8.0872210416445184E-2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1.214651571517843E-2</v>
      </c>
      <c r="R47" s="73">
        <v>30</v>
      </c>
      <c r="S47" s="28">
        <f t="shared" si="0"/>
        <v>4.6861557543126653E-3</v>
      </c>
      <c r="T47">
        <f>Q47/'App MODELE'!$Q$4*1000</f>
        <v>5.6178990500846075E-3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4.1960690652434584E-3</v>
      </c>
      <c r="R48" s="73">
        <v>31</v>
      </c>
      <c r="S48" s="28">
        <f t="shared" si="0"/>
        <v>1.5666327155180175E-3</v>
      </c>
      <c r="T48">
        <f>Q48/'App MODELE'!$Q$4*1000</f>
        <v>1.940728762756501E-3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5.0242405912783528E-3</v>
      </c>
      <c r="R49" s="73">
        <v>31</v>
      </c>
      <c r="S49" s="28">
        <f t="shared" si="0"/>
        <v>1.8758365409492059E-3</v>
      </c>
      <c r="T49">
        <f>Q49/'App MODELE'!$Q$4*1000</f>
        <v>2.3237673343531793E-3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4.0304347600364811E-3</v>
      </c>
      <c r="R50" s="73">
        <v>30</v>
      </c>
      <c r="S50" s="28">
        <f t="shared" si="0"/>
        <v>1.5549516821128399E-3</v>
      </c>
      <c r="T50">
        <f>Q50/'App MODELE'!$Q$4*1000</f>
        <v>1.864121048437166E-3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8.8779987590940398E-2</v>
      </c>
      <c r="R51" s="73">
        <v>31</v>
      </c>
      <c r="S51" s="28">
        <f t="shared" si="0"/>
        <v>3.3146650086223271E-2</v>
      </c>
      <c r="T51">
        <f>Q51/'App MODELE'!$Q$4*1000</f>
        <v>4.1061734875163791E-2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0.12080261993095633</v>
      </c>
      <c r="R52" s="73">
        <v>30</v>
      </c>
      <c r="S52" s="28">
        <f t="shared" si="0"/>
        <v>4.6605949047436854E-2</v>
      </c>
      <c r="T52">
        <f>Q52/'App MODELE'!$Q$4*1000</f>
        <v>5.5872559643568701E-2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2.2912745553632038E-2</v>
      </c>
      <c r="R53" s="73">
        <v>31</v>
      </c>
      <c r="S53" s="28">
        <f t="shared" si="0"/>
        <v>8.5546391702628569E-3</v>
      </c>
      <c r="T53">
        <f>Q53/'App MODELE'!$Q$4*1000</f>
        <v>1.0597400480841417E-2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6.7634007959516282E-2</v>
      </c>
      <c r="R54" s="73">
        <v>31</v>
      </c>
      <c r="S54" s="28">
        <f t="shared" si="0"/>
        <v>2.5251645743546998E-2</v>
      </c>
      <c r="T54">
        <f>Q54/'App MODELE'!$Q$4*1000</f>
        <v>3.1281483347062031E-2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0.2288513983609754</v>
      </c>
      <c r="R55" s="73">
        <v>28</v>
      </c>
      <c r="S55" s="28">
        <f t="shared" si="0"/>
        <v>9.459796559233441E-2</v>
      </c>
      <c r="T55">
        <f>Q55/'App MODELE'!$Q$4*1000</f>
        <v>0.10584632528454861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0.21107331626875969</v>
      </c>
      <c r="R56" s="73">
        <v>31</v>
      </c>
      <c r="S56" s="28">
        <f t="shared" si="0"/>
        <v>7.8805748308228687E-2</v>
      </c>
      <c r="T56">
        <f>Q56/'App MODELE'!$Q$4*1000</f>
        <v>9.7623763947606593E-2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3.2644865213243399</v>
      </c>
      <c r="R57" s="73">
        <v>30</v>
      </c>
      <c r="S57" s="28">
        <f t="shared" si="0"/>
        <v>1.2594469603874767</v>
      </c>
      <c r="T57">
        <f>Q57/'App MODELE'!$Q$4*1000</f>
        <v>1.5098614415197837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0.15006468051752256</v>
      </c>
      <c r="R58" s="73">
        <v>31</v>
      </c>
      <c r="S58" s="28">
        <f t="shared" si="0"/>
        <v>5.6027733168131179E-2</v>
      </c>
      <c r="T58">
        <f>Q58/'App MODELE'!$Q$4*1000</f>
        <v>6.9406589173317976E-2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0.27467688946823943</v>
      </c>
      <c r="R59" s="73">
        <v>30</v>
      </c>
      <c r="S59" s="28">
        <f t="shared" si="0"/>
        <v>0.10597102217138868</v>
      </c>
      <c r="T59">
        <f>Q59/'App MODELE'!$Q$4*1000</f>
        <v>0.12704112624623143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3.0642346463291042E-2</v>
      </c>
      <c r="R60" s="73">
        <v>31</v>
      </c>
      <c r="S60" s="28">
        <f t="shared" si="0"/>
        <v>1.1440541540953945E-2</v>
      </c>
      <c r="T60">
        <f>Q60/'App MODELE'!$Q$4*1000</f>
        <v>1.4172427149077078E-2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3.4783204093465515E-3</v>
      </c>
      <c r="R61" s="73">
        <v>31</v>
      </c>
      <c r="S61" s="28">
        <f t="shared" si="0"/>
        <v>1.2986560668109884E-3</v>
      </c>
      <c r="T61">
        <f>Q61/'App MODELE'!$Q$4*1000</f>
        <v>1.6087620007060471E-3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0.56702143815855643</v>
      </c>
      <c r="R62" s="73">
        <v>30</v>
      </c>
      <c r="S62" s="28">
        <f t="shared" si="0"/>
        <v>0.21875827089450478</v>
      </c>
      <c r="T62">
        <f>Q62/'App MODELE'!$Q$4*1000</f>
        <v>0.26225374201985857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0.38730821700898482</v>
      </c>
      <c r="R63" s="73">
        <v>31</v>
      </c>
      <c r="S63" s="28">
        <f t="shared" si="0"/>
        <v>0.14460432235998538</v>
      </c>
      <c r="T63">
        <f>Q63/'App MODELE'!$Q$4*1000</f>
        <v>0.17913437198337959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1.4101000516620779</v>
      </c>
      <c r="R64" s="73">
        <v>30</v>
      </c>
      <c r="S64" s="28">
        <f t="shared" si="0"/>
        <v>0.54402008165975213</v>
      </c>
      <c r="T64">
        <f>Q64/'App MODELE'!$Q$4*1000</f>
        <v>0.65218700790527673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21.228741572592682</v>
      </c>
      <c r="R65" s="73">
        <v>31</v>
      </c>
      <c r="S65" s="28">
        <f t="shared" si="0"/>
        <v>7.9259041116310778</v>
      </c>
      <c r="T65">
        <f>Q65/'App MODELE'!$Q$4*1000</f>
        <v>9.8185298493567306</v>
      </c>
      <c r="V65" s="38">
        <f t="shared" si="1"/>
        <v>0</v>
      </c>
    </row>
    <row r="66" spans="2:22" x14ac:dyDescent="0.2">
      <c r="P66" s="19">
        <v>35065</v>
      </c>
      <c r="Q66">
        <v>184.59943315317764</v>
      </c>
      <c r="R66" s="73">
        <v>31</v>
      </c>
      <c r="S66" s="28">
        <f t="shared" si="0"/>
        <v>68.92153268861172</v>
      </c>
      <c r="T66">
        <f>Q66/'App MODELE'!$Q$4*1000</f>
        <v>85.379297608899464</v>
      </c>
    </row>
    <row r="67" spans="2:22" x14ac:dyDescent="0.2">
      <c r="P67" s="19">
        <v>35096</v>
      </c>
      <c r="Q67">
        <v>45.130931254096168</v>
      </c>
      <c r="R67" s="73">
        <v>29</v>
      </c>
      <c r="S67" s="28">
        <f t="shared" ref="S67:S130" si="2">Q67/R67/24/3600*1000000</f>
        <v>18.012025564374269</v>
      </c>
      <c r="T67">
        <f>Q67/'App MODELE'!$Q$4*1000</f>
        <v>20.873559279637099</v>
      </c>
    </row>
    <row r="68" spans="2:22" x14ac:dyDescent="0.2">
      <c r="P68" s="19">
        <v>35125</v>
      </c>
      <c r="Q68">
        <v>104.70296546483802</v>
      </c>
      <c r="R68" s="73">
        <v>31</v>
      </c>
      <c r="S68" s="28">
        <f t="shared" si="2"/>
        <v>39.091608969846931</v>
      </c>
      <c r="T68">
        <f>Q68/'App MODELE'!$Q$4*1000</f>
        <v>48.426289811729283</v>
      </c>
    </row>
    <row r="69" spans="2:22" x14ac:dyDescent="0.2">
      <c r="P69" s="19">
        <v>35156</v>
      </c>
      <c r="Q69">
        <v>11.87487545463898</v>
      </c>
      <c r="R69" s="73">
        <v>30</v>
      </c>
      <c r="S69" s="28">
        <f t="shared" si="2"/>
        <v>4.5813562710798532</v>
      </c>
      <c r="T69">
        <f>Q69/'App MODELE'!$Q$4*1000</f>
        <v>5.4922623986008938</v>
      </c>
    </row>
    <row r="70" spans="2:22" x14ac:dyDescent="0.2">
      <c r="P70" s="19">
        <v>35186</v>
      </c>
      <c r="Q70">
        <v>10.039095238594971</v>
      </c>
      <c r="R70" s="73">
        <v>31</v>
      </c>
      <c r="S70" s="28">
        <f t="shared" si="2"/>
        <v>3.7481687718768555</v>
      </c>
      <c r="T70">
        <f>Q70/'App MODELE'!$Q$4*1000</f>
        <v>4.6431935648949274</v>
      </c>
    </row>
    <row r="71" spans="2:22" x14ac:dyDescent="0.2">
      <c r="P71" s="19">
        <v>35217</v>
      </c>
      <c r="Q71">
        <v>5.3437491660226115</v>
      </c>
      <c r="R71" s="73">
        <v>30</v>
      </c>
      <c r="S71" s="28">
        <f t="shared" si="2"/>
        <v>2.0616316226939091</v>
      </c>
      <c r="T71">
        <f>Q71/'App MODELE'!$Q$4*1000</f>
        <v>2.4715436152751762</v>
      </c>
    </row>
    <row r="72" spans="2:22" x14ac:dyDescent="0.2">
      <c r="P72" s="19">
        <v>35247</v>
      </c>
      <c r="Q72">
        <v>0.32878409583585233</v>
      </c>
      <c r="R72" s="73">
        <v>31</v>
      </c>
      <c r="S72" s="28">
        <f t="shared" si="2"/>
        <v>0.12275391869618142</v>
      </c>
      <c r="T72">
        <f>Q72/'App MODELE'!$Q$4*1000</f>
        <v>0.15206631292388098</v>
      </c>
    </row>
    <row r="73" spans="2:22" x14ac:dyDescent="0.2">
      <c r="P73" s="19">
        <v>35278</v>
      </c>
      <c r="Q73">
        <v>3.5390529879224426E-2</v>
      </c>
      <c r="R73" s="73">
        <v>31</v>
      </c>
      <c r="S73" s="28">
        <f t="shared" si="2"/>
        <v>1.3213310140092752E-2</v>
      </c>
      <c r="T73">
        <f>Q73/'App MODELE'!$Q$4*1000</f>
        <v>1.6368514959564696E-2</v>
      </c>
    </row>
    <row r="74" spans="2:22" x14ac:dyDescent="0.2">
      <c r="P74" s="19">
        <v>35309</v>
      </c>
      <c r="Q74">
        <v>2.6484925402595869</v>
      </c>
      <c r="R74" s="73">
        <v>30</v>
      </c>
      <c r="S74" s="28">
        <f t="shared" si="2"/>
        <v>1.0217949615199025</v>
      </c>
      <c r="T74">
        <f>Q74/'App MODELE'!$Q$4*1000</f>
        <v>1.2249573519661749</v>
      </c>
    </row>
    <row r="75" spans="2:22" x14ac:dyDescent="0.2">
      <c r="P75" s="19">
        <v>35339</v>
      </c>
      <c r="Q75">
        <v>0.79973763697436173</v>
      </c>
      <c r="R75" s="73">
        <v>31</v>
      </c>
      <c r="S75" s="28">
        <f t="shared" si="2"/>
        <v>0.2985878274247169</v>
      </c>
      <c r="T75">
        <f>Q75/'App MODELE'!$Q$4*1000</f>
        <v>0.36988758063852517</v>
      </c>
    </row>
    <row r="76" spans="2:22" x14ac:dyDescent="0.2">
      <c r="P76" s="19">
        <v>35370</v>
      </c>
      <c r="Q76">
        <v>1.5468587763279729</v>
      </c>
      <c r="R76" s="73">
        <v>30</v>
      </c>
      <c r="S76" s="28">
        <f t="shared" si="2"/>
        <v>0.59678193531171797</v>
      </c>
      <c r="T76">
        <f>Q76/'App MODELE'!$Q$4*1000</f>
        <v>0.71543944402827453</v>
      </c>
    </row>
    <row r="77" spans="2:22" x14ac:dyDescent="0.2">
      <c r="P77" s="19">
        <v>35400</v>
      </c>
      <c r="Q77">
        <v>134.44089341026393</v>
      </c>
      <c r="R77" s="73">
        <v>31</v>
      </c>
      <c r="S77" s="28">
        <f t="shared" si="2"/>
        <v>50.194479319841662</v>
      </c>
      <c r="T77">
        <f>Q77/'App MODELE'!$Q$4*1000</f>
        <v>62.180413304718037</v>
      </c>
    </row>
    <row r="78" spans="2:22" x14ac:dyDescent="0.2">
      <c r="P78" s="19">
        <v>35431</v>
      </c>
      <c r="Q78">
        <v>131.31487716809261</v>
      </c>
      <c r="R78" s="73">
        <v>31</v>
      </c>
      <c r="S78" s="28">
        <f t="shared" si="2"/>
        <v>49.027358560369109</v>
      </c>
      <c r="T78">
        <f>Q78/'App MODELE'!$Q$4*1000</f>
        <v>60.734595912369208</v>
      </c>
    </row>
    <row r="79" spans="2:22" x14ac:dyDescent="0.2">
      <c r="P79" s="19">
        <v>35462</v>
      </c>
      <c r="Q79">
        <v>17.123826586648132</v>
      </c>
      <c r="R79" s="73">
        <v>28</v>
      </c>
      <c r="S79" s="28">
        <f t="shared" si="2"/>
        <v>7.0783013337665892</v>
      </c>
      <c r="T79">
        <f>Q79/'App MODELE'!$Q$4*1000</f>
        <v>7.919960865380637</v>
      </c>
    </row>
    <row r="80" spans="2:22" x14ac:dyDescent="0.2">
      <c r="P80" s="19">
        <v>35490</v>
      </c>
      <c r="Q80">
        <v>6.2179118174699761</v>
      </c>
      <c r="R80" s="73">
        <v>31</v>
      </c>
      <c r="S80" s="28">
        <f t="shared" si="2"/>
        <v>2.3215023213373569</v>
      </c>
      <c r="T80">
        <f>Q80/'App MODELE'!$Q$4*1000</f>
        <v>2.8758535955478566</v>
      </c>
    </row>
    <row r="81" spans="16:20" x14ac:dyDescent="0.2">
      <c r="P81" s="19">
        <v>35521</v>
      </c>
      <c r="Q81">
        <v>21.871457888230825</v>
      </c>
      <c r="R81" s="73">
        <v>30</v>
      </c>
      <c r="S81" s="28">
        <f t="shared" si="2"/>
        <v>8.4380624568791767</v>
      </c>
      <c r="T81">
        <f>Q81/'App MODELE'!$Q$4*1000</f>
        <v>10.115793316820524</v>
      </c>
    </row>
    <row r="82" spans="16:20" x14ac:dyDescent="0.2">
      <c r="P82" s="19">
        <v>35551</v>
      </c>
      <c r="Q82">
        <v>7.3215884044991419</v>
      </c>
      <c r="R82" s="73">
        <v>31</v>
      </c>
      <c r="S82" s="28">
        <f t="shared" si="2"/>
        <v>2.7335679526953185</v>
      </c>
      <c r="T82">
        <f>Q82/'App MODELE'!$Q$4*1000</f>
        <v>3.3863163319623615</v>
      </c>
    </row>
    <row r="83" spans="16:20" x14ac:dyDescent="0.2">
      <c r="P83" s="19">
        <v>35582</v>
      </c>
      <c r="Q83">
        <v>2.980147630719026</v>
      </c>
      <c r="R83" s="73">
        <v>30</v>
      </c>
      <c r="S83" s="28">
        <f t="shared" si="2"/>
        <v>1.1497483143206118</v>
      </c>
      <c r="T83">
        <f>Q83/'App MODELE'!$Q$4*1000</f>
        <v>1.3783515319382573</v>
      </c>
    </row>
    <row r="84" spans="16:20" x14ac:dyDescent="0.2">
      <c r="P84" s="19">
        <v>35612</v>
      </c>
      <c r="Q84">
        <v>0.49143698354910537</v>
      </c>
      <c r="R84" s="73">
        <v>31</v>
      </c>
      <c r="S84" s="28">
        <f t="shared" si="2"/>
        <v>0.18348155001086666</v>
      </c>
      <c r="T84">
        <f>Q84/'App MODELE'!$Q$4*1000</f>
        <v>0.22729508838546852</v>
      </c>
    </row>
    <row r="85" spans="16:20" x14ac:dyDescent="0.2">
      <c r="P85" s="19">
        <v>35643</v>
      </c>
      <c r="Q85">
        <v>2.9979809242463126E-2</v>
      </c>
      <c r="R85" s="73">
        <v>31</v>
      </c>
      <c r="S85" s="28">
        <f t="shared" si="2"/>
        <v>1.1193178480608993E-2</v>
      </c>
      <c r="T85">
        <f>Q85/'App MODELE'!$Q$4*1000</f>
        <v>1.3865996291799734E-2</v>
      </c>
    </row>
    <row r="86" spans="16:20" x14ac:dyDescent="0.2">
      <c r="P86" s="19">
        <v>35674</v>
      </c>
      <c r="Q86">
        <v>11.7067566348539</v>
      </c>
      <c r="R86" s="73">
        <v>30</v>
      </c>
      <c r="S86" s="28">
        <f t="shared" si="2"/>
        <v>4.516495615298572</v>
      </c>
      <c r="T86">
        <f>Q86/'App MODELE'!$Q$4*1000</f>
        <v>5.4145055685667698</v>
      </c>
    </row>
    <row r="87" spans="16:20" x14ac:dyDescent="0.2">
      <c r="P87" s="19">
        <v>35704</v>
      </c>
      <c r="Q87">
        <v>11.119803868635435</v>
      </c>
      <c r="R87" s="73">
        <v>31</v>
      </c>
      <c r="S87" s="28">
        <f t="shared" si="2"/>
        <v>4.1516591504761928</v>
      </c>
      <c r="T87">
        <f>Q87/'App MODELE'!$Q$4*1000</f>
        <v>5.1430333649238165</v>
      </c>
    </row>
    <row r="88" spans="16:20" x14ac:dyDescent="0.2">
      <c r="P88" s="19">
        <v>35735</v>
      </c>
      <c r="Q88">
        <v>13.19172339246953</v>
      </c>
      <c r="R88" s="73">
        <v>30</v>
      </c>
      <c r="S88" s="28">
        <f t="shared" si="2"/>
        <v>5.0893994569712691</v>
      </c>
      <c r="T88">
        <f>Q88/'App MODELE'!$Q$4*1000</f>
        <v>6.1013192633443856</v>
      </c>
    </row>
    <row r="89" spans="16:20" x14ac:dyDescent="0.2">
      <c r="P89" s="19">
        <v>35765</v>
      </c>
      <c r="Q89">
        <v>25.663931363119943</v>
      </c>
      <c r="R89" s="73">
        <v>31</v>
      </c>
      <c r="S89" s="28">
        <f t="shared" si="2"/>
        <v>9.5818142783452611</v>
      </c>
      <c r="T89">
        <f>Q89/'App MODELE'!$Q$4*1000</f>
        <v>11.869854615685576</v>
      </c>
    </row>
    <row r="90" spans="16:20" x14ac:dyDescent="0.2">
      <c r="P90" s="19">
        <v>35796</v>
      </c>
      <c r="Q90">
        <v>19.243945693297462</v>
      </c>
      <c r="R90" s="73">
        <v>31</v>
      </c>
      <c r="S90" s="28">
        <f t="shared" si="2"/>
        <v>7.1848662236026959</v>
      </c>
      <c r="T90">
        <f>Q90/'App MODELE'!$Q$4*1000</f>
        <v>8.9005396086681365</v>
      </c>
    </row>
    <row r="91" spans="16:20" x14ac:dyDescent="0.2">
      <c r="P91" s="19">
        <v>35827</v>
      </c>
      <c r="Q91">
        <v>85.632935792007927</v>
      </c>
      <c r="R91" s="73">
        <v>28</v>
      </c>
      <c r="S91" s="28">
        <f t="shared" si="2"/>
        <v>35.397212215611745</v>
      </c>
      <c r="T91">
        <f>Q91/'App MODELE'!$Q$4*1000</f>
        <v>39.606188303096481</v>
      </c>
    </row>
    <row r="92" spans="16:20" x14ac:dyDescent="0.2">
      <c r="P92" s="19">
        <v>35855</v>
      </c>
      <c r="Q92">
        <v>6.1958272434423787</v>
      </c>
      <c r="R92" s="73">
        <v>31</v>
      </c>
      <c r="S92" s="28">
        <f t="shared" si="2"/>
        <v>2.3132568859925247</v>
      </c>
      <c r="T92">
        <f>Q92/'App MODELE'!$Q$4*1000</f>
        <v>2.8656392336386114</v>
      </c>
    </row>
    <row r="93" spans="16:20" x14ac:dyDescent="0.2">
      <c r="P93" s="19">
        <v>35886</v>
      </c>
      <c r="Q93">
        <v>2.8356593051434733</v>
      </c>
      <c r="R93" s="73">
        <v>30</v>
      </c>
      <c r="S93" s="28">
        <f t="shared" si="2"/>
        <v>1.0940043615522659</v>
      </c>
      <c r="T93">
        <f>Q93/'App MODELE'!$Q$4*1000</f>
        <v>1.3115240691470247</v>
      </c>
    </row>
    <row r="94" spans="16:20" x14ac:dyDescent="0.2">
      <c r="P94" s="19">
        <v>35916</v>
      </c>
      <c r="Q94">
        <v>1.0280921324197159</v>
      </c>
      <c r="R94" s="73">
        <v>31</v>
      </c>
      <c r="S94" s="28">
        <f t="shared" si="2"/>
        <v>0.38384562889027624</v>
      </c>
      <c r="T94">
        <f>Q94/'App MODELE'!$Q$4*1000</f>
        <v>0.47550408278011563</v>
      </c>
    </row>
    <row r="95" spans="16:20" x14ac:dyDescent="0.2">
      <c r="P95" s="19">
        <v>35947</v>
      </c>
      <c r="Q95">
        <v>0.67871417130312928</v>
      </c>
      <c r="R95" s="73">
        <v>30</v>
      </c>
      <c r="S95" s="28">
        <f t="shared" si="2"/>
        <v>0.26184960312620731</v>
      </c>
      <c r="T95">
        <f>Q95/'App MODELE'!$Q$4*1000</f>
        <v>0.31391287737586399</v>
      </c>
    </row>
    <row r="96" spans="16:20" x14ac:dyDescent="0.2">
      <c r="P96" s="19">
        <v>35977</v>
      </c>
      <c r="Q96">
        <v>0.19208058260502617</v>
      </c>
      <c r="R96" s="73">
        <v>31</v>
      </c>
      <c r="S96" s="28">
        <f t="shared" si="2"/>
        <v>7.1714673911673452E-2</v>
      </c>
      <c r="T96">
        <f>Q96/'App MODELE'!$Q$4*1000</f>
        <v>8.8839412705656109E-2</v>
      </c>
    </row>
    <row r="97" spans="16:20" x14ac:dyDescent="0.2">
      <c r="P97" s="19">
        <v>36008</v>
      </c>
      <c r="Q97">
        <v>7.9890946544832628E-2</v>
      </c>
      <c r="R97" s="73">
        <v>31</v>
      </c>
      <c r="S97" s="28">
        <f t="shared" si="2"/>
        <v>2.9827862359928549E-2</v>
      </c>
      <c r="T97">
        <f>Q97/'App MODELE'!$Q$4*1000</f>
        <v>3.6950454206692823E-2</v>
      </c>
    </row>
    <row r="98" spans="16:20" x14ac:dyDescent="0.2">
      <c r="P98" s="19">
        <v>36039</v>
      </c>
      <c r="Q98">
        <v>0.1862833819227819</v>
      </c>
      <c r="R98" s="73">
        <v>30</v>
      </c>
      <c r="S98" s="28">
        <f t="shared" si="2"/>
        <v>7.1868588704776956E-2</v>
      </c>
      <c r="T98">
        <f>Q98/'App MODELE'!$Q$4*1000</f>
        <v>8.6158142704479371E-2</v>
      </c>
    </row>
    <row r="99" spans="16:20" x14ac:dyDescent="0.2">
      <c r="P99" s="19">
        <v>36069</v>
      </c>
      <c r="Q99">
        <v>0.15829118434280251</v>
      </c>
      <c r="R99" s="73">
        <v>31</v>
      </c>
      <c r="S99" s="28">
        <f t="shared" si="2"/>
        <v>5.9099157834080984E-2</v>
      </c>
      <c r="T99">
        <f>Q99/'App MODELE'!$Q$4*1000</f>
        <v>7.3211438984511656E-2</v>
      </c>
    </row>
    <row r="100" spans="16:20" x14ac:dyDescent="0.2">
      <c r="P100" s="19">
        <v>36100</v>
      </c>
      <c r="Q100">
        <v>0.17695264939612207</v>
      </c>
      <c r="R100" s="73">
        <v>30</v>
      </c>
      <c r="S100" s="28">
        <f t="shared" si="2"/>
        <v>6.8268769057145851E-2</v>
      </c>
      <c r="T100">
        <f>Q100/'App MODELE'!$Q$4*1000</f>
        <v>8.1842574797823447E-2</v>
      </c>
    </row>
    <row r="101" spans="16:20" x14ac:dyDescent="0.2">
      <c r="P101" s="19">
        <v>36130</v>
      </c>
      <c r="Q101">
        <v>1.7001257200794964</v>
      </c>
      <c r="R101" s="73">
        <v>31</v>
      </c>
      <c r="S101" s="28">
        <f t="shared" si="2"/>
        <v>0.63475422643350377</v>
      </c>
      <c r="T101">
        <f>Q101/'App MODELE'!$Q$4*1000</f>
        <v>0.78632711567843272</v>
      </c>
    </row>
    <row r="102" spans="16:20" x14ac:dyDescent="0.2">
      <c r="P102" s="19">
        <v>36161</v>
      </c>
      <c r="Q102">
        <v>20.704840265223016</v>
      </c>
      <c r="R102" s="73">
        <v>31</v>
      </c>
      <c r="S102" s="28">
        <f t="shared" si="2"/>
        <v>7.7303017716633127</v>
      </c>
      <c r="T102">
        <f>Q102/'App MODELE'!$Q$4*1000</f>
        <v>9.5762196489646758</v>
      </c>
    </row>
    <row r="103" spans="16:20" x14ac:dyDescent="0.2">
      <c r="P103" s="19">
        <v>36192</v>
      </c>
      <c r="Q103">
        <v>6.2971954382290463</v>
      </c>
      <c r="R103" s="73">
        <v>28</v>
      </c>
      <c r="S103" s="28">
        <f t="shared" si="2"/>
        <v>2.6030073736065829</v>
      </c>
      <c r="T103">
        <f>Q103/'App MODELE'!$Q$4*1000</f>
        <v>2.9125231548020434</v>
      </c>
    </row>
    <row r="104" spans="16:20" x14ac:dyDescent="0.2">
      <c r="P104" s="19">
        <v>36220</v>
      </c>
      <c r="Q104">
        <v>13.468277470730118</v>
      </c>
      <c r="R104" s="73">
        <v>31</v>
      </c>
      <c r="S104" s="28">
        <f t="shared" si="2"/>
        <v>5.0284787450455939</v>
      </c>
      <c r="T104">
        <f>Q104/'App MODELE'!$Q$4*1000</f>
        <v>6.2292286103529042</v>
      </c>
    </row>
    <row r="105" spans="16:20" x14ac:dyDescent="0.2">
      <c r="P105" s="19">
        <v>36251</v>
      </c>
      <c r="Q105">
        <v>1.0242825433999554</v>
      </c>
      <c r="R105" s="73">
        <v>30</v>
      </c>
      <c r="S105" s="28">
        <f t="shared" si="2"/>
        <v>0.39517073433640254</v>
      </c>
      <c r="T105">
        <f>Q105/'App MODELE'!$Q$4*1000</f>
        <v>0.47374210535077094</v>
      </c>
    </row>
    <row r="106" spans="16:20" x14ac:dyDescent="0.2">
      <c r="P106" s="19">
        <v>36281</v>
      </c>
      <c r="Q106">
        <v>0.42579058725207303</v>
      </c>
      <c r="R106" s="73">
        <v>31</v>
      </c>
      <c r="S106" s="28">
        <f t="shared" si="2"/>
        <v>0.15897199344835464</v>
      </c>
      <c r="T106">
        <f>Q106/'App MODELE'!$Q$4*1000</f>
        <v>0.19693289761023861</v>
      </c>
    </row>
    <row r="107" spans="16:20" x14ac:dyDescent="0.2">
      <c r="P107" s="19">
        <v>36312</v>
      </c>
      <c r="Q107">
        <v>6.6308933517860408E-2</v>
      </c>
      <c r="R107" s="73">
        <v>30</v>
      </c>
      <c r="S107" s="28">
        <f t="shared" si="2"/>
        <v>2.5582150276952317E-2</v>
      </c>
      <c r="T107">
        <f>Q107/'App MODELE'!$Q$4*1000</f>
        <v>3.0668621632507321E-2</v>
      </c>
    </row>
    <row r="108" spans="16:20" x14ac:dyDescent="0.2">
      <c r="P108" s="19">
        <v>36342</v>
      </c>
      <c r="Q108">
        <v>2.2360631202942113E-2</v>
      </c>
      <c r="R108" s="73">
        <v>31</v>
      </c>
      <c r="S108" s="28">
        <f t="shared" si="2"/>
        <v>8.3485032866420679E-3</v>
      </c>
      <c r="T108">
        <f>Q108/'App MODELE'!$Q$4*1000</f>
        <v>1.0342041433110299E-2</v>
      </c>
    </row>
    <row r="109" spans="16:20" x14ac:dyDescent="0.2">
      <c r="P109" s="19">
        <v>36373</v>
      </c>
      <c r="Q109">
        <v>1.3692435897110236E-2</v>
      </c>
      <c r="R109" s="73">
        <v>31</v>
      </c>
      <c r="S109" s="28">
        <f t="shared" si="2"/>
        <v>5.1121699137956379E-3</v>
      </c>
      <c r="T109">
        <f>Q109/'App MODELE'!$Q$4*1000</f>
        <v>6.3329043837317411E-3</v>
      </c>
    </row>
    <row r="110" spans="16:20" x14ac:dyDescent="0.2">
      <c r="P110" s="19">
        <v>36404</v>
      </c>
      <c r="Q110">
        <v>1.6673853390835849E-2</v>
      </c>
      <c r="R110" s="73">
        <v>30</v>
      </c>
      <c r="S110" s="28">
        <f t="shared" si="2"/>
        <v>6.4328138081928424E-3</v>
      </c>
      <c r="T110">
        <f>Q110/'App MODELE'!$Q$4*1000</f>
        <v>7.7118432414797801E-3</v>
      </c>
    </row>
    <row r="111" spans="16:20" x14ac:dyDescent="0.2">
      <c r="P111" s="19">
        <v>36434</v>
      </c>
      <c r="Q111">
        <v>2.3145737809623186</v>
      </c>
      <c r="R111" s="73">
        <v>31</v>
      </c>
      <c r="S111" s="28">
        <f t="shared" si="2"/>
        <v>0.86416285131508297</v>
      </c>
      <c r="T111">
        <f>Q111/'App MODELE'!$Q$4*1000</f>
        <v>1.0705161998983947</v>
      </c>
    </row>
    <row r="112" spans="16:20" x14ac:dyDescent="0.2">
      <c r="P112" s="19">
        <v>36465</v>
      </c>
      <c r="Q112">
        <v>4.4180742456558768</v>
      </c>
      <c r="R112" s="73">
        <v>30</v>
      </c>
      <c r="S112" s="28">
        <f t="shared" si="2"/>
        <v>1.7045039527993353</v>
      </c>
      <c r="T112">
        <f>Q112/'App MODELE'!$Q$4*1000</f>
        <v>2.043408635849183</v>
      </c>
    </row>
    <row r="113" spans="16:20" x14ac:dyDescent="0.2">
      <c r="P113" s="19">
        <v>36495</v>
      </c>
      <c r="Q113">
        <v>2.8644796742494871</v>
      </c>
      <c r="R113" s="73">
        <v>31</v>
      </c>
      <c r="S113" s="28">
        <f t="shared" si="2"/>
        <v>1.0694741914013914</v>
      </c>
      <c r="T113">
        <f>Q113/'App MODELE'!$Q$4*1000</f>
        <v>1.3248538114385886</v>
      </c>
    </row>
    <row r="114" spans="16:20" x14ac:dyDescent="0.2">
      <c r="P114" s="19">
        <v>36526</v>
      </c>
      <c r="Q114">
        <v>1.128521732810214</v>
      </c>
      <c r="R114" s="73">
        <v>31</v>
      </c>
      <c r="S114" s="28">
        <f t="shared" si="2"/>
        <v>0.42134174612089825</v>
      </c>
      <c r="T114">
        <f>Q114/'App MODELE'!$Q$4*1000</f>
        <v>0.52195389356240618</v>
      </c>
    </row>
    <row r="115" spans="16:20" x14ac:dyDescent="0.2">
      <c r="P115" s="19">
        <v>36557</v>
      </c>
      <c r="Q115">
        <v>0.57966485678935598</v>
      </c>
      <c r="R115" s="73">
        <v>29</v>
      </c>
      <c r="S115" s="28">
        <f t="shared" si="2"/>
        <v>0.23134772381439814</v>
      </c>
      <c r="T115">
        <f>Q115/'App MODELE'!$Q$4*1000</f>
        <v>0.26810146421290126</v>
      </c>
    </row>
    <row r="116" spans="16:20" x14ac:dyDescent="0.2">
      <c r="P116" s="19">
        <v>36586</v>
      </c>
      <c r="Q116">
        <v>0.33794919405730539</v>
      </c>
      <c r="R116" s="73">
        <v>31</v>
      </c>
      <c r="S116" s="28">
        <f t="shared" si="2"/>
        <v>0.12617577436428667</v>
      </c>
      <c r="T116">
        <f>Q116/'App MODELE'!$Q$4*1000</f>
        <v>0.15630527311621767</v>
      </c>
    </row>
    <row r="117" spans="16:20" x14ac:dyDescent="0.2">
      <c r="P117" s="19">
        <v>36617</v>
      </c>
      <c r="Q117">
        <v>0.73983322992450451</v>
      </c>
      <c r="R117" s="73">
        <v>30</v>
      </c>
      <c r="S117" s="28">
        <f t="shared" si="2"/>
        <v>0.28542948685358971</v>
      </c>
      <c r="T117">
        <f>Q117/'App MODELE'!$Q$4*1000</f>
        <v>0.34218112395969885</v>
      </c>
    </row>
    <row r="118" spans="16:20" x14ac:dyDescent="0.2">
      <c r="P118" s="19">
        <v>36647</v>
      </c>
      <c r="Q118">
        <v>5.928493474838314</v>
      </c>
      <c r="R118" s="73">
        <v>31</v>
      </c>
      <c r="S118" s="28">
        <f t="shared" si="2"/>
        <v>2.213445891143337</v>
      </c>
      <c r="T118">
        <f>Q118/'App MODELE'!$Q$4*1000</f>
        <v>2.7419943827272033</v>
      </c>
    </row>
    <row r="119" spans="16:20" x14ac:dyDescent="0.2">
      <c r="P119" s="19">
        <v>36678</v>
      </c>
      <c r="Q119">
        <v>1.6334303065161542</v>
      </c>
      <c r="R119" s="73">
        <v>30</v>
      </c>
      <c r="S119" s="28">
        <f t="shared" si="2"/>
        <v>0.63018144541518284</v>
      </c>
      <c r="T119">
        <f>Q119/'App MODELE'!$Q$4*1000</f>
        <v>0.75547974271251417</v>
      </c>
    </row>
    <row r="120" spans="16:20" x14ac:dyDescent="0.2">
      <c r="P120" s="19">
        <v>36708</v>
      </c>
      <c r="Q120">
        <v>7.475628308341635E-2</v>
      </c>
      <c r="R120" s="73">
        <v>31</v>
      </c>
      <c r="S120" s="28">
        <f t="shared" si="2"/>
        <v>2.7910798642255208E-2</v>
      </c>
      <c r="T120">
        <f>Q120/'App MODELE'!$Q$4*1000</f>
        <v>3.4575615062793448E-2</v>
      </c>
    </row>
    <row r="121" spans="16:20" x14ac:dyDescent="0.2">
      <c r="P121" s="19">
        <v>36739</v>
      </c>
      <c r="Q121">
        <v>7.2823882856001554E-2</v>
      </c>
      <c r="R121" s="73">
        <v>31</v>
      </c>
      <c r="S121" s="28">
        <f t="shared" si="2"/>
        <v>2.7189323049582416E-2</v>
      </c>
      <c r="T121">
        <f>Q121/'App MODELE'!$Q$4*1000</f>
        <v>3.3681858395734517E-2</v>
      </c>
    </row>
    <row r="122" spans="16:20" x14ac:dyDescent="0.2">
      <c r="P122" s="19">
        <v>36770</v>
      </c>
      <c r="Q122">
        <v>0.28036366728034567</v>
      </c>
      <c r="R122" s="73">
        <v>30</v>
      </c>
      <c r="S122" s="28">
        <f t="shared" si="2"/>
        <v>0.10816499509272595</v>
      </c>
      <c r="T122">
        <f>Q122/'App MODELE'!$Q$4*1000</f>
        <v>0.12967132443786192</v>
      </c>
    </row>
    <row r="123" spans="16:20" x14ac:dyDescent="0.2">
      <c r="P123" s="19">
        <v>36800</v>
      </c>
      <c r="Q123">
        <v>3.4145512018418636</v>
      </c>
      <c r="R123" s="73">
        <v>31</v>
      </c>
      <c r="S123" s="28">
        <f t="shared" si="2"/>
        <v>1.2748473722527867</v>
      </c>
      <c r="T123">
        <f>Q123/'App MODELE'!$Q$4*1000</f>
        <v>1.5792680306931024</v>
      </c>
    </row>
    <row r="124" spans="16:20" x14ac:dyDescent="0.2">
      <c r="P124" s="19">
        <v>36831</v>
      </c>
      <c r="Q124">
        <v>1.4054622911162822</v>
      </c>
      <c r="R124" s="73">
        <v>30</v>
      </c>
      <c r="S124" s="28">
        <f t="shared" si="2"/>
        <v>0.54223082218992369</v>
      </c>
      <c r="T124">
        <f>Q124/'App MODELE'!$Q$4*1000</f>
        <v>0.65004199190433509</v>
      </c>
    </row>
    <row r="125" spans="16:20" x14ac:dyDescent="0.2">
      <c r="P125" s="19">
        <v>36861</v>
      </c>
      <c r="Q125">
        <v>45.023213744276539</v>
      </c>
      <c r="R125" s="73">
        <v>31</v>
      </c>
      <c r="S125" s="28">
        <f t="shared" si="2"/>
        <v>16.809742288036343</v>
      </c>
      <c r="T125">
        <f>Q125/'App MODELE'!$Q$4*1000</f>
        <v>20.823738729424743</v>
      </c>
    </row>
    <row r="126" spans="16:20" x14ac:dyDescent="0.2">
      <c r="P126" s="19">
        <v>36892</v>
      </c>
      <c r="Q126">
        <v>35.641189794437658</v>
      </c>
      <c r="R126" s="73">
        <v>31</v>
      </c>
      <c r="S126" s="28">
        <f t="shared" si="2"/>
        <v>13.306895831256593</v>
      </c>
      <c r="T126">
        <f>Q126/'App MODELE'!$Q$4*1000</f>
        <v>16.484447967234626</v>
      </c>
    </row>
    <row r="127" spans="16:20" x14ac:dyDescent="0.2">
      <c r="P127" s="19">
        <v>36923</v>
      </c>
      <c r="Q127">
        <v>1.369685281191575</v>
      </c>
      <c r="R127" s="73">
        <v>28</v>
      </c>
      <c r="S127" s="28">
        <f t="shared" si="2"/>
        <v>0.56617281795286667</v>
      </c>
      <c r="T127">
        <f>Q127/'App MODELE'!$Q$4*1000</f>
        <v>0.63349472561135867</v>
      </c>
    </row>
    <row r="128" spans="16:20" x14ac:dyDescent="0.2">
      <c r="P128" s="19">
        <v>36951</v>
      </c>
      <c r="Q128">
        <v>1.6360804553994652</v>
      </c>
      <c r="R128" s="73">
        <v>31</v>
      </c>
      <c r="S128" s="28">
        <f t="shared" si="2"/>
        <v>0.61084246393349217</v>
      </c>
      <c r="T128">
        <f>Q128/'App MODELE'!$Q$4*1000</f>
        <v>0.75670546614162337</v>
      </c>
    </row>
    <row r="129" spans="16:20" x14ac:dyDescent="0.2">
      <c r="P129" s="19">
        <v>36982</v>
      </c>
      <c r="Q129">
        <v>0.39663894953564455</v>
      </c>
      <c r="R129" s="73">
        <v>30</v>
      </c>
      <c r="S129" s="28">
        <f t="shared" si="2"/>
        <v>0.15302428608628263</v>
      </c>
      <c r="T129">
        <f>Q129/'App MODELE'!$Q$4*1000</f>
        <v>0.18344993989003544</v>
      </c>
    </row>
    <row r="130" spans="16:20" x14ac:dyDescent="0.2">
      <c r="P130" s="19">
        <v>37012</v>
      </c>
      <c r="Q130">
        <v>0.82331291974882126</v>
      </c>
      <c r="R130" s="73">
        <v>31</v>
      </c>
      <c r="S130" s="28">
        <f t="shared" si="2"/>
        <v>0.30738982965532452</v>
      </c>
      <c r="T130">
        <f>Q130/'App MODELE'!$Q$4*1000</f>
        <v>0.38079141197664373</v>
      </c>
    </row>
    <row r="131" spans="16:20" x14ac:dyDescent="0.2">
      <c r="P131" s="19">
        <v>37043</v>
      </c>
      <c r="Q131">
        <v>0.10644764681301824</v>
      </c>
      <c r="R131" s="73">
        <v>30</v>
      </c>
      <c r="S131" s="28">
        <f t="shared" ref="S131:S194" si="3">Q131/R131/24/3600*1000000</f>
        <v>4.1067764974158268E-2</v>
      </c>
      <c r="T131">
        <f>Q131/'App MODELE'!$Q$4*1000</f>
        <v>4.9233224402559644E-2</v>
      </c>
    </row>
    <row r="132" spans="16:20" x14ac:dyDescent="0.2">
      <c r="P132" s="19">
        <v>37073</v>
      </c>
      <c r="Q132">
        <v>4.8917331471127694E-2</v>
      </c>
      <c r="R132" s="73">
        <v>31</v>
      </c>
      <c r="S132" s="28">
        <f t="shared" si="3"/>
        <v>1.8263639288802154E-2</v>
      </c>
      <c r="T132">
        <f>Q132/'App MODELE'!$Q$4*1000</f>
        <v>2.2624811628977105E-2</v>
      </c>
    </row>
    <row r="133" spans="16:20" x14ac:dyDescent="0.2">
      <c r="P133" s="19">
        <v>37104</v>
      </c>
      <c r="Q133">
        <v>0.18274985007836628</v>
      </c>
      <c r="R133" s="73">
        <v>31</v>
      </c>
      <c r="S133" s="28">
        <f t="shared" si="3"/>
        <v>6.823097747848203E-2</v>
      </c>
      <c r="T133">
        <f>Q133/'App MODELE'!$Q$4*1000</f>
        <v>8.4523844799000172E-2</v>
      </c>
    </row>
    <row r="134" spans="16:20" x14ac:dyDescent="0.2">
      <c r="P134" s="19">
        <v>37135</v>
      </c>
      <c r="Q134">
        <v>0.12273502015837109</v>
      </c>
      <c r="R134" s="73">
        <v>30</v>
      </c>
      <c r="S134" s="28">
        <f t="shared" si="3"/>
        <v>4.7351473826532056E-2</v>
      </c>
      <c r="T134">
        <f>Q134/'App MODELE'!$Q$4*1000</f>
        <v>5.6766316310627625E-2</v>
      </c>
    </row>
    <row r="135" spans="16:20" x14ac:dyDescent="0.2">
      <c r="P135" s="19">
        <v>37165</v>
      </c>
      <c r="Q135">
        <v>7.4259380167795416E-2</v>
      </c>
      <c r="R135" s="73">
        <v>31</v>
      </c>
      <c r="S135" s="28">
        <f t="shared" si="3"/>
        <v>2.7725276346996498E-2</v>
      </c>
      <c r="T135">
        <f>Q135/'App MODELE'!$Q$4*1000</f>
        <v>3.4345791919835444E-2</v>
      </c>
    </row>
    <row r="136" spans="16:20" x14ac:dyDescent="0.2">
      <c r="P136" s="19">
        <v>37196</v>
      </c>
      <c r="Q136">
        <v>0.10523299524150034</v>
      </c>
      <c r="R136" s="73">
        <v>30</v>
      </c>
      <c r="S136" s="28">
        <f t="shared" si="3"/>
        <v>4.0599149398726983E-2</v>
      </c>
      <c r="T136">
        <f>Q136/'App MODELE'!$Q$4*1000</f>
        <v>4.867143449755116E-2</v>
      </c>
    </row>
    <row r="137" spans="16:20" x14ac:dyDescent="0.2">
      <c r="P137" s="19">
        <v>37226</v>
      </c>
      <c r="Q137">
        <v>55.758911659136984</v>
      </c>
      <c r="R137" s="73">
        <v>31</v>
      </c>
      <c r="S137" s="28">
        <f t="shared" si="3"/>
        <v>20.817992704277547</v>
      </c>
      <c r="T137">
        <f>Q137/'App MODELE'!$Q$4*1000</f>
        <v>25.789118804842019</v>
      </c>
    </row>
    <row r="138" spans="16:20" x14ac:dyDescent="0.2">
      <c r="P138" s="19">
        <v>37257</v>
      </c>
      <c r="Q138">
        <v>0.88945621896147498</v>
      </c>
      <c r="R138" s="73">
        <v>31</v>
      </c>
      <c r="S138" s="28">
        <f t="shared" si="3"/>
        <v>0.33208490851309552</v>
      </c>
      <c r="T138">
        <f>Q138/'App MODELE'!$Q$4*1000</f>
        <v>0.41138342589483184</v>
      </c>
    </row>
    <row r="139" spans="16:20" x14ac:dyDescent="0.2">
      <c r="P139" s="19">
        <v>37288</v>
      </c>
      <c r="Q139">
        <v>0.54587545852713237</v>
      </c>
      <c r="R139" s="73">
        <v>28</v>
      </c>
      <c r="S139" s="28">
        <f t="shared" si="3"/>
        <v>0.22564296400757786</v>
      </c>
      <c r="T139">
        <f>Q139/'App MODELE'!$Q$4*1000</f>
        <v>0.25247349049175682</v>
      </c>
    </row>
    <row r="140" spans="16:20" x14ac:dyDescent="0.2">
      <c r="P140" s="19">
        <v>37316</v>
      </c>
      <c r="Q140">
        <v>6.245738380744748</v>
      </c>
      <c r="R140" s="73">
        <v>31</v>
      </c>
      <c r="S140" s="28">
        <f t="shared" si="3"/>
        <v>2.3318915698718445</v>
      </c>
      <c r="T140">
        <f>Q140/'App MODELE'!$Q$4*1000</f>
        <v>2.8887236915535044</v>
      </c>
    </row>
    <row r="141" spans="16:20" x14ac:dyDescent="0.2">
      <c r="P141" s="19">
        <v>37347</v>
      </c>
      <c r="Q141">
        <v>25.548429040955615</v>
      </c>
      <c r="R141" s="73">
        <v>30</v>
      </c>
      <c r="S141" s="28">
        <f t="shared" si="3"/>
        <v>9.8566470065415164</v>
      </c>
      <c r="T141">
        <f>Q141/'App MODELE'!$Q$4*1000</f>
        <v>11.816433502900228</v>
      </c>
    </row>
    <row r="142" spans="16:20" x14ac:dyDescent="0.2">
      <c r="P142" s="19">
        <v>37377</v>
      </c>
      <c r="Q142">
        <v>1.3169031492656174</v>
      </c>
      <c r="R142" s="73">
        <v>31</v>
      </c>
      <c r="S142" s="28">
        <f t="shared" si="3"/>
        <v>0.49167530961231226</v>
      </c>
      <c r="T142">
        <f>Q142/'App MODELE'!$Q$4*1000</f>
        <v>0.60908240064826369</v>
      </c>
    </row>
    <row r="143" spans="16:20" x14ac:dyDescent="0.2">
      <c r="P143" s="19">
        <v>37408</v>
      </c>
      <c r="Q143">
        <v>0.11920148831395552</v>
      </c>
      <c r="R143" s="73">
        <v>30</v>
      </c>
      <c r="S143" s="28">
        <f t="shared" si="3"/>
        <v>4.5988228516186551E-2</v>
      </c>
      <c r="T143">
        <f>Q143/'App MODELE'!$Q$4*1000</f>
        <v>5.5132018405148454E-2</v>
      </c>
    </row>
    <row r="144" spans="16:20" x14ac:dyDescent="0.2">
      <c r="P144" s="19">
        <v>37438</v>
      </c>
      <c r="Q144">
        <v>5.6150029465165757E-2</v>
      </c>
      <c r="R144" s="73">
        <v>31</v>
      </c>
      <c r="S144" s="28">
        <f t="shared" si="3"/>
        <v>2.0964019364234528E-2</v>
      </c>
      <c r="T144">
        <f>Q144/'App MODELE'!$Q$4*1000</f>
        <v>2.5970015154254757E-2</v>
      </c>
    </row>
    <row r="145" spans="16:20" x14ac:dyDescent="0.2">
      <c r="P145" s="19">
        <v>37469</v>
      </c>
      <c r="Q145">
        <v>4.516295388643618E-2</v>
      </c>
      <c r="R145" s="73">
        <v>31</v>
      </c>
      <c r="S145" s="28">
        <f t="shared" si="3"/>
        <v>1.6861915280180773E-2</v>
      </c>
      <c r="T145">
        <f>Q145/'App MODELE'!$Q$4*1000</f>
        <v>2.0888370104405501E-2</v>
      </c>
    </row>
    <row r="146" spans="16:20" x14ac:dyDescent="0.2">
      <c r="P146" s="19">
        <v>37500</v>
      </c>
      <c r="Q146">
        <v>6.3327516024134833E-2</v>
      </c>
      <c r="R146" s="73">
        <v>30</v>
      </c>
      <c r="S146" s="28">
        <f t="shared" si="3"/>
        <v>2.4431912046348318E-2</v>
      </c>
      <c r="T146">
        <f>Q146/'App MODELE'!$Q$4*1000</f>
        <v>2.9289682774759303E-2</v>
      </c>
    </row>
    <row r="147" spans="16:20" x14ac:dyDescent="0.2">
      <c r="P147" s="19">
        <v>37530</v>
      </c>
      <c r="Q147">
        <v>11.907726258505033</v>
      </c>
      <c r="R147" s="73">
        <v>31</v>
      </c>
      <c r="S147" s="28">
        <f t="shared" si="3"/>
        <v>4.4458356699914257</v>
      </c>
      <c r="T147">
        <f>Q147/'App MODELE'!$Q$4*1000</f>
        <v>5.5074562619408969</v>
      </c>
    </row>
    <row r="148" spans="16:20" x14ac:dyDescent="0.2">
      <c r="P148" s="19">
        <v>37561</v>
      </c>
      <c r="Q148">
        <v>104.17144497942887</v>
      </c>
      <c r="R148" s="73">
        <v>30</v>
      </c>
      <c r="S148" s="28">
        <f t="shared" si="3"/>
        <v>40.189600686508051</v>
      </c>
      <c r="T148">
        <f>Q148/'App MODELE'!$Q$4*1000</f>
        <v>48.180455656478564</v>
      </c>
    </row>
    <row r="149" spans="16:20" x14ac:dyDescent="0.2">
      <c r="P149" s="19">
        <v>37591</v>
      </c>
      <c r="Q149">
        <v>10.868370993331244</v>
      </c>
      <c r="R149" s="73">
        <v>31</v>
      </c>
      <c r="S149" s="28">
        <f t="shared" si="3"/>
        <v>4.0577848690752853</v>
      </c>
      <c r="T149">
        <f>Q149/'App MODELE'!$Q$4*1000</f>
        <v>5.0267428545870665</v>
      </c>
    </row>
    <row r="150" spans="16:20" x14ac:dyDescent="0.2">
      <c r="P150" s="19">
        <v>37622</v>
      </c>
      <c r="Q150">
        <v>40.633959867726674</v>
      </c>
      <c r="R150" s="73">
        <v>31</v>
      </c>
      <c r="S150" s="28">
        <f t="shared" si="3"/>
        <v>15.170982626839409</v>
      </c>
      <c r="T150">
        <f>Q150/'App MODELE'!$Q$4*1000</f>
        <v>18.793659835867125</v>
      </c>
    </row>
    <row r="151" spans="16:20" x14ac:dyDescent="0.2">
      <c r="P151" s="19">
        <v>37653</v>
      </c>
      <c r="Q151">
        <v>9.3815270469232654</v>
      </c>
      <c r="R151" s="73">
        <v>28</v>
      </c>
      <c r="S151" s="28">
        <f t="shared" si="3"/>
        <v>3.8779460346078314</v>
      </c>
      <c r="T151">
        <f>Q151/'App MODELE'!$Q$4*1000</f>
        <v>4.3390609390471644</v>
      </c>
    </row>
    <row r="152" spans="16:20" x14ac:dyDescent="0.2">
      <c r="P152" s="19">
        <v>37681</v>
      </c>
      <c r="Q152">
        <v>33.193446032088907</v>
      </c>
      <c r="R152" s="73">
        <v>31</v>
      </c>
      <c r="S152" s="28">
        <f t="shared" si="3"/>
        <v>12.393013004812165</v>
      </c>
      <c r="T152">
        <f>Q152/'App MODELE'!$Q$4*1000</f>
        <v>15.352339165023475</v>
      </c>
    </row>
    <row r="153" spans="16:20" x14ac:dyDescent="0.2">
      <c r="P153" s="19">
        <v>37712</v>
      </c>
      <c r="Q153">
        <v>10.498730435544338</v>
      </c>
      <c r="R153" s="73">
        <v>30</v>
      </c>
      <c r="S153" s="28">
        <f t="shared" si="3"/>
        <v>4.0504361248242047</v>
      </c>
      <c r="T153">
        <f>Q153/'App MODELE'!$Q$4*1000</f>
        <v>4.8557799721310841</v>
      </c>
    </row>
    <row r="154" spans="16:20" x14ac:dyDescent="0.2">
      <c r="P154" s="19">
        <v>37742</v>
      </c>
      <c r="Q154">
        <v>2.3746438223173829</v>
      </c>
      <c r="R154" s="73">
        <v>31</v>
      </c>
      <c r="S154" s="28">
        <f t="shared" si="3"/>
        <v>0.88659043545302518</v>
      </c>
      <c r="T154">
        <f>Q154/'App MODELE'!$Q$4*1000</f>
        <v>1.0982992642915406</v>
      </c>
    </row>
    <row r="155" spans="16:20" x14ac:dyDescent="0.2">
      <c r="P155" s="19">
        <v>37773</v>
      </c>
      <c r="Q155">
        <v>0.91623376496993625</v>
      </c>
      <c r="R155" s="73">
        <v>30</v>
      </c>
      <c r="S155" s="28">
        <f t="shared" si="3"/>
        <v>0.35348524883099397</v>
      </c>
      <c r="T155">
        <f>Q155/'App MODELE'!$Q$4*1000</f>
        <v>0.423768339709791</v>
      </c>
    </row>
    <row r="156" spans="16:20" x14ac:dyDescent="0.2">
      <c r="P156" s="19">
        <v>37803</v>
      </c>
      <c r="Q156">
        <v>8.3866169869800125E-2</v>
      </c>
      <c r="R156" s="73">
        <v>31</v>
      </c>
      <c r="S156" s="28">
        <f t="shared" si="3"/>
        <v>3.1312040721998252E-2</v>
      </c>
      <c r="T156">
        <f>Q156/'App MODELE'!$Q$4*1000</f>
        <v>3.878903935035688E-2</v>
      </c>
    </row>
    <row r="157" spans="16:20" x14ac:dyDescent="0.2">
      <c r="P157" s="19">
        <v>37834</v>
      </c>
      <c r="Q157">
        <v>2.5673317307081691E-2</v>
      </c>
      <c r="R157" s="73">
        <v>31</v>
      </c>
      <c r="S157" s="28">
        <f t="shared" si="3"/>
        <v>9.5853185883668195E-3</v>
      </c>
      <c r="T157">
        <f>Q157/'App MODELE'!$Q$4*1000</f>
        <v>1.1874195719497015E-2</v>
      </c>
    </row>
    <row r="158" spans="16:20" x14ac:dyDescent="0.2">
      <c r="P158" s="19">
        <v>37865</v>
      </c>
      <c r="Q158">
        <v>4.2181536392710578E-2</v>
      </c>
      <c r="R158" s="73">
        <v>30</v>
      </c>
      <c r="S158" s="28">
        <f t="shared" si="3"/>
        <v>1.6273740892249453E-2</v>
      </c>
      <c r="T158">
        <f>Q158/'App MODELE'!$Q$4*1000</f>
        <v>1.9509431246657466E-2</v>
      </c>
    </row>
    <row r="159" spans="16:20" x14ac:dyDescent="0.2">
      <c r="P159" s="19">
        <v>37895</v>
      </c>
      <c r="Q159">
        <v>9.0097884546037346</v>
      </c>
      <c r="R159" s="73">
        <v>31</v>
      </c>
      <c r="S159" s="28">
        <f t="shared" si="3"/>
        <v>3.3638696440426132</v>
      </c>
      <c r="T159">
        <f>Q159/'App MODELE'!$Q$4*1000</f>
        <v>4.1671276922098013</v>
      </c>
    </row>
    <row r="160" spans="16:20" x14ac:dyDescent="0.2">
      <c r="P160" s="19">
        <v>37926</v>
      </c>
      <c r="Q160">
        <v>24.159309334619756</v>
      </c>
      <c r="R160" s="73">
        <v>30</v>
      </c>
      <c r="S160" s="28">
        <f t="shared" si="3"/>
        <v>9.3207211939119432</v>
      </c>
      <c r="T160">
        <f>Q160/'App MODELE'!$Q$4*1000</f>
        <v>11.173950138808735</v>
      </c>
    </row>
    <row r="161" spans="16:20" x14ac:dyDescent="0.2">
      <c r="P161" s="19">
        <v>37956</v>
      </c>
      <c r="Q161">
        <v>120.29191415656817</v>
      </c>
      <c r="R161" s="73">
        <v>31</v>
      </c>
      <c r="S161" s="28">
        <f t="shared" si="3"/>
        <v>44.911855643879996</v>
      </c>
      <c r="T161">
        <f>Q161/'App MODELE'!$Q$4*1000</f>
        <v>55.636352524417426</v>
      </c>
    </row>
    <row r="162" spans="16:20" x14ac:dyDescent="0.2">
      <c r="P162" s="19">
        <v>37987</v>
      </c>
      <c r="Q162">
        <v>2.3725457877847602</v>
      </c>
      <c r="R162" s="73">
        <v>31</v>
      </c>
      <c r="S162" s="28">
        <f t="shared" si="3"/>
        <v>0.88580711909526599</v>
      </c>
      <c r="T162">
        <f>Q162/'App MODELE'!$Q$4*1000</f>
        <v>1.0973288999101618</v>
      </c>
    </row>
    <row r="163" spans="16:20" x14ac:dyDescent="0.2">
      <c r="P163" s="19">
        <v>38018</v>
      </c>
      <c r="Q163">
        <v>3.488258467658969</v>
      </c>
      <c r="R163" s="73">
        <v>29</v>
      </c>
      <c r="S163" s="28">
        <f t="shared" si="3"/>
        <v>1.3921848929034839</v>
      </c>
      <c r="T163">
        <f>Q163/'App MODELE'!$Q$4*1000</f>
        <v>1.6133584635652065</v>
      </c>
    </row>
    <row r="164" spans="16:20" x14ac:dyDescent="0.2">
      <c r="P164" s="19">
        <v>38047</v>
      </c>
      <c r="Q164">
        <v>1.7931017767356809</v>
      </c>
      <c r="R164" s="73">
        <v>31</v>
      </c>
      <c r="S164" s="28">
        <f t="shared" si="3"/>
        <v>0.66946750923524534</v>
      </c>
      <c r="T164">
        <f>Q164/'App MODELE'!$Q$4*1000</f>
        <v>0.82932957931635343</v>
      </c>
    </row>
    <row r="165" spans="16:20" x14ac:dyDescent="0.2">
      <c r="P165" s="19">
        <v>38078</v>
      </c>
      <c r="Q165">
        <v>0.62322667905879148</v>
      </c>
      <c r="R165" s="73">
        <v>30</v>
      </c>
      <c r="S165" s="28">
        <f t="shared" si="3"/>
        <v>0.24044239161218808</v>
      </c>
      <c r="T165">
        <f>Q165/'App MODELE'!$Q$4*1000</f>
        <v>0.28824929307888653</v>
      </c>
    </row>
    <row r="166" spans="16:20" x14ac:dyDescent="0.2">
      <c r="P166" s="19">
        <v>38108</v>
      </c>
      <c r="Q166">
        <v>6.3109982969962957</v>
      </c>
      <c r="R166" s="73">
        <v>31</v>
      </c>
      <c r="S166" s="28">
        <f t="shared" si="3"/>
        <v>2.3562568313158212</v>
      </c>
      <c r="T166">
        <f>Q166/'App MODELE'!$Q$4*1000</f>
        <v>2.9189071309953221</v>
      </c>
    </row>
    <row r="167" spans="16:20" x14ac:dyDescent="0.2">
      <c r="P167" s="19">
        <v>38139</v>
      </c>
      <c r="Q167">
        <v>0.42115282670627746</v>
      </c>
      <c r="R167" s="73">
        <v>30</v>
      </c>
      <c r="S167" s="28">
        <f t="shared" si="3"/>
        <v>0.16248180042680457</v>
      </c>
      <c r="T167">
        <f>Q167/'App MODELE'!$Q$4*1000</f>
        <v>0.19478788160929714</v>
      </c>
    </row>
    <row r="168" spans="16:20" x14ac:dyDescent="0.2">
      <c r="P168" s="19">
        <v>38169</v>
      </c>
      <c r="Q168">
        <v>1.6784276260973834E-2</v>
      </c>
      <c r="R168" s="73">
        <v>31</v>
      </c>
      <c r="S168" s="28">
        <f t="shared" si="3"/>
        <v>6.2665308620720702E-3</v>
      </c>
      <c r="T168">
        <f>Q168/'App MODELE'!$Q$4*1000</f>
        <v>7.7629150510260042E-3</v>
      </c>
    </row>
    <row r="169" spans="16:20" x14ac:dyDescent="0.2">
      <c r="P169" s="19">
        <v>38200</v>
      </c>
      <c r="Q169">
        <v>0.20544174989172234</v>
      </c>
      <c r="R169" s="73">
        <v>31</v>
      </c>
      <c r="S169" s="28">
        <f t="shared" si="3"/>
        <v>7.6703162295296584E-2</v>
      </c>
      <c r="T169">
        <f>Q169/'App MODELE'!$Q$4*1000</f>
        <v>9.5019101660749145E-2</v>
      </c>
    </row>
    <row r="170" spans="16:20" x14ac:dyDescent="0.2">
      <c r="P170" s="19">
        <v>38231</v>
      </c>
      <c r="Q170">
        <v>2.7053603183806508E-3</v>
      </c>
      <c r="R170" s="73">
        <v>30</v>
      </c>
      <c r="S170" s="28">
        <f t="shared" si="3"/>
        <v>1.0437346907332756E-3</v>
      </c>
      <c r="T170">
        <f>Q170/'App MODELE'!$Q$4*1000</f>
        <v>1.2512593338824809E-3</v>
      </c>
    </row>
    <row r="171" spans="16:20" x14ac:dyDescent="0.2">
      <c r="P171" s="19">
        <v>38261</v>
      </c>
      <c r="Q171">
        <v>2.1419276235015783</v>
      </c>
      <c r="R171" s="73">
        <v>31</v>
      </c>
      <c r="S171" s="28">
        <f t="shared" si="3"/>
        <v>0.79970416050686177</v>
      </c>
      <c r="T171">
        <f>Q171/'App MODELE'!$Q$4*1000</f>
        <v>0.9906654256728743</v>
      </c>
    </row>
    <row r="172" spans="16:20" x14ac:dyDescent="0.2">
      <c r="P172" s="19">
        <v>38292</v>
      </c>
      <c r="Q172">
        <v>1.4028673536680392</v>
      </c>
      <c r="R172" s="73">
        <v>30</v>
      </c>
      <c r="S172" s="28">
        <f t="shared" si="3"/>
        <v>0.54122968891513856</v>
      </c>
      <c r="T172">
        <f>Q172/'App MODELE'!$Q$4*1000</f>
        <v>0.64884180437999872</v>
      </c>
    </row>
    <row r="173" spans="16:20" x14ac:dyDescent="0.2">
      <c r="P173" s="19">
        <v>38322</v>
      </c>
      <c r="Q173">
        <v>6.4359417745574286</v>
      </c>
      <c r="R173" s="73">
        <v>31</v>
      </c>
      <c r="S173" s="28">
        <f t="shared" si="3"/>
        <v>2.4029053817792074</v>
      </c>
      <c r="T173">
        <f>Q173/'App MODELE'!$Q$4*1000</f>
        <v>2.9766948834968749</v>
      </c>
    </row>
    <row r="174" spans="16:20" x14ac:dyDescent="0.2">
      <c r="P174" s="19">
        <v>38353</v>
      </c>
      <c r="Q174">
        <v>0.55592393970968923</v>
      </c>
      <c r="R174" s="73">
        <v>31</v>
      </c>
      <c r="S174" s="28">
        <f t="shared" si="3"/>
        <v>0.20755822121777526</v>
      </c>
      <c r="T174">
        <f>Q174/'App MODELE'!$Q$4*1000</f>
        <v>0.25712102516046326</v>
      </c>
    </row>
    <row r="175" spans="16:20" x14ac:dyDescent="0.2">
      <c r="P175" s="19">
        <v>38384</v>
      </c>
      <c r="Q175">
        <v>0.22272292906831723</v>
      </c>
      <c r="R175" s="73">
        <v>28</v>
      </c>
      <c r="S175" s="28">
        <f t="shared" si="3"/>
        <v>9.2064702822551761E-2</v>
      </c>
      <c r="T175">
        <f>Q175/'App MODELE'!$Q$4*1000</f>
        <v>0.10301183985473321</v>
      </c>
    </row>
    <row r="176" spans="16:20" x14ac:dyDescent="0.2">
      <c r="P176" s="19">
        <v>38412</v>
      </c>
      <c r="Q176">
        <v>7.8365454593876418</v>
      </c>
      <c r="R176" s="73">
        <v>31</v>
      </c>
      <c r="S176" s="28">
        <f t="shared" si="3"/>
        <v>2.9258308913484328</v>
      </c>
      <c r="T176">
        <f>Q176/'App MODELE'!$Q$4*1000</f>
        <v>3.6244897157811771</v>
      </c>
    </row>
    <row r="177" spans="16:20" x14ac:dyDescent="0.2">
      <c r="P177" s="19">
        <v>38443</v>
      </c>
      <c r="Q177">
        <v>0.11666176230078192</v>
      </c>
      <c r="R177" s="73">
        <v>30</v>
      </c>
      <c r="S177" s="28">
        <f t="shared" si="3"/>
        <v>4.5008395949375737E-2</v>
      </c>
      <c r="T177">
        <f>Q177/'App MODELE'!$Q$4*1000</f>
        <v>5.3957366785585333E-2</v>
      </c>
    </row>
    <row r="178" spans="16:20" x14ac:dyDescent="0.2">
      <c r="P178" s="19">
        <v>38473</v>
      </c>
      <c r="Q178">
        <v>3.4838415528534485E-2</v>
      </c>
      <c r="R178" s="73">
        <v>31</v>
      </c>
      <c r="S178" s="28">
        <f t="shared" si="3"/>
        <v>1.3007174256471956E-2</v>
      </c>
      <c r="T178">
        <f>Q178/'App MODELE'!$Q$4*1000</f>
        <v>1.6113155911833571E-2</v>
      </c>
    </row>
    <row r="179" spans="16:20" x14ac:dyDescent="0.2">
      <c r="P179" s="19">
        <v>38504</v>
      </c>
      <c r="Q179">
        <v>7.6743894745900099E-3</v>
      </c>
      <c r="R179" s="73">
        <v>30</v>
      </c>
      <c r="S179" s="28">
        <f t="shared" si="3"/>
        <v>2.9607984084066398E-3</v>
      </c>
      <c r="T179">
        <f>Q179/'App MODELE'!$Q$4*1000</f>
        <v>3.5494907634625477E-3</v>
      </c>
    </row>
    <row r="180" spans="16:20" x14ac:dyDescent="0.2">
      <c r="P180" s="19">
        <v>38534</v>
      </c>
      <c r="Q180">
        <v>3.3126861041395724E-3</v>
      </c>
      <c r="R180" s="73">
        <v>31</v>
      </c>
      <c r="S180" s="28">
        <f t="shared" si="3"/>
        <v>1.2368153017247507E-3</v>
      </c>
      <c r="T180">
        <f>Q180/'App MODELE'!$Q$4*1000</f>
        <v>1.5321542863867112E-3</v>
      </c>
    </row>
    <row r="181" spans="16:20" x14ac:dyDescent="0.2">
      <c r="P181" s="19">
        <v>38565</v>
      </c>
      <c r="Q181">
        <v>1.8771887923457584E-3</v>
      </c>
      <c r="R181" s="73">
        <v>31</v>
      </c>
      <c r="S181" s="28">
        <f t="shared" si="3"/>
        <v>7.0086200431069233E-4</v>
      </c>
      <c r="T181">
        <f>Q181/'App MODELE'!$Q$4*1000</f>
        <v>8.6822076228580333E-4</v>
      </c>
    </row>
    <row r="182" spans="16:20" x14ac:dyDescent="0.2">
      <c r="P182" s="19">
        <v>38596</v>
      </c>
      <c r="Q182">
        <v>2.0428230975527368E-3</v>
      </c>
      <c r="R182" s="73">
        <v>30</v>
      </c>
      <c r="S182" s="28">
        <f t="shared" si="3"/>
        <v>7.8812619504349416E-4</v>
      </c>
      <c r="T182">
        <f>Q182/'App MODELE'!$Q$4*1000</f>
        <v>9.4482847660513881E-4</v>
      </c>
    </row>
    <row r="183" spans="16:20" x14ac:dyDescent="0.2">
      <c r="P183" s="19">
        <v>38626</v>
      </c>
      <c r="Q183">
        <v>2.4845145781046793E-3</v>
      </c>
      <c r="R183" s="73">
        <v>31</v>
      </c>
      <c r="S183" s="28">
        <f t="shared" si="3"/>
        <v>9.2761147629356303E-4</v>
      </c>
      <c r="T183">
        <f>Q183/'App MODELE'!$Q$4*1000</f>
        <v>1.1491157147900334E-3</v>
      </c>
    </row>
    <row r="184" spans="16:20" x14ac:dyDescent="0.2">
      <c r="P184" s="19">
        <v>38657</v>
      </c>
      <c r="Q184">
        <v>8.6657107912537708</v>
      </c>
      <c r="R184" s="73">
        <v>30</v>
      </c>
      <c r="S184" s="28">
        <f t="shared" si="3"/>
        <v>3.3432526200824735</v>
      </c>
      <c r="T184">
        <f>Q184/'App MODELE'!$Q$4*1000</f>
        <v>4.0079879336637676</v>
      </c>
    </row>
    <row r="185" spans="16:20" x14ac:dyDescent="0.2">
      <c r="P185" s="19">
        <v>38687</v>
      </c>
      <c r="Q185">
        <v>3.0135505489357675</v>
      </c>
      <c r="R185" s="73">
        <v>31</v>
      </c>
      <c r="S185" s="28">
        <f t="shared" si="3"/>
        <v>1.125130879979005</v>
      </c>
      <c r="T185">
        <f>Q185/'App MODELE'!$Q$4*1000</f>
        <v>1.3938007543259905</v>
      </c>
    </row>
    <row r="186" spans="16:20" x14ac:dyDescent="0.2">
      <c r="P186" s="19">
        <v>38718</v>
      </c>
      <c r="Q186">
        <v>45.240802009883438</v>
      </c>
      <c r="R186" s="73">
        <v>31</v>
      </c>
      <c r="S186" s="28">
        <f t="shared" si="3"/>
        <v>16.890980439771297</v>
      </c>
      <c r="T186">
        <f>Q186/'App MODELE'!$Q$4*1000</f>
        <v>20.92437573013558</v>
      </c>
    </row>
    <row r="187" spans="16:20" x14ac:dyDescent="0.2">
      <c r="P187" s="19">
        <v>38749</v>
      </c>
      <c r="Q187">
        <v>88.61987442924044</v>
      </c>
      <c r="R187" s="73">
        <v>28</v>
      </c>
      <c r="S187" s="28">
        <f t="shared" si="3"/>
        <v>36.631892538541848</v>
      </c>
      <c r="T187">
        <f>Q187/'App MODELE'!$Q$4*1000</f>
        <v>40.987680751321832</v>
      </c>
    </row>
    <row r="188" spans="16:20" x14ac:dyDescent="0.2">
      <c r="P188" s="19">
        <v>38777</v>
      </c>
      <c r="Q188">
        <v>43.18804085401829</v>
      </c>
      <c r="R188" s="73">
        <v>31</v>
      </c>
      <c r="S188" s="28">
        <f t="shared" si="3"/>
        <v>16.124567224469192</v>
      </c>
      <c r="T188">
        <f>Q188/'App MODELE'!$Q$4*1000</f>
        <v>19.974950790671283</v>
      </c>
    </row>
    <row r="189" spans="16:20" x14ac:dyDescent="0.2">
      <c r="P189" s="19">
        <v>38808</v>
      </c>
      <c r="Q189">
        <v>0.64779576766449287</v>
      </c>
      <c r="R189" s="73">
        <v>30</v>
      </c>
      <c r="S189" s="28">
        <f t="shared" si="3"/>
        <v>0.24992120666068399</v>
      </c>
      <c r="T189">
        <f>Q189/'App MODELE'!$Q$4*1000</f>
        <v>0.29961277070292114</v>
      </c>
    </row>
    <row r="190" spans="16:20" x14ac:dyDescent="0.2">
      <c r="P190" s="19">
        <v>38838</v>
      </c>
      <c r="Q190">
        <v>1.3378834945918361</v>
      </c>
      <c r="R190" s="73">
        <v>31</v>
      </c>
      <c r="S190" s="28">
        <f t="shared" si="3"/>
        <v>0.49950847318990282</v>
      </c>
      <c r="T190">
        <f>Q190/'App MODELE'!$Q$4*1000</f>
        <v>0.61878604446204677</v>
      </c>
    </row>
    <row r="191" spans="16:20" x14ac:dyDescent="0.2">
      <c r="P191" s="19">
        <v>38869</v>
      </c>
      <c r="Q191">
        <v>0.73502983507350206</v>
      </c>
      <c r="R191" s="73">
        <v>30</v>
      </c>
      <c r="S191" s="28">
        <f t="shared" si="3"/>
        <v>0.28357632525983878</v>
      </c>
      <c r="T191">
        <f>Q191/'App MODELE'!$Q$4*1000</f>
        <v>0.33995950024443811</v>
      </c>
    </row>
    <row r="192" spans="16:20" x14ac:dyDescent="0.2">
      <c r="P192" s="19">
        <v>38899</v>
      </c>
      <c r="Q192">
        <v>9.496366831866776E-3</v>
      </c>
      <c r="R192" s="73">
        <v>31</v>
      </c>
      <c r="S192" s="28">
        <f t="shared" si="3"/>
        <v>3.5455371982776192E-3</v>
      </c>
      <c r="T192">
        <f>Q192/'App MODELE'!$Q$4*1000</f>
        <v>4.3921756209752399E-3</v>
      </c>
    </row>
    <row r="193" spans="16:20" x14ac:dyDescent="0.2">
      <c r="P193" s="19">
        <v>38930</v>
      </c>
      <c r="Q193">
        <v>1.6563430520697869E-3</v>
      </c>
      <c r="R193" s="73">
        <v>31</v>
      </c>
      <c r="S193" s="28">
        <f t="shared" si="3"/>
        <v>6.1840765086237557E-4</v>
      </c>
      <c r="T193">
        <f>Q193/'App MODELE'!$Q$4*1000</f>
        <v>7.6607714319335582E-4</v>
      </c>
    </row>
    <row r="194" spans="16:20" x14ac:dyDescent="0.2">
      <c r="P194" s="19">
        <v>38961</v>
      </c>
      <c r="Q194">
        <v>4.9690291562093586E-3</v>
      </c>
      <c r="R194" s="73">
        <v>30</v>
      </c>
      <c r="S194" s="28">
        <f t="shared" si="3"/>
        <v>1.9170637176733635E-3</v>
      </c>
      <c r="T194">
        <f>Q194/'App MODELE'!$Q$4*1000</f>
        <v>2.2982314295800668E-3</v>
      </c>
    </row>
    <row r="195" spans="16:20" x14ac:dyDescent="0.2">
      <c r="P195" s="19">
        <v>38991</v>
      </c>
      <c r="Q195">
        <v>8.7289278844077695E-2</v>
      </c>
      <c r="R195" s="73">
        <v>31</v>
      </c>
      <c r="S195" s="28">
        <f t="shared" ref="S195:S258" si="4">Q195/R195/24/3600*1000000</f>
        <v>3.2590083200447172E-2</v>
      </c>
      <c r="T195">
        <f>Q195/'App MODELE'!$Q$4*1000</f>
        <v>4.0372265446289829E-2</v>
      </c>
    </row>
    <row r="196" spans="16:20" x14ac:dyDescent="0.2">
      <c r="P196" s="19">
        <v>39022</v>
      </c>
      <c r="Q196">
        <v>4.2512805003124508E-2</v>
      </c>
      <c r="R196" s="73">
        <v>30</v>
      </c>
      <c r="S196" s="28">
        <f t="shared" si="4"/>
        <v>1.6401545140094332E-2</v>
      </c>
      <c r="T196">
        <f>Q196/'App MODELE'!$Q$4*1000</f>
        <v>1.9662646675296127E-2</v>
      </c>
    </row>
    <row r="197" spans="16:20" x14ac:dyDescent="0.2">
      <c r="P197" s="19">
        <v>39052</v>
      </c>
      <c r="Q197">
        <v>7.8455449233038835E-2</v>
      </c>
      <c r="R197" s="73">
        <v>31</v>
      </c>
      <c r="S197" s="28">
        <f t="shared" si="4"/>
        <v>2.9291909062514498E-2</v>
      </c>
      <c r="T197">
        <f>Q197/'App MODELE'!$Q$4*1000</f>
        <v>3.628652068259193E-2</v>
      </c>
    </row>
    <row r="198" spans="16:20" x14ac:dyDescent="0.2">
      <c r="P198" s="19">
        <v>39083</v>
      </c>
      <c r="Q198">
        <v>0.80178046007191417</v>
      </c>
      <c r="R198" s="73">
        <v>31</v>
      </c>
      <c r="S198" s="28">
        <f t="shared" si="4"/>
        <v>0.29935053019411367</v>
      </c>
      <c r="T198">
        <f>Q198/'App MODELE'!$Q$4*1000</f>
        <v>0.37083240911513021</v>
      </c>
    </row>
    <row r="199" spans="16:20" x14ac:dyDescent="0.2">
      <c r="P199" s="19">
        <v>39114</v>
      </c>
      <c r="Q199">
        <v>1.8352833131283917</v>
      </c>
      <c r="R199" s="73">
        <v>28</v>
      </c>
      <c r="S199" s="28">
        <f t="shared" si="4"/>
        <v>0.75863232189500318</v>
      </c>
      <c r="T199">
        <f>Q199/'App MODELE'!$Q$4*1000</f>
        <v>0.84883901056301092</v>
      </c>
    </row>
    <row r="200" spans="16:20" x14ac:dyDescent="0.2">
      <c r="P200" s="19">
        <v>39142</v>
      </c>
      <c r="Q200">
        <v>0.84534228234134967</v>
      </c>
      <c r="R200" s="73">
        <v>31</v>
      </c>
      <c r="S200" s="28">
        <f t="shared" si="4"/>
        <v>0.31561465141179423</v>
      </c>
      <c r="T200">
        <f>Q200/'App MODELE'!$Q$4*1000</f>
        <v>0.39098023798111547</v>
      </c>
    </row>
    <row r="201" spans="16:20" x14ac:dyDescent="0.2">
      <c r="P201" s="19">
        <v>39173</v>
      </c>
      <c r="Q201">
        <v>10.703288802474956</v>
      </c>
      <c r="R201" s="73">
        <v>30</v>
      </c>
      <c r="S201" s="28">
        <f t="shared" si="4"/>
        <v>4.1293552478684248</v>
      </c>
      <c r="T201">
        <f>Q201/'App MODELE'!$Q$4*1000</f>
        <v>4.9503904993154633</v>
      </c>
    </row>
    <row r="202" spans="16:20" x14ac:dyDescent="0.2">
      <c r="P202" s="19">
        <v>39203</v>
      </c>
      <c r="Q202">
        <v>0.8775857604216416</v>
      </c>
      <c r="R202" s="73">
        <v>31</v>
      </c>
      <c r="S202" s="28">
        <f t="shared" si="4"/>
        <v>0.32765298701524848</v>
      </c>
      <c r="T202">
        <f>Q202/'App MODELE'!$Q$4*1000</f>
        <v>0.40589320636861287</v>
      </c>
    </row>
    <row r="203" spans="16:20" x14ac:dyDescent="0.2">
      <c r="P203" s="19">
        <v>39234</v>
      </c>
      <c r="Q203">
        <v>9.6951279981151411E-2</v>
      </c>
      <c r="R203" s="73">
        <v>30</v>
      </c>
      <c r="S203" s="28">
        <f t="shared" si="4"/>
        <v>3.7404043202604716E-2</v>
      </c>
      <c r="T203">
        <f>Q203/'App MODELE'!$Q$4*1000</f>
        <v>4.4841048781584382E-2</v>
      </c>
    </row>
    <row r="204" spans="16:20" x14ac:dyDescent="0.2">
      <c r="P204" s="19">
        <v>39264</v>
      </c>
      <c r="Q204">
        <v>1.744681348180175E-2</v>
      </c>
      <c r="R204" s="73">
        <v>31</v>
      </c>
      <c r="S204" s="28">
        <f t="shared" si="4"/>
        <v>6.5138939224170201E-3</v>
      </c>
      <c r="T204">
        <f>Q204/'App MODELE'!$Q$4*1000</f>
        <v>8.0693459083033478E-3</v>
      </c>
    </row>
    <row r="205" spans="16:20" x14ac:dyDescent="0.2">
      <c r="P205" s="19">
        <v>39295</v>
      </c>
      <c r="Q205">
        <v>1.540399038424901E-2</v>
      </c>
      <c r="R205" s="73">
        <v>31</v>
      </c>
      <c r="S205" s="28">
        <f t="shared" si="4"/>
        <v>5.7511911530200915E-3</v>
      </c>
      <c r="T205">
        <f>Q205/'App MODELE'!$Q$4*1000</f>
        <v>7.1245174316982062E-3</v>
      </c>
    </row>
    <row r="206" spans="16:20" x14ac:dyDescent="0.2">
      <c r="P206" s="19">
        <v>39326</v>
      </c>
      <c r="Q206">
        <v>1.4962298903697067E-2</v>
      </c>
      <c r="R206" s="73">
        <v>30</v>
      </c>
      <c r="S206" s="28">
        <f t="shared" si="4"/>
        <v>5.7724918609942397E-3</v>
      </c>
      <c r="T206">
        <f>Q206/'App MODELE'!$Q$4*1000</f>
        <v>6.9202301935133124E-3</v>
      </c>
    </row>
    <row r="207" spans="16:20" x14ac:dyDescent="0.2">
      <c r="P207" s="19">
        <v>39356</v>
      </c>
      <c r="Q207">
        <v>1.1454716433763947</v>
      </c>
      <c r="R207" s="73">
        <v>31</v>
      </c>
      <c r="S207" s="28">
        <f t="shared" si="4"/>
        <v>0.42767011774805652</v>
      </c>
      <c r="T207">
        <f>Q207/'App MODELE'!$Q$4*1000</f>
        <v>0.52979341632775145</v>
      </c>
    </row>
    <row r="208" spans="16:20" x14ac:dyDescent="0.2">
      <c r="P208" s="19">
        <v>39387</v>
      </c>
      <c r="Q208">
        <v>5.9948576197912411</v>
      </c>
      <c r="R208" s="73">
        <v>30</v>
      </c>
      <c r="S208" s="28">
        <f t="shared" si="4"/>
        <v>2.3128308718330408</v>
      </c>
      <c r="T208">
        <f>Q208/'App MODELE'!$Q$4*1000</f>
        <v>2.7726885402644825</v>
      </c>
    </row>
    <row r="209" spans="16:20" x14ac:dyDescent="0.2">
      <c r="P209" s="19">
        <v>39417</v>
      </c>
      <c r="Q209">
        <v>1.3060264965570259</v>
      </c>
      <c r="R209" s="73">
        <v>31</v>
      </c>
      <c r="S209" s="28">
        <f t="shared" si="4"/>
        <v>0.48761443270498273</v>
      </c>
      <c r="T209">
        <f>Q209/'App MODELE'!$Q$4*1000</f>
        <v>0.6040518274079606</v>
      </c>
    </row>
    <row r="210" spans="16:20" x14ac:dyDescent="0.2">
      <c r="P210" s="19">
        <v>39448</v>
      </c>
      <c r="Q210">
        <v>19.733505488054217</v>
      </c>
      <c r="R210" s="73">
        <v>31</v>
      </c>
      <c r="S210" s="28">
        <f t="shared" si="4"/>
        <v>7.36764691160925</v>
      </c>
      <c r="T210">
        <f>Q210/'App MODELE'!$Q$4*1000</f>
        <v>9.1269664762913152</v>
      </c>
    </row>
    <row r="211" spans="16:20" x14ac:dyDescent="0.2">
      <c r="P211" s="19">
        <v>39479</v>
      </c>
      <c r="Q211">
        <v>3.3089317265548801</v>
      </c>
      <c r="R211" s="73">
        <v>29</v>
      </c>
      <c r="S211" s="28">
        <f t="shared" si="4"/>
        <v>1.3206145141103447</v>
      </c>
      <c r="T211">
        <f>Q211/'App MODELE'!$Q$4*1000</f>
        <v>1.5304178448621393</v>
      </c>
    </row>
    <row r="212" spans="16:20" x14ac:dyDescent="0.2">
      <c r="P212" s="19">
        <v>39508</v>
      </c>
      <c r="Q212">
        <v>1.5000946908245365</v>
      </c>
      <c r="R212" s="73">
        <v>31</v>
      </c>
      <c r="S212" s="28">
        <f t="shared" si="4"/>
        <v>0.56007119579769138</v>
      </c>
      <c r="T212">
        <f>Q212/'App MODELE'!$Q$4*1000</f>
        <v>0.69381053268544912</v>
      </c>
    </row>
    <row r="213" spans="16:20" x14ac:dyDescent="0.2">
      <c r="P213" s="19">
        <v>39539</v>
      </c>
      <c r="Q213">
        <v>0.68164037736178584</v>
      </c>
      <c r="R213" s="73">
        <v>30</v>
      </c>
      <c r="S213" s="28">
        <f t="shared" si="4"/>
        <v>0.26297854064883713</v>
      </c>
      <c r="T213">
        <f>Q213/'App MODELE'!$Q$4*1000</f>
        <v>0.31526628032883891</v>
      </c>
    </row>
    <row r="214" spans="16:20" x14ac:dyDescent="0.2">
      <c r="P214" s="19">
        <v>39569</v>
      </c>
      <c r="Q214">
        <v>0.33033001601778417</v>
      </c>
      <c r="R214" s="73">
        <v>31</v>
      </c>
      <c r="S214" s="28">
        <f t="shared" si="4"/>
        <v>0.12333109917031966</v>
      </c>
      <c r="T214">
        <f>Q214/'App MODELE'!$Q$4*1000</f>
        <v>0.15278131825752814</v>
      </c>
    </row>
    <row r="215" spans="16:20" x14ac:dyDescent="0.2">
      <c r="P215" s="19">
        <v>39600</v>
      </c>
      <c r="Q215">
        <v>0.24916920646636476</v>
      </c>
      <c r="R215" s="73">
        <v>30</v>
      </c>
      <c r="S215" s="28">
        <f t="shared" si="4"/>
        <v>9.6130095087332085E-2</v>
      </c>
      <c r="T215">
        <f>Q215/'App MODELE'!$Q$4*1000</f>
        <v>0.11524353824105375</v>
      </c>
    </row>
    <row r="216" spans="16:20" x14ac:dyDescent="0.2">
      <c r="P216" s="19">
        <v>39630</v>
      </c>
      <c r="Q216">
        <v>1.7612447787008725E-2</v>
      </c>
      <c r="R216" s="73">
        <v>31</v>
      </c>
      <c r="S216" s="28">
        <f t="shared" si="4"/>
        <v>6.5757346875032581E-3</v>
      </c>
      <c r="T216">
        <f>Q216/'App MODELE'!$Q$4*1000</f>
        <v>8.14595362262268E-3</v>
      </c>
    </row>
    <row r="217" spans="16:20" x14ac:dyDescent="0.2">
      <c r="P217" s="19">
        <v>39661</v>
      </c>
      <c r="Q217">
        <v>1.540399038424901E-2</v>
      </c>
      <c r="R217" s="73">
        <v>31</v>
      </c>
      <c r="S217" s="28">
        <f t="shared" si="4"/>
        <v>5.7511911530200915E-3</v>
      </c>
      <c r="T217">
        <f>Q217/'App MODELE'!$Q$4*1000</f>
        <v>7.1245174316982062E-3</v>
      </c>
    </row>
    <row r="218" spans="16:20" x14ac:dyDescent="0.2">
      <c r="P218" s="19">
        <v>39692</v>
      </c>
      <c r="Q218">
        <v>7.8702796462147928</v>
      </c>
      <c r="R218" s="73">
        <v>30</v>
      </c>
      <c r="S218" s="28">
        <f t="shared" si="4"/>
        <v>3.0363733202989169</v>
      </c>
      <c r="T218">
        <f>Q218/'App MODELE'!$Q$4*1000</f>
        <v>3.6400921535975472</v>
      </c>
    </row>
    <row r="219" spans="16:20" x14ac:dyDescent="0.2">
      <c r="P219" s="19">
        <v>39722</v>
      </c>
      <c r="Q219">
        <v>11.042839128149264</v>
      </c>
      <c r="R219" s="73">
        <v>31</v>
      </c>
      <c r="S219" s="28">
        <f t="shared" si="4"/>
        <v>4.1229238082994568</v>
      </c>
      <c r="T219">
        <f>Q219/'App MODELE'!$Q$4*1000</f>
        <v>5.1074363136701022</v>
      </c>
    </row>
    <row r="220" spans="16:20" x14ac:dyDescent="0.2">
      <c r="P220" s="19">
        <v>39753</v>
      </c>
      <c r="Q220">
        <v>18.552035989012843</v>
      </c>
      <c r="R220" s="73">
        <v>30</v>
      </c>
      <c r="S220" s="28">
        <f t="shared" si="4"/>
        <v>7.1574212920574238</v>
      </c>
      <c r="T220">
        <f>Q220/'App MODELE'!$Q$4*1000</f>
        <v>8.5805236500514965</v>
      </c>
    </row>
    <row r="221" spans="16:20" x14ac:dyDescent="0.2">
      <c r="P221" s="19">
        <v>39783</v>
      </c>
      <c r="Q221">
        <v>70.623707168502222</v>
      </c>
      <c r="R221" s="73">
        <v>31</v>
      </c>
      <c r="S221" s="28">
        <f t="shared" si="4"/>
        <v>26.367871553353577</v>
      </c>
      <c r="T221">
        <f>Q221/'App MODELE'!$Q$4*1000</f>
        <v>32.664252590526019</v>
      </c>
    </row>
    <row r="222" spans="16:20" x14ac:dyDescent="0.2">
      <c r="P222" s="19">
        <v>39814</v>
      </c>
      <c r="Q222">
        <v>89.271369363054546</v>
      </c>
      <c r="R222" s="73">
        <v>31</v>
      </c>
      <c r="S222" s="28">
        <f t="shared" si="4"/>
        <v>33.330111022645816</v>
      </c>
      <c r="T222">
        <f>Q222/'App MODELE'!$Q$4*1000</f>
        <v>41.289004427644542</v>
      </c>
    </row>
    <row r="223" spans="16:20" x14ac:dyDescent="0.2">
      <c r="P223" s="19">
        <v>39845</v>
      </c>
      <c r="Q223">
        <v>202.23506974291541</v>
      </c>
      <c r="R223" s="73">
        <v>28</v>
      </c>
      <c r="S223" s="28">
        <f t="shared" si="4"/>
        <v>83.595845627858552</v>
      </c>
      <c r="T223">
        <f>Q223/'App MODELE'!$Q$4*1000</f>
        <v>93.535976311526895</v>
      </c>
    </row>
    <row r="224" spans="16:20" x14ac:dyDescent="0.2">
      <c r="P224" s="19">
        <v>39873</v>
      </c>
      <c r="Q224">
        <v>25.973667513856995</v>
      </c>
      <c r="R224" s="73">
        <v>31</v>
      </c>
      <c r="S224" s="28">
        <f t="shared" si="4"/>
        <v>9.6974565090565221</v>
      </c>
      <c r="T224">
        <f>Q224/'App MODELE'!$Q$4*1000</f>
        <v>12.013111041462734</v>
      </c>
    </row>
    <row r="225" spans="16:20" x14ac:dyDescent="0.2">
      <c r="P225" s="19">
        <v>39904</v>
      </c>
      <c r="Q225">
        <v>6.2963120552679452</v>
      </c>
      <c r="R225" s="73">
        <v>30</v>
      </c>
      <c r="S225" s="28">
        <f t="shared" si="4"/>
        <v>2.4291327373718925</v>
      </c>
      <c r="T225">
        <f>Q225/'App MODELE'!$Q$4*1000</f>
        <v>2.9121145803256749</v>
      </c>
    </row>
    <row r="226" spans="16:20" x14ac:dyDescent="0.2">
      <c r="P226" s="19">
        <v>39934</v>
      </c>
      <c r="Q226">
        <v>2.5471795569079849</v>
      </c>
      <c r="R226" s="73">
        <v>31</v>
      </c>
      <c r="S226" s="28">
        <f t="shared" si="4"/>
        <v>0.95100789908452243</v>
      </c>
      <c r="T226">
        <f>Q226/'App MODELE'!$Q$4*1000</f>
        <v>1.1780989667075148</v>
      </c>
    </row>
    <row r="227" spans="16:20" x14ac:dyDescent="0.2">
      <c r="P227" s="19">
        <v>39965</v>
      </c>
      <c r="Q227">
        <v>1.3590846856583281</v>
      </c>
      <c r="R227" s="73">
        <v>30</v>
      </c>
      <c r="S227" s="28">
        <f t="shared" si="4"/>
        <v>0.52433822749163894</v>
      </c>
      <c r="T227">
        <f>Q227/'App MODELE'!$Q$4*1000</f>
        <v>0.62859183189492118</v>
      </c>
    </row>
    <row r="228" spans="16:20" x14ac:dyDescent="0.2">
      <c r="P228" s="19">
        <v>39995</v>
      </c>
      <c r="Q228">
        <v>0.3304956503229915</v>
      </c>
      <c r="R228" s="73">
        <v>31</v>
      </c>
      <c r="S228" s="28">
        <f t="shared" si="4"/>
        <v>0.12339293993540602</v>
      </c>
      <c r="T228">
        <f>Q228/'App MODELE'!$Q$4*1000</f>
        <v>0.15285792597184764</v>
      </c>
    </row>
    <row r="229" spans="16:20" x14ac:dyDescent="0.2">
      <c r="P229" s="19">
        <v>40026</v>
      </c>
      <c r="Q229">
        <v>0.11980881409971453</v>
      </c>
      <c r="R229" s="73">
        <v>31</v>
      </c>
      <c r="S229" s="28">
        <f t="shared" si="4"/>
        <v>4.4731486745711813E-2</v>
      </c>
      <c r="T229">
        <f>Q229/'App MODELE'!$Q$4*1000</f>
        <v>5.5412913357652721E-2</v>
      </c>
    </row>
    <row r="230" spans="16:20" x14ac:dyDescent="0.2">
      <c r="P230" s="19">
        <v>40057</v>
      </c>
      <c r="Q230">
        <v>18.117742840760137</v>
      </c>
      <c r="R230" s="73">
        <v>30</v>
      </c>
      <c r="S230" s="28">
        <f t="shared" si="4"/>
        <v>6.989869923132769</v>
      </c>
      <c r="T230">
        <f>Q230/'App MODELE'!$Q$4*1000</f>
        <v>8.379658223106194</v>
      </c>
    </row>
    <row r="231" spans="16:20" x14ac:dyDescent="0.2">
      <c r="P231" s="19">
        <v>40087</v>
      </c>
      <c r="Q231">
        <v>3.3436045077782071</v>
      </c>
      <c r="R231" s="73">
        <v>31</v>
      </c>
      <c r="S231" s="28">
        <f t="shared" si="4"/>
        <v>1.2483589112075146</v>
      </c>
      <c r="T231">
        <f>Q231/'App MODELE'!$Q$4*1000</f>
        <v>1.5464543930596533</v>
      </c>
    </row>
    <row r="232" spans="16:20" x14ac:dyDescent="0.2">
      <c r="P232" s="19">
        <v>40118</v>
      </c>
      <c r="Q232">
        <v>0.7095773635066962</v>
      </c>
      <c r="R232" s="73">
        <v>30</v>
      </c>
      <c r="S232" s="28">
        <f t="shared" si="4"/>
        <v>0.27375669888375626</v>
      </c>
      <c r="T232">
        <f>Q232/'App MODELE'!$Q$4*1000</f>
        <v>0.32818744814403344</v>
      </c>
    </row>
    <row r="233" spans="16:20" x14ac:dyDescent="0.2">
      <c r="P233" s="19">
        <v>40148</v>
      </c>
      <c r="Q233">
        <v>124.76724266039061</v>
      </c>
      <c r="R233" s="73">
        <v>31</v>
      </c>
      <c r="S233" s="28">
        <f t="shared" si="4"/>
        <v>46.582751889333409</v>
      </c>
      <c r="T233">
        <f>Q233/'App MODELE'!$Q$4*1000</f>
        <v>57.706241893516335</v>
      </c>
    </row>
    <row r="234" spans="16:20" x14ac:dyDescent="0.2">
      <c r="P234" s="19">
        <v>40179</v>
      </c>
      <c r="Q234">
        <v>157.35258994662962</v>
      </c>
      <c r="R234" s="73">
        <v>31</v>
      </c>
      <c r="S234" s="28">
        <f t="shared" si="4"/>
        <v>58.74872683192563</v>
      </c>
      <c r="T234">
        <f>Q234/'App MODELE'!$Q$4*1000</f>
        <v>72.777328603368744</v>
      </c>
    </row>
    <row r="235" spans="16:20" x14ac:dyDescent="0.2">
      <c r="P235" s="19">
        <v>40210</v>
      </c>
      <c r="Q235">
        <v>271.76724684010344</v>
      </c>
      <c r="R235" s="73">
        <v>28</v>
      </c>
      <c r="S235" s="28">
        <f t="shared" si="4"/>
        <v>112.3376516369475</v>
      </c>
      <c r="T235">
        <f>Q235/'App MODELE'!$Q$4*1000</f>
        <v>125.69538406468838</v>
      </c>
    </row>
    <row r="236" spans="16:20" x14ac:dyDescent="0.2">
      <c r="P236" s="19">
        <v>40238</v>
      </c>
      <c r="Q236">
        <v>185.20123779542965</v>
      </c>
      <c r="R236" s="73">
        <v>31</v>
      </c>
      <c r="S236" s="28">
        <f t="shared" si="4"/>
        <v>69.146220801758375</v>
      </c>
      <c r="T236">
        <f>Q236/'App MODELE'!$Q$4*1000</f>
        <v>85.657638970926371</v>
      </c>
    </row>
    <row r="237" spans="16:20" x14ac:dyDescent="0.2">
      <c r="P237" s="19">
        <v>40269</v>
      </c>
      <c r="Q237">
        <v>23.531113626404764</v>
      </c>
      <c r="R237" s="73">
        <v>30</v>
      </c>
      <c r="S237" s="28">
        <f t="shared" si="4"/>
        <v>9.0783617385820854</v>
      </c>
      <c r="T237">
        <f>Q237/'App MODELE'!$Q$4*1000</f>
        <v>10.883402614300273</v>
      </c>
    </row>
    <row r="238" spans="16:20" x14ac:dyDescent="0.2">
      <c r="P238" s="19">
        <v>40299</v>
      </c>
      <c r="Q238">
        <v>6.9417337312244678</v>
      </c>
      <c r="R238" s="73">
        <v>31</v>
      </c>
      <c r="S238" s="28">
        <f t="shared" si="4"/>
        <v>2.5917464647642126</v>
      </c>
      <c r="T238">
        <f>Q238/'App MODELE'!$Q$4*1000</f>
        <v>3.2106293071233507</v>
      </c>
    </row>
    <row r="239" spans="16:20" x14ac:dyDescent="0.2">
      <c r="P239" s="19">
        <v>40330</v>
      </c>
      <c r="Q239">
        <v>3.217170321470213</v>
      </c>
      <c r="R239" s="73">
        <v>30</v>
      </c>
      <c r="S239" s="28">
        <f t="shared" si="4"/>
        <v>1.2411922536536315</v>
      </c>
      <c r="T239">
        <f>Q239/'App MODELE'!$Q$4*1000</f>
        <v>1.4879771711292269</v>
      </c>
    </row>
    <row r="240" spans="16:20" x14ac:dyDescent="0.2">
      <c r="P240" s="19">
        <v>40360</v>
      </c>
      <c r="Q240">
        <v>1.4674095212636917</v>
      </c>
      <c r="R240" s="73">
        <v>31</v>
      </c>
      <c r="S240" s="28">
        <f t="shared" si="4"/>
        <v>0.54786795148734002</v>
      </c>
      <c r="T240">
        <f>Q240/'App MODELE'!$Q$4*1000</f>
        <v>0.67869327705976645</v>
      </c>
    </row>
    <row r="241" spans="16:20" x14ac:dyDescent="0.2">
      <c r="P241" s="19">
        <v>40391</v>
      </c>
      <c r="Q241">
        <v>0.64194335554717985</v>
      </c>
      <c r="R241" s="73">
        <v>31</v>
      </c>
      <c r="S241" s="28">
        <f t="shared" si="4"/>
        <v>0.23967419188589453</v>
      </c>
      <c r="T241">
        <f>Q241/'App MODELE'!$Q$4*1000</f>
        <v>0.2969059647969714</v>
      </c>
    </row>
    <row r="242" spans="16:20" x14ac:dyDescent="0.2">
      <c r="P242" s="19">
        <v>40422</v>
      </c>
      <c r="Q242">
        <v>3.0570019483350648</v>
      </c>
      <c r="R242" s="73">
        <v>30</v>
      </c>
      <c r="S242" s="28">
        <f t="shared" si="4"/>
        <v>1.1793988998206266</v>
      </c>
      <c r="T242">
        <f>Q242/'App MODELE'!$Q$4*1000</f>
        <v>1.4138975113824295</v>
      </c>
    </row>
    <row r="243" spans="16:20" x14ac:dyDescent="0.2">
      <c r="P243" s="19">
        <v>40452</v>
      </c>
      <c r="Q243">
        <v>23.916710288926595</v>
      </c>
      <c r="R243" s="73">
        <v>31</v>
      </c>
      <c r="S243" s="28">
        <f t="shared" si="4"/>
        <v>8.9294766610389029</v>
      </c>
      <c r="T243">
        <f>Q243/'App MODELE'!$Q$4*1000</f>
        <v>11.061745373235677</v>
      </c>
    </row>
    <row r="244" spans="16:20" x14ac:dyDescent="0.2">
      <c r="P244" s="19">
        <v>40483</v>
      </c>
      <c r="Q244">
        <v>41.809411320345532</v>
      </c>
      <c r="R244" s="73">
        <v>30</v>
      </c>
      <c r="S244" s="28">
        <f t="shared" si="4"/>
        <v>16.130174120503678</v>
      </c>
      <c r="T244">
        <f>Q244/'App MODELE'!$Q$4*1000</f>
        <v>19.337319248486679</v>
      </c>
    </row>
    <row r="245" spans="16:20" x14ac:dyDescent="0.2">
      <c r="P245" s="19">
        <v>40513</v>
      </c>
      <c r="Q245">
        <v>128.38591053768252</v>
      </c>
      <c r="R245" s="73">
        <v>31</v>
      </c>
      <c r="S245" s="28">
        <f t="shared" si="4"/>
        <v>47.933807697760798</v>
      </c>
      <c r="T245">
        <f>Q245/'App MODELE'!$Q$4*1000</f>
        <v>59.379916164155624</v>
      </c>
    </row>
    <row r="246" spans="16:20" x14ac:dyDescent="0.2">
      <c r="P246" s="19">
        <v>40544</v>
      </c>
      <c r="Q246">
        <v>18.413013595509117</v>
      </c>
      <c r="R246" s="73">
        <v>31</v>
      </c>
      <c r="S246" s="28">
        <f t="shared" si="4"/>
        <v>6.8746317187534043</v>
      </c>
      <c r="T246">
        <f>Q246/'App MODELE'!$Q$4*1000</f>
        <v>8.5162242418328002</v>
      </c>
    </row>
    <row r="247" spans="16:20" x14ac:dyDescent="0.2">
      <c r="P247" s="19">
        <v>40575</v>
      </c>
      <c r="Q247">
        <v>30.285680592745333</v>
      </c>
      <c r="R247" s="73">
        <v>28</v>
      </c>
      <c r="S247" s="28">
        <f t="shared" si="4"/>
        <v>12.51888252014936</v>
      </c>
      <c r="T247">
        <f>Q247/'App MODELE'!$Q$4*1000</f>
        <v>14.007465204242768</v>
      </c>
    </row>
    <row r="248" spans="16:20" x14ac:dyDescent="0.2">
      <c r="P248" s="19">
        <v>40603</v>
      </c>
      <c r="Q248">
        <v>20.555217276186038</v>
      </c>
      <c r="R248" s="73">
        <v>31</v>
      </c>
      <c r="S248" s="28">
        <f t="shared" si="4"/>
        <v>7.6744389472020753</v>
      </c>
      <c r="T248">
        <f>Q248/'App MODELE'!$Q$4*1000</f>
        <v>9.5070173470295405</v>
      </c>
    </row>
    <row r="249" spans="16:20" x14ac:dyDescent="0.2">
      <c r="P249" s="19">
        <v>40634</v>
      </c>
      <c r="Q249">
        <v>5.0270011630318017</v>
      </c>
      <c r="R249" s="73">
        <v>30</v>
      </c>
      <c r="S249" s="28">
        <f t="shared" si="4"/>
        <v>1.9394294610462202</v>
      </c>
      <c r="T249">
        <f>Q249/'App MODELE'!$Q$4*1000</f>
        <v>2.3250441295918347</v>
      </c>
    </row>
    <row r="250" spans="16:20" x14ac:dyDescent="0.2">
      <c r="P250" s="19">
        <v>40664</v>
      </c>
      <c r="Q250">
        <v>32.809929000288015</v>
      </c>
      <c r="R250" s="73">
        <v>31</v>
      </c>
      <c r="S250" s="28">
        <f t="shared" si="4"/>
        <v>12.249824148853053</v>
      </c>
      <c r="T250">
        <f>Q250/'App MODELE'!$Q$4*1000</f>
        <v>15.174958258501194</v>
      </c>
    </row>
    <row r="251" spans="16:20" x14ac:dyDescent="0.2">
      <c r="P251" s="19">
        <v>40695</v>
      </c>
      <c r="Q251">
        <v>9.5563816617867658</v>
      </c>
      <c r="R251" s="73">
        <v>30</v>
      </c>
      <c r="S251" s="28">
        <f t="shared" si="4"/>
        <v>3.6868756411214378</v>
      </c>
      <c r="T251">
        <f>Q251/'App MODELE'!$Q$4*1000</f>
        <v>4.4199331494636098</v>
      </c>
    </row>
    <row r="252" spans="16:20" x14ac:dyDescent="0.2">
      <c r="P252" s="19">
        <v>40725</v>
      </c>
      <c r="Q252">
        <v>0.94549582555650269</v>
      </c>
      <c r="R252" s="73">
        <v>31</v>
      </c>
      <c r="S252" s="28">
        <f t="shared" si="4"/>
        <v>0.35300770070060589</v>
      </c>
      <c r="T252">
        <f>Q252/'App MODELE'!$Q$4*1000</f>
        <v>0.43730236923954036</v>
      </c>
    </row>
    <row r="253" spans="16:20" x14ac:dyDescent="0.2">
      <c r="P253" s="19">
        <v>40756</v>
      </c>
      <c r="Q253">
        <v>0.56873299264569543</v>
      </c>
      <c r="R253" s="73">
        <v>31</v>
      </c>
      <c r="S253" s="28">
        <f t="shared" si="4"/>
        <v>0.21234057371777756</v>
      </c>
      <c r="T253">
        <f>Q253/'App MODELE'!$Q$4*1000</f>
        <v>0.26304535506782512</v>
      </c>
    </row>
    <row r="254" spans="16:20" x14ac:dyDescent="0.2">
      <c r="P254" s="19">
        <v>40787</v>
      </c>
      <c r="Q254">
        <v>0.430373136362799</v>
      </c>
      <c r="R254" s="73">
        <v>30</v>
      </c>
      <c r="S254" s="28">
        <f t="shared" si="4"/>
        <v>0.16603901865848725</v>
      </c>
      <c r="T254">
        <f>Q254/'App MODELE'!$Q$4*1000</f>
        <v>0.19905237770640669</v>
      </c>
    </row>
    <row r="255" spans="16:20" x14ac:dyDescent="0.2">
      <c r="P255" s="19">
        <v>40817</v>
      </c>
      <c r="Q255">
        <v>12.628345909025528</v>
      </c>
      <c r="R255" s="73">
        <v>31</v>
      </c>
      <c r="S255" s="28">
        <f t="shared" si="4"/>
        <v>4.7148842252932823</v>
      </c>
      <c r="T255">
        <f>Q255/'App MODELE'!$Q$4*1000</f>
        <v>5.8407508910395523</v>
      </c>
    </row>
    <row r="256" spans="16:20" x14ac:dyDescent="0.2">
      <c r="P256" s="19">
        <v>40848</v>
      </c>
      <c r="Q256">
        <v>66.006374853682331</v>
      </c>
      <c r="R256" s="73">
        <v>30</v>
      </c>
      <c r="S256" s="28">
        <f t="shared" si="4"/>
        <v>25.465422397253985</v>
      </c>
      <c r="T256">
        <f>Q256/'App MODELE'!$Q$4*1000</f>
        <v>30.52868487435067</v>
      </c>
    </row>
    <row r="257" spans="16:20" x14ac:dyDescent="0.2">
      <c r="P257" s="19">
        <v>40878</v>
      </c>
      <c r="Q257">
        <v>10.572437701361441</v>
      </c>
      <c r="R257" s="73">
        <v>31</v>
      </c>
      <c r="S257" s="28">
        <f t="shared" si="4"/>
        <v>3.9472960354545403</v>
      </c>
      <c r="T257">
        <f>Q257/'App MODELE'!$Q$4*1000</f>
        <v>4.8898704050031867</v>
      </c>
    </row>
    <row r="258" spans="16:20" x14ac:dyDescent="0.2">
      <c r="P258" s="19">
        <v>40909</v>
      </c>
      <c r="Q258">
        <v>6.5160535668425359</v>
      </c>
      <c r="R258" s="73">
        <v>31</v>
      </c>
      <c r="S258" s="28">
        <f t="shared" si="4"/>
        <v>2.4328156984925839</v>
      </c>
      <c r="T258">
        <f>Q258/'App MODELE'!$Q$4*1000</f>
        <v>3.0137474813226595</v>
      </c>
    </row>
    <row r="259" spans="16:20" x14ac:dyDescent="0.2">
      <c r="P259" s="19">
        <v>40940</v>
      </c>
      <c r="Q259">
        <v>4.3015229062252338</v>
      </c>
      <c r="R259" s="73">
        <v>29</v>
      </c>
      <c r="S259" s="28">
        <f t="shared" ref="S259:S322" si="5">Q259/R259/24/3600*1000000</f>
        <v>1.7167636119992149</v>
      </c>
      <c r="T259">
        <f>Q259/'App MODELE'!$Q$4*1000</f>
        <v>1.989502340873144</v>
      </c>
    </row>
    <row r="260" spans="16:20" x14ac:dyDescent="0.2">
      <c r="P260" s="19">
        <v>40969</v>
      </c>
      <c r="Q260">
        <v>2.2924892069347216</v>
      </c>
      <c r="R260" s="73">
        <v>31</v>
      </c>
      <c r="S260" s="28">
        <f t="shared" si="5"/>
        <v>0.85591741597025151</v>
      </c>
      <c r="T260">
        <f>Q260/'App MODELE'!$Q$4*1000</f>
        <v>1.06030183798915</v>
      </c>
    </row>
    <row r="261" spans="16:20" x14ac:dyDescent="0.2">
      <c r="P261" s="19">
        <v>41000</v>
      </c>
      <c r="Q261">
        <v>5.2058862126553347</v>
      </c>
      <c r="R261" s="73">
        <v>30</v>
      </c>
      <c r="S261" s="28">
        <f t="shared" si="5"/>
        <v>2.008443754882459</v>
      </c>
      <c r="T261">
        <f>Q261/'App MODELE'!$Q$4*1000</f>
        <v>2.4077804610567148</v>
      </c>
    </row>
    <row r="262" spans="16:20" x14ac:dyDescent="0.2">
      <c r="P262" s="19">
        <v>41030</v>
      </c>
      <c r="Q262">
        <v>1.6396691986789491</v>
      </c>
      <c r="R262" s="73">
        <v>31</v>
      </c>
      <c r="S262" s="28">
        <f t="shared" si="5"/>
        <v>0.61218234717702702</v>
      </c>
      <c r="T262">
        <f>Q262/'App MODELE'!$Q$4*1000</f>
        <v>0.75836529995187529</v>
      </c>
    </row>
    <row r="263" spans="16:20" x14ac:dyDescent="0.2">
      <c r="P263" s="19">
        <v>41061</v>
      </c>
      <c r="Q263">
        <v>0.25921768764892145</v>
      </c>
      <c r="R263" s="73">
        <v>30</v>
      </c>
      <c r="S263" s="28">
        <f t="shared" si="5"/>
        <v>0.10000682393862712</v>
      </c>
      <c r="T263">
        <f>Q263/'App MODELE'!$Q$4*1000</f>
        <v>0.1198910729097601</v>
      </c>
    </row>
    <row r="264" spans="16:20" x14ac:dyDescent="0.2">
      <c r="P264" s="19">
        <v>41091</v>
      </c>
      <c r="Q264">
        <v>5.6039606595027776E-2</v>
      </c>
      <c r="R264" s="73">
        <v>31</v>
      </c>
      <c r="S264" s="28">
        <f t="shared" si="5"/>
        <v>2.0922792187510367E-2</v>
      </c>
      <c r="T264">
        <f>Q264/'App MODELE'!$Q$4*1000</f>
        <v>2.5918943344708536E-2</v>
      </c>
    </row>
    <row r="265" spans="16:20" x14ac:dyDescent="0.2">
      <c r="P265" s="19">
        <v>41122</v>
      </c>
      <c r="Q265">
        <v>1.0124120848601219</v>
      </c>
      <c r="R265" s="73">
        <v>31</v>
      </c>
      <c r="S265" s="28">
        <f t="shared" si="5"/>
        <v>0.37799136979544573</v>
      </c>
      <c r="T265">
        <f>Q265/'App MODELE'!$Q$4*1000</f>
        <v>0.46825188582455191</v>
      </c>
    </row>
    <row r="266" spans="16:20" x14ac:dyDescent="0.2">
      <c r="P266" s="19">
        <v>41153</v>
      </c>
      <c r="Q266">
        <v>0.24839624637539889</v>
      </c>
      <c r="R266" s="73">
        <v>30</v>
      </c>
      <c r="S266" s="28">
        <f t="shared" si="5"/>
        <v>9.5831885175694007E-2</v>
      </c>
      <c r="T266">
        <f>Q266/'App MODELE'!$Q$4*1000</f>
        <v>0.1148860355742302</v>
      </c>
    </row>
    <row r="267" spans="16:20" x14ac:dyDescent="0.2">
      <c r="P267" s="19">
        <v>41183</v>
      </c>
      <c r="Q267">
        <v>20.328463912357684</v>
      </c>
      <c r="R267" s="73">
        <v>31</v>
      </c>
      <c r="S267" s="28">
        <f t="shared" si="5"/>
        <v>7.5897789397990163</v>
      </c>
      <c r="T267">
        <f>Q267/'App MODELE'!$Q$4*1000</f>
        <v>9.4021413861263685</v>
      </c>
    </row>
    <row r="268" spans="16:20" x14ac:dyDescent="0.2">
      <c r="P268" s="19">
        <v>41214</v>
      </c>
      <c r="Q268">
        <v>101.41622873518091</v>
      </c>
      <c r="R268" s="73">
        <v>30</v>
      </c>
      <c r="S268" s="28">
        <f t="shared" si="5"/>
        <v>39.126631456474115</v>
      </c>
      <c r="T268">
        <f>Q268/'App MODELE'!$Q$4*1000</f>
        <v>46.906137400585955</v>
      </c>
    </row>
    <row r="269" spans="16:20" x14ac:dyDescent="0.2">
      <c r="P269" s="19">
        <v>41244</v>
      </c>
      <c r="Q269">
        <v>59.819933554201704</v>
      </c>
      <c r="R269" s="73">
        <v>31</v>
      </c>
      <c r="S269" s="28">
        <f t="shared" si="5"/>
        <v>22.334204582661926</v>
      </c>
      <c r="T269">
        <f>Q269/'App MODELE'!$Q$4*1000</f>
        <v>27.667386744523498</v>
      </c>
    </row>
    <row r="270" spans="16:20" x14ac:dyDescent="0.2">
      <c r="P270" s="19">
        <v>41275</v>
      </c>
      <c r="Q270">
        <v>36.022148696413687</v>
      </c>
      <c r="R270" s="73">
        <v>31</v>
      </c>
      <c r="S270" s="28">
        <f t="shared" si="5"/>
        <v>13.449129590954932</v>
      </c>
      <c r="T270">
        <f>Q270/'App MODELE'!$Q$4*1000</f>
        <v>16.660645710169089</v>
      </c>
    </row>
    <row r="271" spans="16:20" x14ac:dyDescent="0.2">
      <c r="P271" s="19">
        <v>41306</v>
      </c>
      <c r="Q271">
        <v>17.929913538655434</v>
      </c>
      <c r="R271" s="73">
        <v>28</v>
      </c>
      <c r="S271" s="28">
        <f t="shared" si="5"/>
        <v>7.4115052656479152</v>
      </c>
      <c r="T271">
        <f>Q271/'App MODELE'!$Q$4*1000</f>
        <v>8.2927850750680729</v>
      </c>
    </row>
    <row r="272" spans="16:20" x14ac:dyDescent="0.2">
      <c r="P272" s="19">
        <v>41334</v>
      </c>
      <c r="Q272">
        <v>139.68769129630536</v>
      </c>
      <c r="R272" s="73">
        <v>31</v>
      </c>
      <c r="S272" s="28">
        <f t="shared" si="5"/>
        <v>52.153409235478406</v>
      </c>
      <c r="T272">
        <f>Q272/'App MODELE'!$Q$4*1000</f>
        <v>64.607115871211619</v>
      </c>
    </row>
    <row r="273" spans="16:20" x14ac:dyDescent="0.2">
      <c r="P273" s="19">
        <v>41365</v>
      </c>
      <c r="Q273">
        <v>49.928804961591617</v>
      </c>
      <c r="R273" s="73">
        <v>30</v>
      </c>
      <c r="S273" s="28">
        <f t="shared" si="5"/>
        <v>19.262656235181954</v>
      </c>
      <c r="T273">
        <f>Q273/'App MODELE'!$Q$4*1000</f>
        <v>23.092629404420503</v>
      </c>
    </row>
    <row r="274" spans="16:20" x14ac:dyDescent="0.2">
      <c r="P274" s="19">
        <v>41395</v>
      </c>
      <c r="Q274">
        <v>5.3047146814288322</v>
      </c>
      <c r="R274" s="73">
        <v>31</v>
      </c>
      <c r="S274" s="28">
        <f t="shared" si="5"/>
        <v>1.9805535698285661</v>
      </c>
      <c r="T274">
        <f>Q274/'App MODELE'!$Q$4*1000</f>
        <v>2.4534897306005852</v>
      </c>
    </row>
    <row r="275" spans="16:20" x14ac:dyDescent="0.2">
      <c r="P275" s="19">
        <v>41426</v>
      </c>
      <c r="Q275">
        <v>1.745123039660726</v>
      </c>
      <c r="R275" s="73">
        <v>30</v>
      </c>
      <c r="S275" s="28">
        <f t="shared" si="5"/>
        <v>0.67327277764688509</v>
      </c>
      <c r="T275">
        <f>Q275/'App MODELE'!$Q$4*1000</f>
        <v>0.80713887806851914</v>
      </c>
    </row>
    <row r="276" spans="16:20" x14ac:dyDescent="0.2">
      <c r="P276" s="19">
        <v>41456</v>
      </c>
      <c r="Q276">
        <v>0.26976307174709896</v>
      </c>
      <c r="R276" s="73">
        <v>31</v>
      </c>
      <c r="S276" s="28">
        <f t="shared" si="5"/>
        <v>0.10071799273711879</v>
      </c>
      <c r="T276">
        <f>Q276/'App MODELE'!$Q$4*1000</f>
        <v>0.12476843072142441</v>
      </c>
    </row>
    <row r="277" spans="16:20" x14ac:dyDescent="0.2">
      <c r="P277" s="19">
        <v>41487</v>
      </c>
      <c r="Q277">
        <v>0.33739707970661564</v>
      </c>
      <c r="R277" s="73">
        <v>31</v>
      </c>
      <c r="S277" s="28">
        <f t="shared" si="5"/>
        <v>0.12596963848066595</v>
      </c>
      <c r="T277">
        <f>Q277/'App MODELE'!$Q$4*1000</f>
        <v>0.15604991406848662</v>
      </c>
    </row>
    <row r="278" spans="16:20" x14ac:dyDescent="0.2">
      <c r="P278" s="19">
        <v>41518</v>
      </c>
      <c r="Q278">
        <v>8.6423011427845182</v>
      </c>
      <c r="R278" s="73">
        <v>30</v>
      </c>
      <c r="S278" s="28">
        <f t="shared" si="5"/>
        <v>3.3342211199014349</v>
      </c>
      <c r="T278">
        <f>Q278/'App MODELE'!$Q$4*1000</f>
        <v>3.9971607100399691</v>
      </c>
    </row>
    <row r="279" spans="16:20" x14ac:dyDescent="0.2">
      <c r="P279" s="19">
        <v>41548</v>
      </c>
      <c r="Q279">
        <v>1.171144960683477</v>
      </c>
      <c r="R279" s="73">
        <v>31</v>
      </c>
      <c r="S279" s="28">
        <f t="shared" si="5"/>
        <v>0.43725543633642355</v>
      </c>
      <c r="T279">
        <f>Q279/'App MODELE'!$Q$4*1000</f>
        <v>0.54166761204724878</v>
      </c>
    </row>
    <row r="280" spans="16:20" x14ac:dyDescent="0.2">
      <c r="P280" s="19">
        <v>41579</v>
      </c>
      <c r="Q280">
        <v>5.7179722729202425</v>
      </c>
      <c r="R280" s="73">
        <v>30</v>
      </c>
      <c r="S280" s="28">
        <f t="shared" si="5"/>
        <v>2.2060078213426864</v>
      </c>
      <c r="T280">
        <f>Q280/'App MODELE'!$Q$4*1000</f>
        <v>2.6446259778273271</v>
      </c>
    </row>
    <row r="281" spans="16:20" x14ac:dyDescent="0.2">
      <c r="P281" s="19">
        <v>41609</v>
      </c>
      <c r="Q281">
        <v>1.1772182185410662</v>
      </c>
      <c r="R281" s="73">
        <v>31</v>
      </c>
      <c r="S281" s="28">
        <f t="shared" si="5"/>
        <v>0.43952293105625229</v>
      </c>
      <c r="T281">
        <f>Q281/'App MODELE'!$Q$4*1000</f>
        <v>0.54447656157229107</v>
      </c>
    </row>
    <row r="282" spans="16:20" x14ac:dyDescent="0.2">
      <c r="P282" s="19">
        <v>41640</v>
      </c>
      <c r="Q282">
        <v>21.309405479228477</v>
      </c>
      <c r="R282" s="73">
        <v>31</v>
      </c>
      <c r="S282" s="28">
        <f t="shared" si="5"/>
        <v>7.9560205642280764</v>
      </c>
      <c r="T282">
        <f>Q282/'App MODELE'!$Q$4*1000</f>
        <v>9.8558378062302445</v>
      </c>
    </row>
    <row r="283" spans="16:20" x14ac:dyDescent="0.2">
      <c r="P283" s="19">
        <v>41671</v>
      </c>
      <c r="Q283">
        <v>38.819712111359543</v>
      </c>
      <c r="R283" s="73">
        <v>28</v>
      </c>
      <c r="S283" s="28">
        <f t="shared" si="5"/>
        <v>16.046507982539495</v>
      </c>
      <c r="T283">
        <f>Q283/'App MODELE'!$Q$4*1000</f>
        <v>17.954550005022661</v>
      </c>
    </row>
    <row r="284" spans="16:20" x14ac:dyDescent="0.2">
      <c r="P284" s="19">
        <v>41699</v>
      </c>
      <c r="Q284">
        <v>6.1903060999354755</v>
      </c>
      <c r="R284" s="73">
        <v>31</v>
      </c>
      <c r="S284" s="28">
        <f t="shared" si="5"/>
        <v>2.3111955271563152</v>
      </c>
      <c r="T284">
        <f>Q284/'App MODELE'!$Q$4*1000</f>
        <v>2.8630856431612988</v>
      </c>
    </row>
    <row r="285" spans="16:20" x14ac:dyDescent="0.2">
      <c r="P285" s="19">
        <v>41730</v>
      </c>
      <c r="Q285">
        <v>9.9568302003421714</v>
      </c>
      <c r="R285" s="73">
        <v>30</v>
      </c>
      <c r="S285" s="28">
        <f t="shared" si="5"/>
        <v>3.841369676057937</v>
      </c>
      <c r="T285">
        <f>Q285/'App MODELE'!$Q$4*1000</f>
        <v>4.6051450667829901</v>
      </c>
    </row>
    <row r="286" spans="16:20" x14ac:dyDescent="0.2">
      <c r="P286" s="19">
        <v>41760</v>
      </c>
      <c r="Q286">
        <v>1.1545263187277095</v>
      </c>
      <c r="R286" s="73">
        <v>31</v>
      </c>
      <c r="S286" s="28">
        <f t="shared" si="5"/>
        <v>0.43105074623943745</v>
      </c>
      <c r="T286">
        <f>Q286/'App MODELE'!$Q$4*1000</f>
        <v>0.53398130471054173</v>
      </c>
    </row>
    <row r="287" spans="16:20" x14ac:dyDescent="0.2">
      <c r="P287" s="19">
        <v>41791</v>
      </c>
      <c r="Q287">
        <v>0.29941161237914821</v>
      </c>
      <c r="R287" s="73">
        <v>30</v>
      </c>
      <c r="S287" s="28">
        <f t="shared" si="5"/>
        <v>0.11551373934380717</v>
      </c>
      <c r="T287">
        <f>Q287/'App MODELE'!$Q$4*1000</f>
        <v>0.13848121158458551</v>
      </c>
    </row>
    <row r="288" spans="16:20" x14ac:dyDescent="0.2">
      <c r="P288" s="19">
        <v>41821</v>
      </c>
      <c r="Q288">
        <v>0.22338546628914505</v>
      </c>
      <c r="R288" s="73">
        <v>31</v>
      </c>
      <c r="S288" s="28">
        <f t="shared" si="5"/>
        <v>8.3402578512972309E-2</v>
      </c>
      <c r="T288">
        <f>Q288/'App MODELE'!$Q$4*1000</f>
        <v>0.10331827071201051</v>
      </c>
    </row>
    <row r="289" spans="16:20" x14ac:dyDescent="0.2">
      <c r="P289" s="19">
        <v>41852</v>
      </c>
      <c r="Q289">
        <v>0.27776872983210299</v>
      </c>
      <c r="R289" s="73">
        <v>31</v>
      </c>
      <c r="S289" s="28">
        <f t="shared" si="5"/>
        <v>0.10370696304962029</v>
      </c>
      <c r="T289">
        <f>Q289/'App MODELE'!$Q$4*1000</f>
        <v>0.12847113691352566</v>
      </c>
    </row>
    <row r="290" spans="16:20" x14ac:dyDescent="0.2">
      <c r="P290" s="19">
        <v>41883</v>
      </c>
      <c r="Q290">
        <v>0.25849993899302465</v>
      </c>
      <c r="R290" s="73">
        <v>30</v>
      </c>
      <c r="S290" s="28">
        <f t="shared" si="5"/>
        <v>9.9729914734963204E-2</v>
      </c>
      <c r="T290">
        <f>Q290/'App MODELE'!$Q$4*1000</f>
        <v>0.1195591061477097</v>
      </c>
    </row>
    <row r="291" spans="16:20" x14ac:dyDescent="0.2">
      <c r="P291" s="19">
        <v>41913</v>
      </c>
      <c r="Q291">
        <v>0.30796938481484215</v>
      </c>
      <c r="R291" s="73">
        <v>31</v>
      </c>
      <c r="S291" s="28">
        <f t="shared" si="5"/>
        <v>0.11498259588367761</v>
      </c>
      <c r="T291">
        <f>Q291/'App MODELE'!$Q$4*1000</f>
        <v>0.14243927682441787</v>
      </c>
    </row>
    <row r="292" spans="16:20" x14ac:dyDescent="0.2">
      <c r="P292" s="19">
        <v>41944</v>
      </c>
      <c r="Q292">
        <v>25.076426482550787</v>
      </c>
      <c r="R292" s="73">
        <v>30</v>
      </c>
      <c r="S292" s="28">
        <f t="shared" si="5"/>
        <v>9.6745472540705215</v>
      </c>
      <c r="T292">
        <f>Q292/'App MODELE'!$Q$4*1000</f>
        <v>11.598127052994892</v>
      </c>
    </row>
    <row r="293" spans="16:20" x14ac:dyDescent="0.2">
      <c r="P293" s="19">
        <v>41974</v>
      </c>
      <c r="Q293">
        <v>90.458415217037896</v>
      </c>
      <c r="R293" s="73">
        <v>31</v>
      </c>
      <c r="S293" s="28">
        <f t="shared" si="5"/>
        <v>33.773303172430516</v>
      </c>
      <c r="T293">
        <f>Q293/'App MODELE'!$Q$4*1000</f>
        <v>41.838026380266449</v>
      </c>
    </row>
    <row r="294" spans="16:20" x14ac:dyDescent="0.2">
      <c r="P294" s="19">
        <v>42005</v>
      </c>
      <c r="Q294">
        <v>49.330313005443742</v>
      </c>
      <c r="R294" s="73">
        <v>31</v>
      </c>
      <c r="S294" s="28">
        <f t="shared" si="5"/>
        <v>18.417828929750499</v>
      </c>
      <c r="T294">
        <f>Q294/'App MODELE'!$Q$4*1000</f>
        <v>22.815820196679976</v>
      </c>
    </row>
    <row r="295" spans="16:20" x14ac:dyDescent="0.2">
      <c r="P295" s="19">
        <v>42036</v>
      </c>
      <c r="Q295">
        <v>30.454627584056453</v>
      </c>
      <c r="R295" s="73">
        <v>28</v>
      </c>
      <c r="S295" s="28">
        <f t="shared" si="5"/>
        <v>12.588718412721748</v>
      </c>
      <c r="T295">
        <f>Q295/'App MODELE'!$Q$4*1000</f>
        <v>14.085605072848491</v>
      </c>
    </row>
    <row r="296" spans="16:20" x14ac:dyDescent="0.2">
      <c r="P296" s="19">
        <v>42064</v>
      </c>
      <c r="Q296">
        <v>29.861656771415468</v>
      </c>
      <c r="R296" s="73">
        <v>31</v>
      </c>
      <c r="S296" s="28">
        <f t="shared" si="5"/>
        <v>11.149065401514138</v>
      </c>
      <c r="T296">
        <f>Q296/'App MODELE'!$Q$4*1000</f>
        <v>13.811349455585269</v>
      </c>
    </row>
    <row r="297" spans="16:20" x14ac:dyDescent="0.2">
      <c r="P297" s="19">
        <v>42095</v>
      </c>
      <c r="Q297">
        <v>11.139459139519998</v>
      </c>
      <c r="R297" s="73">
        <v>30</v>
      </c>
      <c r="S297" s="28">
        <f t="shared" si="5"/>
        <v>4.2976308408641968</v>
      </c>
      <c r="T297">
        <f>Q297/'App MODELE'!$Q$4*1000</f>
        <v>5.1521241470230459</v>
      </c>
    </row>
    <row r="298" spans="16:20" x14ac:dyDescent="0.2">
      <c r="P298" s="19">
        <v>42125</v>
      </c>
      <c r="Q298">
        <v>5.618922958406471</v>
      </c>
      <c r="R298" s="73">
        <v>31</v>
      </c>
      <c r="S298" s="28">
        <f t="shared" si="5"/>
        <v>2.097865501197159</v>
      </c>
      <c r="T298">
        <f>Q298/'App MODELE'!$Q$4*1000</f>
        <v>2.5988145646643654</v>
      </c>
    </row>
    <row r="299" spans="16:20" x14ac:dyDescent="0.2">
      <c r="P299" s="19">
        <v>42156</v>
      </c>
      <c r="Q299">
        <v>6.0106480902209762</v>
      </c>
      <c r="R299" s="73">
        <v>30</v>
      </c>
      <c r="S299" s="28">
        <f t="shared" si="5"/>
        <v>2.3189228743136483</v>
      </c>
      <c r="T299">
        <f>Q299/'App MODELE'!$Q$4*1000</f>
        <v>2.7799918090295939</v>
      </c>
    </row>
    <row r="300" spans="16:20" x14ac:dyDescent="0.2">
      <c r="P300" s="19">
        <v>42186</v>
      </c>
      <c r="Q300">
        <v>1.4847459118753559</v>
      </c>
      <c r="R300" s="73">
        <v>31</v>
      </c>
      <c r="S300" s="28">
        <f t="shared" si="5"/>
        <v>0.55434061823303304</v>
      </c>
      <c r="T300">
        <f>Q300/'App MODELE'!$Q$4*1000</f>
        <v>0.68671155115852378</v>
      </c>
    </row>
    <row r="301" spans="16:20" x14ac:dyDescent="0.2">
      <c r="P301" s="19">
        <v>42217</v>
      </c>
      <c r="Q301">
        <v>2.6641173763841124</v>
      </c>
      <c r="R301" s="73">
        <v>31</v>
      </c>
      <c r="S301" s="28">
        <f t="shared" si="5"/>
        <v>0.99466747923540644</v>
      </c>
      <c r="T301">
        <f>Q301/'App MODELE'!$Q$4*1000</f>
        <v>1.2321840130169659</v>
      </c>
    </row>
    <row r="302" spans="16:20" x14ac:dyDescent="0.2">
      <c r="P302" s="19">
        <v>42248</v>
      </c>
      <c r="Q302">
        <v>1.1731877837810289</v>
      </c>
      <c r="R302" s="73">
        <v>30</v>
      </c>
      <c r="S302" s="28">
        <f t="shared" si="5"/>
        <v>0.45261874374268091</v>
      </c>
      <c r="T302">
        <f>Q302/'App MODELE'!$Q$4*1000</f>
        <v>0.54261244052385349</v>
      </c>
    </row>
    <row r="303" spans="16:20" x14ac:dyDescent="0.2">
      <c r="P303" s="19">
        <v>42278</v>
      </c>
      <c r="Q303">
        <v>3.7780080789010433</v>
      </c>
      <c r="R303" s="73">
        <v>31</v>
      </c>
      <c r="S303" s="28">
        <f t="shared" si="5"/>
        <v>1.4105466244403535</v>
      </c>
      <c r="T303">
        <f>Q303/'App MODELE'!$Q$4*1000</f>
        <v>1.7473708918144975</v>
      </c>
    </row>
    <row r="304" spans="16:20" x14ac:dyDescent="0.2">
      <c r="P304" s="19">
        <v>42309</v>
      </c>
      <c r="Q304">
        <v>1.2884692602050865</v>
      </c>
      <c r="R304" s="73">
        <v>30</v>
      </c>
      <c r="S304" s="28">
        <f t="shared" si="5"/>
        <v>0.4970946219927031</v>
      </c>
      <c r="T304">
        <f>Q304/'App MODELE'!$Q$4*1000</f>
        <v>0.59593140969011127</v>
      </c>
    </row>
    <row r="305" spans="16:20" x14ac:dyDescent="0.2">
      <c r="P305" s="19">
        <v>42339</v>
      </c>
      <c r="Q305">
        <v>1.0750218522283601</v>
      </c>
      <c r="R305" s="73">
        <v>31</v>
      </c>
      <c r="S305" s="28">
        <f t="shared" si="5"/>
        <v>0.40136717899804369</v>
      </c>
      <c r="T305">
        <f>Q305/'App MODELE'!$Q$4*1000</f>
        <v>0.49720960183726087</v>
      </c>
    </row>
    <row r="306" spans="16:20" x14ac:dyDescent="0.2">
      <c r="P306" s="19">
        <v>42370</v>
      </c>
      <c r="Q306">
        <v>1.8549385840129526</v>
      </c>
      <c r="R306" s="73">
        <v>31</v>
      </c>
      <c r="S306" s="28">
        <f t="shared" si="5"/>
        <v>0.69255472820077379</v>
      </c>
      <c r="T306">
        <f>Q306/'App MODELE'!$Q$4*1000</f>
        <v>0.85792979266223846</v>
      </c>
    </row>
    <row r="307" spans="16:20" x14ac:dyDescent="0.2">
      <c r="P307" s="19">
        <v>42401</v>
      </c>
      <c r="Q307">
        <v>7.056849573343321</v>
      </c>
      <c r="R307" s="73">
        <v>29</v>
      </c>
      <c r="S307" s="28">
        <f t="shared" si="5"/>
        <v>2.8164310238439181</v>
      </c>
      <c r="T307">
        <f>Q307/'App MODELE'!$Q$4*1000</f>
        <v>3.2638716685752898</v>
      </c>
    </row>
    <row r="308" spans="16:20" x14ac:dyDescent="0.2">
      <c r="P308" s="19">
        <v>42430</v>
      </c>
      <c r="Q308">
        <v>9.0926608186422957</v>
      </c>
      <c r="R308" s="73">
        <v>31</v>
      </c>
      <c r="S308" s="28">
        <f t="shared" si="5"/>
        <v>3.3948106401740952</v>
      </c>
      <c r="T308">
        <f>Q308/'App MODELE'!$Q$4*1000</f>
        <v>4.2054570852742437</v>
      </c>
    </row>
    <row r="309" spans="16:20" x14ac:dyDescent="0.2">
      <c r="P309" s="19">
        <v>42461</v>
      </c>
      <c r="Q309">
        <v>1.8706186315725468</v>
      </c>
      <c r="R309" s="73">
        <v>30</v>
      </c>
      <c r="S309" s="28">
        <f t="shared" si="5"/>
        <v>0.72168928687212452</v>
      </c>
      <c r="T309">
        <f>Q309/'App MODELE'!$Q$4*1000</f>
        <v>0.86518198961780235</v>
      </c>
    </row>
    <row r="310" spans="16:20" x14ac:dyDescent="0.2">
      <c r="P310" s="19">
        <v>42491</v>
      </c>
      <c r="Q310">
        <v>2.3478110648738513</v>
      </c>
      <c r="R310" s="73">
        <v>31</v>
      </c>
      <c r="S310" s="28">
        <f t="shared" si="5"/>
        <v>0.87657223150905439</v>
      </c>
      <c r="T310">
        <f>Q310/'App MODELE'!$Q$4*1000</f>
        <v>1.0858888145718077</v>
      </c>
    </row>
    <row r="311" spans="16:20" x14ac:dyDescent="0.2">
      <c r="P311" s="19">
        <v>42522</v>
      </c>
      <c r="Q311">
        <v>0.41115955695878981</v>
      </c>
      <c r="R311" s="73">
        <v>30</v>
      </c>
      <c r="S311" s="28">
        <f t="shared" si="5"/>
        <v>0.15862637228348372</v>
      </c>
      <c r="T311">
        <f>Q311/'App MODELE'!$Q$4*1000</f>
        <v>0.19016588284536393</v>
      </c>
    </row>
    <row r="312" spans="16:20" x14ac:dyDescent="0.2">
      <c r="P312" s="19">
        <v>42552</v>
      </c>
      <c r="Q312">
        <v>0.28610565652752096</v>
      </c>
      <c r="R312" s="73">
        <v>31</v>
      </c>
      <c r="S312" s="28">
        <f t="shared" si="5"/>
        <v>0.10681961489229426</v>
      </c>
      <c r="T312">
        <f>Q312/'App MODELE'!$Q$4*1000</f>
        <v>0.13232705853426557</v>
      </c>
    </row>
    <row r="313" spans="16:20" x14ac:dyDescent="0.2">
      <c r="P313" s="19">
        <v>42583</v>
      </c>
      <c r="Q313">
        <v>1.6451903421858487</v>
      </c>
      <c r="R313" s="73">
        <v>31</v>
      </c>
      <c r="S313" s="28">
        <f t="shared" si="5"/>
        <v>0.61424370601323497</v>
      </c>
      <c r="T313">
        <f>Q313/'App MODELE'!$Q$4*1000</f>
        <v>0.76091889042918659</v>
      </c>
    </row>
    <row r="314" spans="16:20" x14ac:dyDescent="0.2">
      <c r="P314" s="19">
        <v>42614</v>
      </c>
      <c r="Q314">
        <v>0.95576515247933536</v>
      </c>
      <c r="R314" s="73">
        <v>30</v>
      </c>
      <c r="S314" s="28">
        <f t="shared" si="5"/>
        <v>0.36873655574048425</v>
      </c>
      <c r="T314">
        <f>Q314/'App MODELE'!$Q$4*1000</f>
        <v>0.44205204752733918</v>
      </c>
    </row>
    <row r="315" spans="16:20" x14ac:dyDescent="0.2">
      <c r="P315" s="19">
        <v>42644</v>
      </c>
      <c r="Q315">
        <v>1.9677907572939739</v>
      </c>
      <c r="R315" s="73">
        <v>31</v>
      </c>
      <c r="S315" s="28">
        <f t="shared" si="5"/>
        <v>0.73468890281286381</v>
      </c>
      <c r="T315">
        <f>Q315/'App MODELE'!$Q$4*1000</f>
        <v>0.91012518201847903</v>
      </c>
    </row>
    <row r="316" spans="16:20" x14ac:dyDescent="0.2">
      <c r="P316" s="19">
        <v>42675</v>
      </c>
      <c r="Q316">
        <v>10.254143778188697</v>
      </c>
      <c r="R316" s="73">
        <v>30</v>
      </c>
      <c r="S316" s="28">
        <f t="shared" si="5"/>
        <v>3.9560739884987255</v>
      </c>
      <c r="T316">
        <f>Q316/'App MODELE'!$Q$4*1000</f>
        <v>4.742655913986197</v>
      </c>
    </row>
    <row r="317" spans="16:20" x14ac:dyDescent="0.2">
      <c r="P317" s="19">
        <v>42705</v>
      </c>
      <c r="Q317">
        <v>17.970217886255799</v>
      </c>
      <c r="R317" s="73">
        <v>31</v>
      </c>
      <c r="S317" s="28">
        <f t="shared" si="5"/>
        <v>6.7093107400895295</v>
      </c>
      <c r="T317">
        <f>Q317/'App MODELE'!$Q$4*1000</f>
        <v>8.3114262855524466</v>
      </c>
    </row>
    <row r="318" spans="16:20" x14ac:dyDescent="0.2">
      <c r="P318" s="19">
        <v>42736</v>
      </c>
      <c r="Q318">
        <v>5.7221131305504187</v>
      </c>
      <c r="R318" s="73">
        <v>31</v>
      </c>
      <c r="S318" s="28">
        <f t="shared" si="5"/>
        <v>2.1363922978458851</v>
      </c>
      <c r="T318">
        <f>Q318/'App MODELE'!$Q$4*1000</f>
        <v>2.6465411706853113</v>
      </c>
    </row>
    <row r="319" spans="16:20" x14ac:dyDescent="0.2">
      <c r="P319" s="19">
        <v>42767</v>
      </c>
      <c r="Q319">
        <v>34.959328571335583</v>
      </c>
      <c r="R319" s="73">
        <v>28</v>
      </c>
      <c r="S319" s="28">
        <f t="shared" si="5"/>
        <v>14.450780659447579</v>
      </c>
      <c r="T319">
        <f>Q319/'App MODELE'!$Q$4*1000</f>
        <v>16.169079543286689</v>
      </c>
    </row>
    <row r="320" spans="16:20" x14ac:dyDescent="0.2">
      <c r="P320" s="19">
        <v>42795</v>
      </c>
      <c r="Q320">
        <v>8.7256151983036254</v>
      </c>
      <c r="R320" s="73">
        <v>31</v>
      </c>
      <c r="S320" s="28">
        <f t="shared" si="5"/>
        <v>3.2577715047429905</v>
      </c>
      <c r="T320">
        <f>Q320/'App MODELE'!$Q$4*1000</f>
        <v>4.0356943903425933</v>
      </c>
    </row>
    <row r="321" spans="16:20" x14ac:dyDescent="0.2">
      <c r="P321" s="19">
        <v>42826</v>
      </c>
      <c r="Q321">
        <v>2.7385976022921832</v>
      </c>
      <c r="R321" s="73">
        <v>30</v>
      </c>
      <c r="S321" s="28">
        <f t="shared" si="5"/>
        <v>1.0565577169337126</v>
      </c>
      <c r="T321">
        <f>Q321/'App MODELE'!$Q$4*1000</f>
        <v>1.2666319485558937</v>
      </c>
    </row>
    <row r="322" spans="16:20" x14ac:dyDescent="0.2">
      <c r="P322" s="19">
        <v>42856</v>
      </c>
      <c r="Q322">
        <v>0.88134013800633304</v>
      </c>
      <c r="R322" s="73">
        <v>31</v>
      </c>
      <c r="S322" s="28">
        <f t="shared" si="5"/>
        <v>0.32905471102386991</v>
      </c>
      <c r="T322">
        <f>Q322/'App MODELE'!$Q$4*1000</f>
        <v>0.4076296478931844</v>
      </c>
    </row>
    <row r="323" spans="16:20" x14ac:dyDescent="0.2">
      <c r="P323" s="19">
        <v>42887</v>
      </c>
      <c r="Q323">
        <v>0.34396724047982541</v>
      </c>
      <c r="R323" s="73">
        <v>30</v>
      </c>
      <c r="S323" s="28">
        <f t="shared" ref="S323:S386" si="6">Q323/R323/24/3600*1000000</f>
        <v>0.13270341067894501</v>
      </c>
      <c r="T323">
        <f>Q323/'App MODELE'!$Q$4*1000</f>
        <v>0.15908868673648677</v>
      </c>
    </row>
    <row r="324" spans="16:20" x14ac:dyDescent="0.2">
      <c r="P324" s="19">
        <v>42917</v>
      </c>
      <c r="Q324">
        <v>6.2223287322754971E-2</v>
      </c>
      <c r="R324" s="73">
        <v>31</v>
      </c>
      <c r="S324" s="28">
        <f t="shared" si="6"/>
        <v>2.3231514084063237E-2</v>
      </c>
      <c r="T324">
        <f>Q324/'App MODELE'!$Q$4*1000</f>
        <v>2.877896467929706E-2</v>
      </c>
    </row>
    <row r="325" spans="16:20" x14ac:dyDescent="0.2">
      <c r="P325" s="19">
        <v>42948</v>
      </c>
      <c r="Q325">
        <v>1.6460185137118839</v>
      </c>
      <c r="R325" s="73">
        <v>31</v>
      </c>
      <c r="S325" s="28">
        <f t="shared" si="6"/>
        <v>0.61455290983866651</v>
      </c>
      <c r="T325">
        <f>Q325/'App MODELE'!$Q$4*1000</f>
        <v>0.76130192900078342</v>
      </c>
    </row>
    <row r="326" spans="16:20" x14ac:dyDescent="0.2">
      <c r="P326" s="19">
        <v>42979</v>
      </c>
      <c r="Q326">
        <v>0.29074341707331625</v>
      </c>
      <c r="R326" s="73">
        <v>30</v>
      </c>
      <c r="S326" s="28">
        <f t="shared" si="6"/>
        <v>0.11216952819186583</v>
      </c>
      <c r="T326">
        <f>Q326/'App MODELE'!$Q$4*1000</f>
        <v>0.13447207453520693</v>
      </c>
    </row>
    <row r="327" spans="16:20" x14ac:dyDescent="0.2">
      <c r="P327" s="19">
        <v>43009</v>
      </c>
      <c r="Q327">
        <v>4.1408576301744651E-3</v>
      </c>
      <c r="R327" s="73">
        <v>31</v>
      </c>
      <c r="S327" s="28">
        <f t="shared" si="6"/>
        <v>1.5460191271559382E-3</v>
      </c>
      <c r="T327">
        <f>Q327/'App MODELE'!$Q$4*1000</f>
        <v>1.9151928579833888E-3</v>
      </c>
    </row>
    <row r="328" spans="16:20" x14ac:dyDescent="0.2">
      <c r="P328" s="19">
        <v>43040</v>
      </c>
      <c r="Q328">
        <v>0.44367909221442647</v>
      </c>
      <c r="R328" s="73">
        <v>30</v>
      </c>
      <c r="S328" s="28">
        <f t="shared" si="6"/>
        <v>0.17117248928025713</v>
      </c>
      <c r="T328">
        <f>Q328/'App MODELE'!$Q$4*1000</f>
        <v>0.20520653075672676</v>
      </c>
    </row>
    <row r="329" spans="16:20" x14ac:dyDescent="0.2">
      <c r="P329" s="19">
        <v>43070</v>
      </c>
      <c r="Q329">
        <v>4.2879961046333293</v>
      </c>
      <c r="R329" s="73">
        <v>31</v>
      </c>
      <c r="S329" s="28">
        <f t="shared" si="6"/>
        <v>1.6009543401408786</v>
      </c>
      <c r="T329">
        <f>Q329/'App MODELE'!$Q$4*1000</f>
        <v>1.9832460442037312</v>
      </c>
    </row>
    <row r="330" spans="16:20" x14ac:dyDescent="0.2">
      <c r="P330" s="19">
        <v>43101</v>
      </c>
      <c r="Q330">
        <v>12.236620777211016</v>
      </c>
      <c r="R330" s="73">
        <v>31</v>
      </c>
      <c r="S330" s="28">
        <f t="shared" si="6"/>
        <v>4.5686308158643278</v>
      </c>
      <c r="T330">
        <f>Q330/'App MODELE'!$Q$4*1000</f>
        <v>5.6595736466743203</v>
      </c>
    </row>
    <row r="331" spans="16:20" x14ac:dyDescent="0.2">
      <c r="P331" s="19">
        <v>43132</v>
      </c>
      <c r="Q331">
        <v>12.110683493818652</v>
      </c>
      <c r="R331" s="73">
        <v>28</v>
      </c>
      <c r="S331" s="28">
        <f t="shared" si="6"/>
        <v>5.0060695658972598</v>
      </c>
      <c r="T331">
        <f>Q331/'App MODELE'!$Q$4*1000</f>
        <v>5.6013262478868562</v>
      </c>
    </row>
    <row r="332" spans="16:20" x14ac:dyDescent="0.2">
      <c r="P332" s="19">
        <v>43160</v>
      </c>
      <c r="Q332">
        <v>69.087172930532105</v>
      </c>
      <c r="R332" s="73">
        <v>31</v>
      </c>
      <c r="S332" s="28">
        <f t="shared" si="6"/>
        <v>25.794195389236894</v>
      </c>
      <c r="T332">
        <f>Q332/'App MODELE'!$Q$4*1000</f>
        <v>31.953588360690294</v>
      </c>
    </row>
    <row r="333" spans="16:20" x14ac:dyDescent="0.2">
      <c r="P333" s="19">
        <v>43191</v>
      </c>
      <c r="Q333">
        <v>30.980792560263954</v>
      </c>
      <c r="R333" s="73">
        <v>30</v>
      </c>
      <c r="S333" s="28">
        <f t="shared" si="6"/>
        <v>11.952466265533934</v>
      </c>
      <c r="T333">
        <f>Q333/'App MODELE'!$Q$4*1000</f>
        <v>14.328962245336246</v>
      </c>
    </row>
    <row r="334" spans="16:20" x14ac:dyDescent="0.2">
      <c r="P334" s="19">
        <v>43221</v>
      </c>
      <c r="Q334">
        <v>16.650664588106856</v>
      </c>
      <c r="R334" s="73">
        <v>31</v>
      </c>
      <c r="S334" s="28">
        <f t="shared" si="6"/>
        <v>6.2166459782358334</v>
      </c>
      <c r="T334">
        <f>Q334/'App MODELE'!$Q$4*1000</f>
        <v>7.7011181614750654</v>
      </c>
    </row>
    <row r="335" spans="16:20" x14ac:dyDescent="0.2">
      <c r="P335" s="19">
        <v>43252</v>
      </c>
      <c r="Q335">
        <v>1.9036902811788734</v>
      </c>
      <c r="R335" s="73">
        <v>30</v>
      </c>
      <c r="S335" s="28">
        <f t="shared" si="6"/>
        <v>0.73444841094863933</v>
      </c>
      <c r="T335">
        <f>Q335/'App MODELE'!$Q$4*1000</f>
        <v>0.88047799657689629</v>
      </c>
    </row>
    <row r="336" spans="16:20" x14ac:dyDescent="0.2">
      <c r="P336" s="19">
        <v>43282</v>
      </c>
      <c r="Q336">
        <v>0.29179243433962732</v>
      </c>
      <c r="R336" s="73">
        <v>31</v>
      </c>
      <c r="S336" s="28">
        <f t="shared" si="6"/>
        <v>0.10894281449358846</v>
      </c>
      <c r="T336">
        <f>Q336/'App MODELE'!$Q$4*1000</f>
        <v>0.13495725672589612</v>
      </c>
    </row>
    <row r="337" spans="16:20" x14ac:dyDescent="0.2">
      <c r="P337" s="19">
        <v>43313</v>
      </c>
      <c r="Q337">
        <v>1.072150857604772</v>
      </c>
      <c r="R337" s="73">
        <v>31</v>
      </c>
      <c r="S337" s="28">
        <f t="shared" si="6"/>
        <v>0.40029527240321533</v>
      </c>
      <c r="T337">
        <f>Q337/'App MODELE'!$Q$4*1000</f>
        <v>0.49588173478905878</v>
      </c>
    </row>
    <row r="338" spans="16:20" x14ac:dyDescent="0.2">
      <c r="P338" s="19">
        <v>43344</v>
      </c>
      <c r="Q338">
        <v>1.0708809945981854</v>
      </c>
      <c r="R338" s="73">
        <v>30</v>
      </c>
      <c r="S338" s="28">
        <f t="shared" si="6"/>
        <v>0.4131485318665839</v>
      </c>
      <c r="T338">
        <f>Q338/'App MODELE'!$Q$4*1000</f>
        <v>0.4952944089792774</v>
      </c>
    </row>
    <row r="339" spans="16:20" x14ac:dyDescent="0.2">
      <c r="P339" s="19">
        <v>43374</v>
      </c>
      <c r="Q339">
        <v>12.949069135341308</v>
      </c>
      <c r="R339" s="73">
        <v>31</v>
      </c>
      <c r="S339" s="28">
        <f t="shared" si="6"/>
        <v>4.8346285600885999</v>
      </c>
      <c r="T339">
        <f>Q339/'App MODELE'!$Q$4*1000</f>
        <v>5.9890889618665595</v>
      </c>
    </row>
    <row r="340" spans="16:20" x14ac:dyDescent="0.2">
      <c r="P340" s="19">
        <v>43405</v>
      </c>
      <c r="Q340">
        <v>40.385508409916184</v>
      </c>
      <c r="R340" s="73">
        <v>30</v>
      </c>
      <c r="S340" s="28">
        <f t="shared" si="6"/>
        <v>15.580828861850382</v>
      </c>
      <c r="T340">
        <f>Q340/'App MODELE'!$Q$4*1000</f>
        <v>18.678748264388116</v>
      </c>
    </row>
    <row r="341" spans="16:20" x14ac:dyDescent="0.2">
      <c r="P341" s="19">
        <v>43435</v>
      </c>
      <c r="Q341">
        <v>8.3656366416537935</v>
      </c>
      <c r="R341" s="73">
        <v>31</v>
      </c>
      <c r="S341" s="28">
        <f t="shared" si="6"/>
        <v>3.1233709086222348</v>
      </c>
      <c r="T341">
        <f>Q341/'App MODELE'!$Q$4*1000</f>
        <v>3.869200291221905</v>
      </c>
    </row>
    <row r="342" spans="16:20" x14ac:dyDescent="0.2">
      <c r="P342" s="19">
        <v>43466</v>
      </c>
      <c r="Q342">
        <v>7.7997194321966203</v>
      </c>
      <c r="R342" s="73">
        <v>31</v>
      </c>
      <c r="S342" s="28">
        <f t="shared" si="6"/>
        <v>2.9120816279109247</v>
      </c>
      <c r="T342">
        <f>Q342/'App MODELE'!$Q$4*1000</f>
        <v>3.60745726729751</v>
      </c>
    </row>
    <row r="343" spans="16:20" x14ac:dyDescent="0.2">
      <c r="P343" s="19">
        <v>43497</v>
      </c>
      <c r="Q343">
        <v>6.4045264680031728</v>
      </c>
      <c r="R343" s="73">
        <v>28</v>
      </c>
      <c r="S343" s="28">
        <f t="shared" si="6"/>
        <v>2.6473737053584543</v>
      </c>
      <c r="T343">
        <f>Q343/'App MODELE'!$Q$4*1000</f>
        <v>2.9621649536809747</v>
      </c>
    </row>
    <row r="344" spans="16:20" x14ac:dyDescent="0.2">
      <c r="P344" s="19">
        <v>43525</v>
      </c>
      <c r="Q344">
        <v>2.4607736610250108</v>
      </c>
      <c r="R344" s="73">
        <v>31</v>
      </c>
      <c r="S344" s="28">
        <f t="shared" si="6"/>
        <v>0.91874763329786846</v>
      </c>
      <c r="T344">
        <f>Q344/'App MODELE'!$Q$4*1000</f>
        <v>1.1381352757375947</v>
      </c>
    </row>
    <row r="345" spans="16:20" x14ac:dyDescent="0.2">
      <c r="P345" s="19">
        <v>43556</v>
      </c>
      <c r="Q345">
        <v>5.9744846002507881</v>
      </c>
      <c r="R345" s="73">
        <v>30</v>
      </c>
      <c r="S345" s="28">
        <f t="shared" si="6"/>
        <v>2.304970910590582</v>
      </c>
      <c r="T345">
        <f>Q345/'App MODELE'!$Q$4*1000</f>
        <v>2.7632657914032071</v>
      </c>
    </row>
    <row r="346" spans="16:20" x14ac:dyDescent="0.2">
      <c r="P346" s="19">
        <v>43586</v>
      </c>
      <c r="Q346">
        <v>0.75805300349727178</v>
      </c>
      <c r="R346" s="73">
        <v>31</v>
      </c>
      <c r="S346" s="28">
        <f t="shared" si="6"/>
        <v>0.28302456821134703</v>
      </c>
      <c r="T346">
        <f>Q346/'App MODELE'!$Q$4*1000</f>
        <v>0.35060797253482556</v>
      </c>
    </row>
    <row r="347" spans="16:20" x14ac:dyDescent="0.2">
      <c r="P347" s="19">
        <v>43617</v>
      </c>
      <c r="Q347">
        <v>0.11064371587826165</v>
      </c>
      <c r="R347" s="73">
        <v>30</v>
      </c>
      <c r="S347" s="28">
        <f t="shared" si="6"/>
        <v>4.2686618780193537E-2</v>
      </c>
      <c r="T347">
        <f>Q347/'App MODELE'!$Q$4*1000</f>
        <v>5.1173953165316123E-2</v>
      </c>
    </row>
    <row r="348" spans="16:20" x14ac:dyDescent="0.2">
      <c r="P348" s="19">
        <v>43647</v>
      </c>
      <c r="Q348">
        <v>6.3382727459203814E-2</v>
      </c>
      <c r="R348" s="73">
        <v>31</v>
      </c>
      <c r="S348" s="28">
        <f t="shared" si="6"/>
        <v>2.3664399439666896E-2</v>
      </c>
      <c r="T348">
        <f>Q348/'App MODELE'!$Q$4*1000</f>
        <v>2.9315218679532407E-2</v>
      </c>
    </row>
    <row r="349" spans="16:20" x14ac:dyDescent="0.2">
      <c r="P349" s="19">
        <v>43678</v>
      </c>
      <c r="Q349">
        <v>3.2961226736188745E-2</v>
      </c>
      <c r="R349" s="73">
        <v>31</v>
      </c>
      <c r="S349" s="28">
        <f t="shared" si="6"/>
        <v>1.2306312252161269E-2</v>
      </c>
      <c r="T349">
        <f>Q349/'App MODELE'!$Q$4*1000</f>
        <v>1.5244935149547776E-2</v>
      </c>
    </row>
    <row r="350" spans="16:20" x14ac:dyDescent="0.2">
      <c r="P350" s="19">
        <v>43709</v>
      </c>
      <c r="Q350">
        <v>0.55283209934582545</v>
      </c>
      <c r="R350" s="73">
        <v>30</v>
      </c>
      <c r="S350" s="28">
        <f t="shared" si="6"/>
        <v>0.21328398894514872</v>
      </c>
      <c r="T350">
        <f>Q350/'App MODELE'!$Q$4*1000</f>
        <v>0.25569101449316889</v>
      </c>
    </row>
    <row r="351" spans="16:20" x14ac:dyDescent="0.2">
      <c r="P351" s="19">
        <v>43739</v>
      </c>
      <c r="Q351">
        <v>0.2142755795027613</v>
      </c>
      <c r="R351" s="73">
        <v>31</v>
      </c>
      <c r="S351" s="28">
        <f t="shared" si="6"/>
        <v>8.0001336433229292E-2</v>
      </c>
      <c r="T351">
        <f>Q351/'App MODELE'!$Q$4*1000</f>
        <v>9.9104846424447085E-2</v>
      </c>
    </row>
    <row r="352" spans="16:20" x14ac:dyDescent="0.2">
      <c r="P352" s="19">
        <v>43770</v>
      </c>
      <c r="Q352">
        <v>1.7407061248552067</v>
      </c>
      <c r="R352" s="73">
        <v>30</v>
      </c>
      <c r="S352" s="28">
        <f t="shared" si="6"/>
        <v>0.67156872100895326</v>
      </c>
      <c r="T352">
        <f>Q352/'App MODELE'!$Q$4*1000</f>
        <v>0.80509600568667028</v>
      </c>
    </row>
    <row r="353" spans="16:20" x14ac:dyDescent="0.2">
      <c r="P353" s="19">
        <v>43800</v>
      </c>
      <c r="Q353">
        <v>11.327730133105266</v>
      </c>
      <c r="R353" s="73">
        <v>31</v>
      </c>
      <c r="S353" s="28">
        <f t="shared" si="6"/>
        <v>4.2292899242477837</v>
      </c>
      <c r="T353">
        <f>Q353/'App MODELE'!$Q$4*1000</f>
        <v>5.2392015822993585</v>
      </c>
    </row>
    <row r="354" spans="16:20" x14ac:dyDescent="0.2">
      <c r="P354" s="19">
        <v>43831</v>
      </c>
      <c r="Q354">
        <v>2.0993043956283151</v>
      </c>
      <c r="R354" s="73">
        <v>31</v>
      </c>
      <c r="S354" s="28">
        <f t="shared" si="6"/>
        <v>0.78379047029133619</v>
      </c>
      <c r="T354">
        <f>Q354/'App MODELE'!$Q$4*1000</f>
        <v>0.97095170718803159</v>
      </c>
    </row>
    <row r="355" spans="16:20" x14ac:dyDescent="0.2">
      <c r="P355" s="19">
        <v>43862</v>
      </c>
      <c r="Q355">
        <v>0.99756020882656293</v>
      </c>
      <c r="R355" s="73">
        <v>29</v>
      </c>
      <c r="S355" s="28">
        <f t="shared" si="6"/>
        <v>0.39813226725198075</v>
      </c>
      <c r="T355">
        <f>Q355/'App MODELE'!$Q$4*1000</f>
        <v>0.46138272744058484</v>
      </c>
    </row>
    <row r="356" spans="16:20" x14ac:dyDescent="0.2">
      <c r="P356" s="19">
        <v>43891</v>
      </c>
      <c r="Q356">
        <v>2.5998512659638044</v>
      </c>
      <c r="R356" s="73">
        <v>31</v>
      </c>
      <c r="S356" s="28">
        <f t="shared" si="6"/>
        <v>0.97067326238194607</v>
      </c>
      <c r="T356">
        <f>Q356/'App MODELE'!$Q$4*1000</f>
        <v>1.2024602198610637</v>
      </c>
    </row>
    <row r="357" spans="16:20" x14ac:dyDescent="0.2">
      <c r="P357" s="19">
        <v>43922</v>
      </c>
      <c r="Q357">
        <v>8.732682261992462</v>
      </c>
      <c r="R357" s="73">
        <v>30</v>
      </c>
      <c r="S357" s="28">
        <f t="shared" si="6"/>
        <v>3.3690903788551165</v>
      </c>
      <c r="T357">
        <f>Q357/'App MODELE'!$Q$4*1000</f>
        <v>4.038962986153555</v>
      </c>
    </row>
    <row r="358" spans="16:20" x14ac:dyDescent="0.2">
      <c r="P358" s="19">
        <v>43952</v>
      </c>
      <c r="Q358">
        <v>3.2377641867509475</v>
      </c>
      <c r="R358" s="73">
        <v>31</v>
      </c>
      <c r="S358" s="28">
        <f t="shared" si="6"/>
        <v>1.2088426623174089</v>
      </c>
      <c r="T358">
        <f>Q358/'App MODELE'!$Q$4*1000</f>
        <v>1.4975020636095977</v>
      </c>
    </row>
    <row r="359" spans="16:20" x14ac:dyDescent="0.2">
      <c r="P359" s="19">
        <v>43983</v>
      </c>
      <c r="Q359">
        <v>0.14664157154324503</v>
      </c>
      <c r="R359" s="73">
        <v>30</v>
      </c>
      <c r="S359" s="28">
        <f t="shared" si="6"/>
        <v>5.6574680379338368E-2</v>
      </c>
      <c r="T359">
        <f>Q359/'App MODELE'!$Q$4*1000</f>
        <v>6.7823363077385068E-2</v>
      </c>
    </row>
    <row r="360" spans="16:20" x14ac:dyDescent="0.2">
      <c r="P360" s="19">
        <v>44013</v>
      </c>
      <c r="Q360">
        <v>1.1428767059281525E-2</v>
      </c>
      <c r="R360" s="73">
        <v>31</v>
      </c>
      <c r="S360" s="28">
        <f t="shared" si="6"/>
        <v>4.26701279095039E-3</v>
      </c>
      <c r="T360">
        <f>Q360/'App MODELE'!$Q$4*1000</f>
        <v>5.285932288034154E-3</v>
      </c>
    </row>
    <row r="361" spans="16:20" x14ac:dyDescent="0.2">
      <c r="P361" s="19">
        <v>44044</v>
      </c>
      <c r="Q361">
        <v>0.99435794559256163</v>
      </c>
      <c r="R361" s="73">
        <v>31</v>
      </c>
      <c r="S361" s="28">
        <f t="shared" si="6"/>
        <v>0.37125072640104606</v>
      </c>
      <c r="T361">
        <f>Q361/'App MODELE'!$Q$4*1000</f>
        <v>0.45990164496374447</v>
      </c>
    </row>
    <row r="362" spans="16:20" x14ac:dyDescent="0.2">
      <c r="P362" s="19">
        <v>44075</v>
      </c>
      <c r="Q362">
        <v>0.30598177315235836</v>
      </c>
      <c r="R362" s="73">
        <v>30</v>
      </c>
      <c r="S362" s="28">
        <f t="shared" si="6"/>
        <v>0.11804852359273085</v>
      </c>
      <c r="T362">
        <f>Q362/'App MODELE'!$Q$4*1000</f>
        <v>0.14151998425258583</v>
      </c>
    </row>
    <row r="363" spans="16:20" x14ac:dyDescent="0.2">
      <c r="P363" s="19">
        <v>44105</v>
      </c>
      <c r="Q363">
        <v>0.17071375723332594</v>
      </c>
      <c r="R363" s="73">
        <v>31</v>
      </c>
      <c r="S363" s="28">
        <f t="shared" si="6"/>
        <v>6.3737215215548829E-2</v>
      </c>
      <c r="T363">
        <f>Q363/'App MODELE'!$Q$4*1000</f>
        <v>7.8957017558461837E-2</v>
      </c>
    </row>
    <row r="364" spans="16:20" x14ac:dyDescent="0.2">
      <c r="P364" s="19">
        <v>44136</v>
      </c>
      <c r="Q364">
        <v>1.2553423991636903</v>
      </c>
      <c r="R364" s="73">
        <v>30</v>
      </c>
      <c r="S364" s="28">
        <f t="shared" si="6"/>
        <v>0.48431419720821384</v>
      </c>
      <c r="T364">
        <f>Q364/'App MODELE'!$Q$4*1000</f>
        <v>0.58060986682624383</v>
      </c>
    </row>
    <row r="365" spans="16:20" x14ac:dyDescent="0.2">
      <c r="P365" s="19">
        <v>44166</v>
      </c>
      <c r="Q365">
        <v>3.7339493537159893</v>
      </c>
      <c r="R365" s="73">
        <v>31</v>
      </c>
      <c r="S365" s="28">
        <f t="shared" si="6"/>
        <v>1.3940969809274155</v>
      </c>
      <c r="T365">
        <f>Q365/'App MODELE'!$Q$4*1000</f>
        <v>1.7269932398055552</v>
      </c>
    </row>
    <row r="366" spans="16:20" x14ac:dyDescent="0.2">
      <c r="P366" s="19">
        <v>44197</v>
      </c>
      <c r="Q366">
        <v>33.355602016886557</v>
      </c>
      <c r="R366" s="73">
        <v>31</v>
      </c>
      <c r="S366" s="28">
        <f t="shared" si="6"/>
        <v>12.4535551138316</v>
      </c>
      <c r="T366">
        <f>Q366/'App MODELE'!$Q$4*1000</f>
        <v>15.427338117342112</v>
      </c>
    </row>
    <row r="367" spans="16:20" x14ac:dyDescent="0.2">
      <c r="P367" s="19">
        <v>44228</v>
      </c>
      <c r="Q367">
        <v>2.1610859914705189</v>
      </c>
      <c r="R367" s="73">
        <v>28</v>
      </c>
      <c r="S367" s="28">
        <f t="shared" si="6"/>
        <v>0.89330604806155722</v>
      </c>
      <c r="T367">
        <f>Q367/'App MODELE'!$Q$4*1000</f>
        <v>0.99952638462914423</v>
      </c>
    </row>
    <row r="368" spans="16:20" x14ac:dyDescent="0.2">
      <c r="P368" s="19">
        <v>44256</v>
      </c>
      <c r="Q368">
        <v>13.360891229520925</v>
      </c>
      <c r="R368" s="73">
        <v>31</v>
      </c>
      <c r="S368" s="28">
        <f t="shared" si="6"/>
        <v>4.9883853156813487</v>
      </c>
      <c r="T368">
        <f>Q368/'App MODELE'!$Q$4*1000</f>
        <v>6.1795612755692</v>
      </c>
    </row>
    <row r="369" spans="16:20" x14ac:dyDescent="0.2">
      <c r="P369" s="19">
        <v>44287</v>
      </c>
      <c r="Q369">
        <v>8.3022539141945941</v>
      </c>
      <c r="R369" s="73">
        <v>30</v>
      </c>
      <c r="S369" s="28">
        <f t="shared" si="6"/>
        <v>3.2030300594886545</v>
      </c>
      <c r="T369">
        <f>Q369/'App MODELE'!$Q$4*1000</f>
        <v>3.839885072542375</v>
      </c>
    </row>
    <row r="370" spans="16:20" x14ac:dyDescent="0.2">
      <c r="P370" s="19">
        <v>44317</v>
      </c>
      <c r="Q370">
        <v>1.2106763481928753</v>
      </c>
      <c r="R370" s="73">
        <v>31</v>
      </c>
      <c r="S370" s="28">
        <f t="shared" si="6"/>
        <v>0.4520147656036721</v>
      </c>
      <c r="T370">
        <f>Q370/'App MODELE'!$Q$4*1000</f>
        <v>0.55995131986479652</v>
      </c>
    </row>
    <row r="371" spans="16:20" x14ac:dyDescent="0.2">
      <c r="P371" s="19">
        <v>44348</v>
      </c>
      <c r="Q371">
        <v>0.29753442358680254</v>
      </c>
      <c r="R371" s="73">
        <v>30</v>
      </c>
      <c r="S371" s="28">
        <f t="shared" si="6"/>
        <v>0.11478951527268616</v>
      </c>
      <c r="T371">
        <f>Q371/'App MODELE'!$Q$4*1000</f>
        <v>0.13761299082229975</v>
      </c>
    </row>
    <row r="372" spans="16:20" x14ac:dyDescent="0.2">
      <c r="P372" s="19">
        <v>44378</v>
      </c>
      <c r="Q372">
        <v>1.0158904052694685E-2</v>
      </c>
      <c r="R372" s="73">
        <v>31</v>
      </c>
      <c r="S372" s="28">
        <f t="shared" si="6"/>
        <v>3.7929002586225679E-3</v>
      </c>
      <c r="T372">
        <f>Q372/'App MODELE'!$Q$4*1000</f>
        <v>4.6986064782525792E-3</v>
      </c>
    </row>
    <row r="373" spans="16:20" x14ac:dyDescent="0.2">
      <c r="P373" s="19">
        <v>44409</v>
      </c>
      <c r="Q373">
        <v>2.374091707966694E-3</v>
      </c>
      <c r="R373" s="73">
        <v>31</v>
      </c>
      <c r="S373" s="28">
        <f t="shared" si="6"/>
        <v>8.8638429956940481E-4</v>
      </c>
      <c r="T373">
        <f>Q373/'App MODELE'!$Q$4*1000</f>
        <v>1.09804390524381E-3</v>
      </c>
    </row>
    <row r="374" spans="16:20" x14ac:dyDescent="0.2">
      <c r="P374" s="19">
        <v>44440</v>
      </c>
      <c r="Q374">
        <v>0.30592021240225664</v>
      </c>
      <c r="R374" s="73">
        <v>30</v>
      </c>
      <c r="S374" s="28">
        <f t="shared" si="6"/>
        <v>0.11802477330333976</v>
      </c>
      <c r="T374">
        <f>Q374/'App MODELE'!$Q$4*1000</f>
        <v>0.1414915117187639</v>
      </c>
    </row>
    <row r="375" spans="16:20" x14ac:dyDescent="0.2">
      <c r="P375" s="19">
        <v>44470</v>
      </c>
      <c r="Q375">
        <v>0.17055231899718418</v>
      </c>
      <c r="R375" s="73">
        <v>31</v>
      </c>
      <c r="S375" s="28">
        <f t="shared" si="6"/>
        <v>6.367694108317809E-2</v>
      </c>
      <c r="T375">
        <f>Q375/'App MODELE'!$Q$4*1000</f>
        <v>7.8882350572905255E-2</v>
      </c>
    </row>
    <row r="376" spans="16:20" x14ac:dyDescent="0.2">
      <c r="P376" s="19">
        <v>44501</v>
      </c>
      <c r="Q376">
        <v>1.2554484603304581</v>
      </c>
      <c r="R376" s="73">
        <v>30</v>
      </c>
      <c r="S376" s="28">
        <f t="shared" si="6"/>
        <v>0.48435511586823238</v>
      </c>
      <c r="T376">
        <f>Q376/'App MODELE'!$Q$4*1000</f>
        <v>0.58065892129931318</v>
      </c>
    </row>
    <row r="377" spans="16:20" x14ac:dyDescent="0.2">
      <c r="P377" s="19">
        <v>44531</v>
      </c>
      <c r="Q377">
        <v>3.7313843960769866</v>
      </c>
      <c r="R377" s="73">
        <v>31</v>
      </c>
      <c r="S377" s="28">
        <f t="shared" si="6"/>
        <v>1.3931393354528774</v>
      </c>
      <c r="T377">
        <f>Q377/'App MODELE'!$Q$4*1000</f>
        <v>1.7258069182775098</v>
      </c>
    </row>
    <row r="378" spans="16:20" x14ac:dyDescent="0.2">
      <c r="P378" s="19">
        <v>44562</v>
      </c>
      <c r="Q378">
        <v>33.369823654388803</v>
      </c>
      <c r="R378" s="73">
        <v>31</v>
      </c>
      <c r="S378" s="28">
        <f t="shared" si="6"/>
        <v>12.458864864989845</v>
      </c>
      <c r="T378">
        <f>Q378/'App MODELE'!$Q$4*1000</f>
        <v>15.433915783373095</v>
      </c>
    </row>
    <row r="379" spans="16:20" x14ac:dyDescent="0.2">
      <c r="P379" s="19">
        <v>44593</v>
      </c>
      <c r="Q379">
        <v>2.1603345086277943</v>
      </c>
      <c r="R379" s="73">
        <v>28</v>
      </c>
      <c r="S379" s="28">
        <f t="shared" si="6"/>
        <v>0.89299541527273252</v>
      </c>
      <c r="T379">
        <f>Q379/'App MODELE'!$Q$4*1000</f>
        <v>0.99917881542927711</v>
      </c>
    </row>
    <row r="380" spans="16:20" x14ac:dyDescent="0.2">
      <c r="P380" s="19">
        <v>44621</v>
      </c>
      <c r="Q380">
        <v>13.36044418253117</v>
      </c>
      <c r="R380" s="73">
        <v>31</v>
      </c>
      <c r="S380" s="28">
        <f t="shared" si="6"/>
        <v>4.9882184074563805</v>
      </c>
      <c r="T380">
        <f>Q380/'App MODELE'!$Q$4*1000</f>
        <v>6.1793545113482518</v>
      </c>
    </row>
    <row r="381" spans="16:20" x14ac:dyDescent="0.2">
      <c r="P381" s="19">
        <v>44652</v>
      </c>
      <c r="Q381">
        <v>8.3029739265193268</v>
      </c>
      <c r="R381" s="73">
        <v>30</v>
      </c>
      <c r="S381" s="28">
        <f t="shared" si="6"/>
        <v>3.2033078420213452</v>
      </c>
      <c r="T381">
        <f>Q381/'App MODELE'!$Q$4*1000</f>
        <v>3.8402180862765198</v>
      </c>
    </row>
    <row r="382" spans="16:20" x14ac:dyDescent="0.2">
      <c r="P382" s="19">
        <v>44682</v>
      </c>
      <c r="Q382">
        <v>1.2103215042996873</v>
      </c>
      <c r="R382" s="73">
        <v>31</v>
      </c>
      <c r="S382" s="28">
        <f t="shared" si="6"/>
        <v>0.45188228207126918</v>
      </c>
      <c r="T382">
        <f>Q382/'App MODELE'!$Q$4*1000</f>
        <v>0.5597872006048199</v>
      </c>
    </row>
    <row r="383" spans="16:20" x14ac:dyDescent="0.2">
      <c r="P383" s="19">
        <v>44713</v>
      </c>
      <c r="Q383">
        <v>0.29788612042819201</v>
      </c>
      <c r="R383" s="73">
        <v>30</v>
      </c>
      <c r="S383" s="28">
        <f t="shared" si="6"/>
        <v>0.1149252007824815</v>
      </c>
      <c r="T383">
        <f>Q383/'App MODELE'!$Q$4*1000</f>
        <v>0.13777565453570448</v>
      </c>
    </row>
    <row r="384" spans="16:20" x14ac:dyDescent="0.2">
      <c r="P384" s="19">
        <v>44743</v>
      </c>
      <c r="Q384">
        <v>1.0233108221427411E-2</v>
      </c>
      <c r="R384" s="73">
        <v>31</v>
      </c>
      <c r="S384" s="28">
        <f t="shared" si="6"/>
        <v>3.8206049213812014E-3</v>
      </c>
      <c r="T384">
        <f>Q384/'App MODELE'!$Q$4*1000</f>
        <v>4.7329267342676408E-3</v>
      </c>
    </row>
    <row r="385" spans="16:20" x14ac:dyDescent="0.2">
      <c r="P385" s="19">
        <v>44774</v>
      </c>
      <c r="Q385">
        <v>2.429965680256514E-3</v>
      </c>
      <c r="R385" s="73">
        <v>31</v>
      </c>
      <c r="S385" s="28">
        <f t="shared" si="6"/>
        <v>9.0724525099182877E-4</v>
      </c>
      <c r="T385">
        <f>Q385/'App MODELE'!$Q$4*1000</f>
        <v>1.1238862408741988E-3</v>
      </c>
    </row>
    <row r="386" spans="16:20" x14ac:dyDescent="0.2">
      <c r="P386" s="19">
        <v>44805</v>
      </c>
      <c r="Q386">
        <v>0</v>
      </c>
      <c r="R386" s="73">
        <v>30</v>
      </c>
      <c r="S386" s="28">
        <f t="shared" si="6"/>
        <v>0</v>
      </c>
      <c r="T386">
        <f>Q386/'App MODELE'!$Q$4*1000</f>
        <v>0</v>
      </c>
    </row>
    <row r="387" spans="16:20" x14ac:dyDescent="0.2">
      <c r="P387" s="19">
        <v>44835</v>
      </c>
      <c r="Q387">
        <v>0</v>
      </c>
      <c r="R387" s="73">
        <v>31</v>
      </c>
      <c r="S387" s="28">
        <f t="shared" ref="S387:S397" si="7">Q387/R387/24/3600*1000000</f>
        <v>0</v>
      </c>
      <c r="T387">
        <f>Q387/'App MODELE'!$Q$4*1000</f>
        <v>0</v>
      </c>
    </row>
    <row r="388" spans="16:20" x14ac:dyDescent="0.2">
      <c r="P388" s="19">
        <v>44866</v>
      </c>
      <c r="Q388">
        <v>0</v>
      </c>
      <c r="R388" s="73">
        <v>30</v>
      </c>
      <c r="S388" s="28">
        <f t="shared" si="7"/>
        <v>0</v>
      </c>
      <c r="T388">
        <f>Q388/'App MODELE'!$Q$4*1000</f>
        <v>0</v>
      </c>
    </row>
    <row r="389" spans="16:20" x14ac:dyDescent="0.2">
      <c r="P389" s="19">
        <v>44896</v>
      </c>
      <c r="Q389">
        <v>7.6176600563252279</v>
      </c>
      <c r="R389" s="73">
        <v>31</v>
      </c>
      <c r="S389" s="28">
        <f t="shared" si="7"/>
        <v>2.8441084439684996</v>
      </c>
      <c r="T389">
        <f>Q389/'App MODELE'!$Q$4*1000</f>
        <v>3.5232527745236029</v>
      </c>
    </row>
    <row r="390" spans="16:20" x14ac:dyDescent="0.2">
      <c r="P390" s="19">
        <v>44927</v>
      </c>
      <c r="Q390">
        <v>0.13156222439720169</v>
      </c>
      <c r="R390" s="73">
        <v>31</v>
      </c>
      <c r="S390" s="28">
        <f t="shared" si="7"/>
        <v>4.9119707436231216E-2</v>
      </c>
      <c r="T390">
        <f>Q390/'App MODELE'!$Q$4*1000</f>
        <v>6.0848996765752755E-2</v>
      </c>
    </row>
    <row r="391" spans="16:20" x14ac:dyDescent="0.2">
      <c r="P391" s="19">
        <v>44958</v>
      </c>
      <c r="Q391">
        <v>0.83122471839420808</v>
      </c>
      <c r="R391" s="73">
        <v>28</v>
      </c>
      <c r="S391" s="28">
        <f t="shared" si="7"/>
        <v>0.34359487367485458</v>
      </c>
      <c r="T391">
        <f>Q391/'App MODELE'!$Q$4*1000</f>
        <v>0.38445070713063073</v>
      </c>
    </row>
    <row r="392" spans="16:20" x14ac:dyDescent="0.2">
      <c r="P392" s="19">
        <v>44986</v>
      </c>
      <c r="Q392">
        <v>8.019615370155103</v>
      </c>
      <c r="R392" s="73">
        <v>31</v>
      </c>
      <c r="S392" s="28">
        <f t="shared" si="7"/>
        <v>2.9941813657986494</v>
      </c>
      <c r="T392">
        <f>Q392/'App MODELE'!$Q$4*1000</f>
        <v>3.7091615922201475</v>
      </c>
    </row>
    <row r="393" spans="16:20" x14ac:dyDescent="0.2">
      <c r="P393" s="19">
        <v>45017</v>
      </c>
      <c r="Q393">
        <v>7.5280791716571727E-4</v>
      </c>
      <c r="R393" s="73">
        <v>30</v>
      </c>
      <c r="S393" s="28">
        <f t="shared" si="7"/>
        <v>2.9043515322751441E-4</v>
      </c>
      <c r="T393">
        <f>Q393/'App MODELE'!$Q$4*1000</f>
        <v>3.4818206158137986E-4</v>
      </c>
    </row>
    <row r="394" spans="16:20" x14ac:dyDescent="0.2">
      <c r="P394" s="19">
        <v>45047</v>
      </c>
      <c r="Q394">
        <v>0.8084823553291991</v>
      </c>
      <c r="R394" s="73">
        <v>31</v>
      </c>
      <c r="S394" s="28">
        <f t="shared" si="7"/>
        <v>0.30185273123103312</v>
      </c>
      <c r="T394">
        <f>Q394/'App MODELE'!$Q$4*1000</f>
        <v>0.37393211045191921</v>
      </c>
    </row>
    <row r="395" spans="16:20" x14ac:dyDescent="0.2">
      <c r="P395" s="19">
        <v>45078</v>
      </c>
      <c r="Q395">
        <v>1.3892466926365185E-2</v>
      </c>
      <c r="R395" s="73">
        <v>30</v>
      </c>
      <c r="S395" s="28">
        <f t="shared" si="7"/>
        <v>5.3597480425791617E-3</v>
      </c>
      <c r="T395">
        <f>Q395/'App MODELE'!$Q$4*1000</f>
        <v>6.4254209667247205E-3</v>
      </c>
    </row>
    <row r="396" spans="16:20" x14ac:dyDescent="0.2">
      <c r="P396" s="19">
        <v>45108</v>
      </c>
      <c r="Q396">
        <v>0</v>
      </c>
      <c r="R396" s="73">
        <v>31</v>
      </c>
      <c r="S396" s="28">
        <f t="shared" si="7"/>
        <v>0</v>
      </c>
      <c r="T396">
        <f>Q396/'App MODELE'!$Q$4*1000</f>
        <v>0</v>
      </c>
    </row>
    <row r="397" spans="16:20" x14ac:dyDescent="0.2">
      <c r="P397" s="19">
        <v>45139</v>
      </c>
      <c r="Q397">
        <v>0</v>
      </c>
      <c r="R397" s="73">
        <v>31</v>
      </c>
      <c r="S397" s="28">
        <f t="shared" si="7"/>
        <v>0</v>
      </c>
      <c r="T397">
        <f>Q397/'App MODELE'!$Q$4*1000</f>
        <v>0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5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E18" sqref="E18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8" t="s">
        <v>115</v>
      </c>
      <c r="E1" s="88"/>
      <c r="F1" s="88"/>
      <c r="G1" s="88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7">
        <v>2162.11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2.166716015263797</v>
      </c>
      <c r="G54" s="52">
        <f>VLOOKUP(DATE!E53,'MODEL - pluie - débit'!$A$6:$O$761,15,FALSE)*$Q$4/1000</f>
        <v>28.522541481854002</v>
      </c>
      <c r="H54" s="52">
        <f>VLOOKUP(DATE!F53,'MODEL - pluie - débit'!$A$6:$O$761,15,FALSE)*$Q$4/1000</f>
        <v>3.1675672239768069</v>
      </c>
      <c r="I54" s="52">
        <f>VLOOKUP(DATE!G53,'MODEL - pluie - débit'!$A$6:$O$761,15,FALSE)*$Q$4/1000</f>
        <v>41.431383515745047</v>
      </c>
      <c r="J54" s="52">
        <f>VLOOKUP(DATE!H53,'MODEL - pluie - débit'!$A$6:$O$761,15,FALSE)*$Q$4/1000</f>
        <v>145.64903317197493</v>
      </c>
      <c r="K54" s="52">
        <f>VLOOKUP(DATE!I53,'MODEL - pluie - débit'!$A$6:$O$761,15,FALSE)*$Q$4/1000</f>
        <v>51.550505489343152</v>
      </c>
      <c r="L54" s="52">
        <f>VLOOKUP(DATE!J53,'MODEL - pluie - débit'!$A$6:$O$761,15,FALSE)*$Q$4/1000</f>
        <v>17.611227142364946</v>
      </c>
      <c r="M54" s="52">
        <f>VLOOKUP(DATE!K53,'MODEL - pluie - débit'!$A$6:$O$761,15,FALSE)*$Q$4/1000</f>
        <v>6.6922663140986813</v>
      </c>
      <c r="N54" s="52">
        <f>VLOOKUP(DATE!L53,'MODEL - pluie - débit'!$A$6:$O$761,15,FALSE)*$Q$4/1000</f>
        <v>2.5430611993574987</v>
      </c>
      <c r="O54" s="52">
        <f>VLOOKUP(DATE!M53,'MODEL - pluie - débit'!$A$6:$O$761,15,FALSE)*$Q$4/1000</f>
        <v>0.96636325575584947</v>
      </c>
      <c r="P54" s="36">
        <f t="shared" ref="P54:P66" si="0">SUM(D54:O54)</f>
        <v>300.30066480973471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3.6669063924642167</v>
      </c>
      <c r="E55" s="52">
        <f>VLOOKUP(DATE!C54,'MODEL - pluie - débit'!$A$6:$O$761,15,FALSE)*$Q$4/1000</f>
        <v>7.4211546922767662</v>
      </c>
      <c r="F55" s="52">
        <f>VLOOKUP(DATE!D54,'MODEL - pluie - débit'!$A$6:$O$761,15,FALSE)*$Q$4/1000</f>
        <v>5.3026284569834978E-2</v>
      </c>
      <c r="G55" s="52">
        <f>VLOOKUP(DATE!E54,'MODEL - pluie - débit'!$A$6:$O$761,15,FALSE)*$Q$4/1000</f>
        <v>2.0149988136537289E-2</v>
      </c>
      <c r="H55" s="52">
        <f>VLOOKUP(DATE!F54,'MODEL - pluie - débit'!$A$6:$O$761,15,FALSE)*$Q$4/1000</f>
        <v>7.6569954918841695E-3</v>
      </c>
      <c r="I55" s="52">
        <f>VLOOKUP(DATE!G54,'MODEL - pluie - débit'!$A$6:$O$761,15,FALSE)*$Q$4/1000</f>
        <v>0.55191596736815562</v>
      </c>
      <c r="J55" s="52">
        <f>VLOOKUP(DATE!H54,'MODEL - pluie - débit'!$A$6:$O$761,15,FALSE)*$Q$4/1000</f>
        <v>11.302797538456259</v>
      </c>
      <c r="K55" s="52">
        <f>VLOOKUP(DATE!I54,'MODEL - pluie - débit'!$A$6:$O$761,15,FALSE)*$Q$4/1000</f>
        <v>8.790388018753994</v>
      </c>
      <c r="L55" s="52">
        <f>VLOOKUP(DATE!J54,'MODEL - pluie - débit'!$A$6:$O$761,15,FALSE)*$Q$4/1000</f>
        <v>3.7189305390636278</v>
      </c>
      <c r="M55" s="52">
        <f>VLOOKUP(DATE!K54,'MODEL - pluie - débit'!$A$6:$O$761,15,FALSE)*$Q$4/1000</f>
        <v>4.3826275744837417</v>
      </c>
      <c r="N55" s="52">
        <f>VLOOKUP(DATE!L54,'MODEL - pluie - débit'!$A$6:$O$761,15,FALSE)*$Q$4/1000</f>
        <v>2.3054726318638022E-5</v>
      </c>
      <c r="O55" s="52">
        <f>VLOOKUP(DATE!M54,'MODEL - pluie - débit'!$A$6:$O$761,15,FALSE)*$Q$4/1000</f>
        <v>8.7607960010824471E-6</v>
      </c>
      <c r="P55" s="36">
        <f t="shared" si="0"/>
        <v>39.915585806587337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3.3291024804113299E-6</v>
      </c>
      <c r="E56" s="52">
        <f>VLOOKUP(DATE!C55,'MODEL - pluie - débit'!$A$6:$O$761,15,FALSE)*$Q$4/1000</f>
        <v>1.2650589425563055E-6</v>
      </c>
      <c r="F56" s="52">
        <f>VLOOKUP(DATE!D55,'MODEL - pluie - débit'!$A$6:$O$761,15,FALSE)*$Q$4/1000</f>
        <v>4.80722398171396E-7</v>
      </c>
      <c r="G56" s="52">
        <f>VLOOKUP(DATE!E55,'MODEL - pluie - débit'!$A$6:$O$761,15,FALSE)*$Q$4/1000</f>
        <v>1.8267451130513048E-7</v>
      </c>
      <c r="H56" s="52">
        <f>VLOOKUP(DATE!F55,'MODEL - pluie - débit'!$A$6:$O$761,15,FALSE)*$Q$4/1000</f>
        <v>6.9416314295949571E-8</v>
      </c>
      <c r="I56" s="52">
        <f>VLOOKUP(DATE!G55,'MODEL - pluie - débit'!$A$6:$O$761,15,FALSE)*$Q$4/1000</f>
        <v>2.6378199432460841E-8</v>
      </c>
      <c r="J56" s="52">
        <f>VLOOKUP(DATE!H55,'MODEL - pluie - débit'!$A$6:$O$761,15,FALSE)*$Q$4/1000</f>
        <v>10.190462375322721</v>
      </c>
      <c r="K56" s="52">
        <f>VLOOKUP(DATE!I55,'MODEL - pluie - débit'!$A$6:$O$761,15,FALSE)*$Q$4/1000</f>
        <v>1.8972753722662796</v>
      </c>
      <c r="L56" s="52">
        <f>VLOOKUP(DATE!J55,'MODEL - pluie - débit'!$A$6:$O$761,15,FALSE)*$Q$4/1000</f>
        <v>6.3505068196160579</v>
      </c>
      <c r="M56" s="52">
        <f>VLOOKUP(DATE!K55,'MODEL - pluie - débit'!$A$6:$O$761,15,FALSE)*$Q$4/1000</f>
        <v>5.5002133251803669E-10</v>
      </c>
      <c r="N56" s="52">
        <f>VLOOKUP(DATE!L55,'MODEL - pluie - débit'!$A$6:$O$761,15,FALSE)*$Q$4/1000</f>
        <v>2.0900810635685393E-10</v>
      </c>
      <c r="O56" s="52">
        <f>VLOOKUP(DATE!M55,'MODEL - pluie - débit'!$A$6:$O$761,15,FALSE)*$Q$4/1000</f>
        <v>7.9423080415604507E-11</v>
      </c>
      <c r="P56" s="36">
        <f t="shared" si="0"/>
        <v>18.438249921396359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3.0180770557929709E-11</v>
      </c>
      <c r="E57" s="52">
        <f>VLOOKUP(DATE!C56,'MODEL - pluie - débit'!$A$6:$O$761,15,FALSE)*$Q$4/1000</f>
        <v>1.1468692812013288E-11</v>
      </c>
      <c r="F57" s="52">
        <f>VLOOKUP(DATE!D56,'MODEL - pluie - débit'!$A$6:$O$761,15,FALSE)*$Q$4/1000</f>
        <v>28.438059321960996</v>
      </c>
      <c r="G57" s="52">
        <f>VLOOKUP(DATE!E56,'MODEL - pluie - débit'!$A$6:$O$761,15,FALSE)*$Q$4/1000</f>
        <v>2.1738806417211571</v>
      </c>
      <c r="H57" s="52">
        <f>VLOOKUP(DATE!F56,'MODEL - pluie - débit'!$A$6:$O$761,15,FALSE)*$Q$4/1000</f>
        <v>5.4727530680950016</v>
      </c>
      <c r="I57" s="52">
        <f>VLOOKUP(DATE!G56,'MODEL - pluie - débit'!$A$6:$O$761,15,FALSE)*$Q$4/1000</f>
        <v>43.218891694559971</v>
      </c>
      <c r="J57" s="52">
        <f>VLOOKUP(DATE!H56,'MODEL - pluie - débit'!$A$6:$O$761,15,FALSE)*$Q$4/1000</f>
        <v>9.4111374816033599</v>
      </c>
      <c r="K57" s="52">
        <f>VLOOKUP(DATE!I56,'MODEL - pluie - débit'!$A$6:$O$761,15,FALSE)*$Q$4/1000</f>
        <v>3.5762322430092768</v>
      </c>
      <c r="L57" s="52">
        <f>VLOOKUP(DATE!J56,'MODEL - pluie - débit'!$A$6:$O$761,15,FALSE)*$Q$4/1000</f>
        <v>1.3589682523435254</v>
      </c>
      <c r="M57" s="52">
        <f>VLOOKUP(DATE!K56,'MODEL - pluie - débit'!$A$6:$O$761,15,FALSE)*$Q$4/1000</f>
        <v>0.51640793589053968</v>
      </c>
      <c r="N57" s="52">
        <f>VLOOKUP(DATE!L56,'MODEL - pluie - débit'!$A$6:$O$761,15,FALSE)*$Q$4/1000</f>
        <v>0.19623501563840509</v>
      </c>
      <c r="O57" s="52">
        <f>VLOOKUP(DATE!M56,'MODEL - pluie - débit'!$A$6:$O$761,15,FALSE)*$Q$4/1000</f>
        <v>7.4569305942593936E-2</v>
      </c>
      <c r="P57" s="36">
        <f t="shared" si="0"/>
        <v>94.437134960806475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2.8336336258185699E-2</v>
      </c>
      <c r="E58" s="52">
        <f>VLOOKUP(DATE!C57,'MODEL - pluie - débit'!$A$6:$O$761,15,FALSE)*$Q$4/1000</f>
        <v>1.0767807778110566E-2</v>
      </c>
      <c r="F58" s="52">
        <f>VLOOKUP(DATE!D57,'MODEL - pluie - débit'!$A$6:$O$761,15,FALSE)*$Q$4/1000</f>
        <v>4.0917669556820163E-3</v>
      </c>
      <c r="G58" s="52">
        <f>VLOOKUP(DATE!E57,'MODEL - pluie - débit'!$A$6:$O$761,15,FALSE)*$Q$4/1000</f>
        <v>1.5548714431591663E-3</v>
      </c>
      <c r="H58" s="52">
        <f>VLOOKUP(DATE!F57,'MODEL - pluie - débit'!$A$6:$O$761,15,FALSE)*$Q$4/1000</f>
        <v>5.9085114840048308E-4</v>
      </c>
      <c r="I58" s="52">
        <f>VLOOKUP(DATE!G57,'MODEL - pluie - débit'!$A$6:$O$761,15,FALSE)*$Q$4/1000</f>
        <v>1.4764988812584614</v>
      </c>
      <c r="J58" s="52">
        <f>VLOOKUP(DATE!H57,'MODEL - pluie - débit'!$A$6:$O$761,15,FALSE)*$Q$4/1000</f>
        <v>2.8868729361573302</v>
      </c>
      <c r="K58" s="52">
        <f>VLOOKUP(DATE!I57,'MODEL - pluie - débit'!$A$6:$O$761,15,FALSE)*$Q$4/1000</f>
        <v>15.770303624147521</v>
      </c>
      <c r="L58" s="52">
        <f>VLOOKUP(DATE!J57,'MODEL - pluie - débit'!$A$6:$O$761,15,FALSE)*$Q$4/1000</f>
        <v>1.23200500017119E-5</v>
      </c>
      <c r="M58" s="52">
        <f>VLOOKUP(DATE!K57,'MODEL - pluie - débit'!$A$6:$O$761,15,FALSE)*$Q$4/1000</f>
        <v>0.63512967844536272</v>
      </c>
      <c r="N58" s="52">
        <f>VLOOKUP(DATE!L57,'MODEL - pluie - débit'!$A$6:$O$761,15,FALSE)*$Q$4/1000</f>
        <v>1.7790152202471989E-6</v>
      </c>
      <c r="O58" s="52">
        <f>VLOOKUP(DATE!M57,'MODEL - pluie - débit'!$A$6:$O$761,15,FALSE)*$Q$4/1000</f>
        <v>6.7602578369393534E-7</v>
      </c>
      <c r="P58" s="36">
        <f t="shared" si="0"/>
        <v>20.814161528683222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2.5688979780369543E-7</v>
      </c>
      <c r="E59" s="52">
        <f>VLOOKUP(DATE!C58,'MODEL - pluie - débit'!$A$6:$O$761,15,FALSE)*$Q$4/1000</f>
        <v>9.7618123165404283E-8</v>
      </c>
      <c r="F59" s="52">
        <f>VLOOKUP(DATE!D58,'MODEL - pluie - débit'!$A$6:$O$761,15,FALSE)*$Q$4/1000</f>
        <v>0.50871814819636496</v>
      </c>
      <c r="G59" s="52">
        <f>VLOOKUP(DATE!E58,'MODEL - pluie - débit'!$A$6:$O$761,15,FALSE)*$Q$4/1000</f>
        <v>28.806383319343933</v>
      </c>
      <c r="H59" s="52">
        <f>VLOOKUP(DATE!F58,'MODEL - pluie - débit'!$A$6:$O$761,15,FALSE)*$Q$4/1000</f>
        <v>210.74950390789027</v>
      </c>
      <c r="I59" s="52">
        <f>VLOOKUP(DATE!G58,'MODEL - pluie - débit'!$A$6:$O$761,15,FALSE)*$Q$4/1000</f>
        <v>122.16331011202017</v>
      </c>
      <c r="J59" s="52">
        <f>VLOOKUP(DATE!H58,'MODEL - pluie - débit'!$A$6:$O$761,15,FALSE)*$Q$4/1000</f>
        <v>123.21039865223857</v>
      </c>
      <c r="K59" s="52">
        <f>VLOOKUP(DATE!I58,'MODEL - pluie - débit'!$A$6:$O$761,15,FALSE)*$Q$4/1000</f>
        <v>44.851310059075175</v>
      </c>
      <c r="L59" s="52">
        <f>VLOOKUP(DATE!J58,'MODEL - pluie - débit'!$A$6:$O$761,15,FALSE)*$Q$4/1000</f>
        <v>25.839176502347442</v>
      </c>
      <c r="M59" s="52">
        <f>VLOOKUP(DATE!K58,'MODEL - pluie - débit'!$A$6:$O$761,15,FALSE)*$Q$4/1000</f>
        <v>5.7887774225669553</v>
      </c>
      <c r="N59" s="52">
        <f>VLOOKUP(DATE!L58,'MODEL - pluie - débit'!$A$6:$O$761,15,FALSE)*$Q$4/1000</f>
        <v>2.0683086210949142</v>
      </c>
      <c r="O59" s="52">
        <f>VLOOKUP(DATE!M58,'MODEL - pluie - débit'!$A$6:$O$761,15,FALSE)*$Q$4/1000</f>
        <v>0.78595727601606735</v>
      </c>
      <c r="P59" s="36">
        <f t="shared" si="0"/>
        <v>564.77184437529775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1.6506628876700444</v>
      </c>
      <c r="E60" s="52">
        <f>VLOOKUP(DATE!C59,'MODEL - pluie - débit'!$A$6:$O$761,15,FALSE)*$Q$4/1000</f>
        <v>0.11349223065672014</v>
      </c>
      <c r="F60" s="52">
        <f>VLOOKUP(DATE!D59,'MODEL - pluie - débit'!$A$6:$O$761,15,FALSE)*$Q$4/1000</f>
        <v>0.18669339610895178</v>
      </c>
      <c r="G60" s="52">
        <f>VLOOKUP(DATE!E59,'MODEL - pluie - débit'!$A$6:$O$761,15,FALSE)*$Q$4/1000</f>
        <v>156.87020689971612</v>
      </c>
      <c r="H60" s="52">
        <f>VLOOKUP(DATE!F59,'MODEL - pluie - débit'!$A$6:$O$761,15,FALSE)*$Q$4/1000</f>
        <v>129.09926201743215</v>
      </c>
      <c r="I60" s="52">
        <f>VLOOKUP(DATE!G59,'MODEL - pluie - débit'!$A$6:$O$761,15,FALSE)*$Q$4/1000</f>
        <v>40.693580700285345</v>
      </c>
      <c r="J60" s="52">
        <f>VLOOKUP(DATE!H59,'MODEL - pluie - débit'!$A$6:$O$761,15,FALSE)*$Q$4/1000</f>
        <v>15.463560666108433</v>
      </c>
      <c r="K60" s="52">
        <f>VLOOKUP(DATE!I59,'MODEL - pluie - débit'!$A$6:$O$761,15,FALSE)*$Q$4/1000</f>
        <v>30.827017433824683</v>
      </c>
      <c r="L60" s="52">
        <f>VLOOKUP(DATE!J59,'MODEL - pluie - débit'!$A$6:$O$761,15,FALSE)*$Q$4/1000</f>
        <v>4.9815948129354668</v>
      </c>
      <c r="M60" s="52">
        <f>VLOOKUP(DATE!K59,'MODEL - pluie - débit'!$A$6:$O$761,15,FALSE)*$Q$4/1000</f>
        <v>0.84851650087070196</v>
      </c>
      <c r="N60" s="52">
        <f>VLOOKUP(DATE!L59,'MODEL - pluie - débit'!$A$6:$O$761,15,FALSE)*$Q$4/1000</f>
        <v>0.32243627033086675</v>
      </c>
      <c r="O60" s="52">
        <f>VLOOKUP(DATE!M59,'MODEL - pluie - débit'!$A$6:$O$761,15,FALSE)*$Q$4/1000</f>
        <v>0.12252578272572934</v>
      </c>
      <c r="P60" s="36">
        <f t="shared" si="0"/>
        <v>381.17954959866512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7.4249485767603272</v>
      </c>
      <c r="E61" s="52">
        <f>VLOOKUP(DATE!C60,'MODEL - pluie - débit'!$A$6:$O$761,15,FALSE)*$Q$4/1000</f>
        <v>1.7692723025595318E-2</v>
      </c>
      <c r="F61" s="52">
        <f>VLOOKUP(DATE!D60,'MODEL - pluie - débit'!$A$6:$O$761,15,FALSE)*$Q$4/1000</f>
        <v>15.911714761116302</v>
      </c>
      <c r="G61" s="52">
        <f>VLOOKUP(DATE!E60,'MODEL - pluie - débit'!$A$6:$O$761,15,FALSE)*$Q$4/1000</f>
        <v>40.310635803013284</v>
      </c>
      <c r="H61" s="52">
        <f>VLOOKUP(DATE!F60,'MODEL - pluie - débit'!$A$6:$O$761,15,FALSE)*$Q$4/1000</f>
        <v>10.634244220519376</v>
      </c>
      <c r="I61" s="52">
        <f>VLOOKUP(DATE!G60,'MODEL - pluie - débit'!$A$6:$O$761,15,FALSE)*$Q$4/1000</f>
        <v>42.649247439060382</v>
      </c>
      <c r="J61" s="52">
        <f>VLOOKUP(DATE!H60,'MODEL - pluie - débit'!$A$6:$O$761,15,FALSE)*$Q$4/1000</f>
        <v>9.6459388515993449</v>
      </c>
      <c r="K61" s="52">
        <f>VLOOKUP(DATE!I60,'MODEL - pluie - débit'!$A$6:$O$761,15,FALSE)*$Q$4/1000</f>
        <v>3.6654567636077511</v>
      </c>
      <c r="L61" s="52">
        <f>VLOOKUP(DATE!J60,'MODEL - pluie - débit'!$A$6:$O$761,15,FALSE)*$Q$4/1000</f>
        <v>8.1191904044154519</v>
      </c>
      <c r="M61" s="52">
        <f>VLOOKUP(DATE!K60,'MODEL - pluie - débit'!$A$6:$O$761,15,FALSE)*$Q$4/1000</f>
        <v>0.52929195666495921</v>
      </c>
      <c r="N61" s="52">
        <f>VLOOKUP(DATE!L60,'MODEL - pluie - débit'!$A$6:$O$761,15,FALSE)*$Q$4/1000</f>
        <v>0.20113094353268454</v>
      </c>
      <c r="O61" s="52">
        <f>VLOOKUP(DATE!M60,'MODEL - pluie - débit'!$A$6:$O$761,15,FALSE)*$Q$4/1000</f>
        <v>7.6429758542420137E-2</v>
      </c>
      <c r="P61" s="36">
        <f t="shared" si="0"/>
        <v>139.18592220185789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2.9043308246119639E-2</v>
      </c>
      <c r="E62" s="52">
        <f>VLOOKUP(DATE!C61,'MODEL - pluie - débit'!$A$6:$O$761,15,FALSE)*$Q$4/1000</f>
        <v>1.1036457133525465E-2</v>
      </c>
      <c r="F62" s="52">
        <f>VLOOKUP(DATE!D61,'MODEL - pluie - débit'!$A$6:$O$761,15,FALSE)*$Q$4/1000</f>
        <v>4.1938537107396754E-3</v>
      </c>
      <c r="G62" s="52">
        <f>VLOOKUP(DATE!E61,'MODEL - pluie - débit'!$A$6:$O$761,15,FALSE)*$Q$4/1000</f>
        <v>9.5244230346156957</v>
      </c>
      <c r="H62" s="52">
        <f>VLOOKUP(DATE!F61,'MODEL - pluie - débit'!$A$6:$O$761,15,FALSE)*$Q$4/1000</f>
        <v>24.477169186646066</v>
      </c>
      <c r="I62" s="52">
        <f>VLOOKUP(DATE!G61,'MODEL - pluie - débit'!$A$6:$O$761,15,FALSE)*$Q$4/1000</f>
        <v>14.996906552928474</v>
      </c>
      <c r="J62" s="52">
        <f>VLOOKUP(DATE!H61,'MODEL - pluie - débit'!$A$6:$O$761,15,FALSE)*$Q$4/1000</f>
        <v>7.1551914857829297</v>
      </c>
      <c r="K62" s="52">
        <f>VLOOKUP(DATE!I61,'MODEL - pluie - débit'!$A$6:$O$761,15,FALSE)*$Q$4/1000</f>
        <v>1.4640381541529892</v>
      </c>
      <c r="L62" s="52">
        <f>VLOOKUP(DATE!J61,'MODEL - pluie - débit'!$A$6:$O$761,15,FALSE)*$Q$4/1000</f>
        <v>0.55633449857813588</v>
      </c>
      <c r="M62" s="52">
        <f>VLOOKUP(DATE!K61,'MODEL - pluie - débit'!$A$6:$O$761,15,FALSE)*$Q$4/1000</f>
        <v>0.21140710945969166</v>
      </c>
      <c r="N62" s="52">
        <f>VLOOKUP(DATE!L61,'MODEL - pluie - débit'!$A$6:$O$761,15,FALSE)*$Q$4/1000</f>
        <v>8.0334701594682825E-2</v>
      </c>
      <c r="O62" s="52">
        <f>VLOOKUP(DATE!M61,'MODEL - pluie - débit'!$A$6:$O$761,15,FALSE)*$Q$4/1000</f>
        <v>3.0527186605979476E-2</v>
      </c>
      <c r="P62" s="36">
        <f t="shared" si="0"/>
        <v>58.540605529455028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1.16003309102722E-2</v>
      </c>
      <c r="E63" s="52">
        <f>VLOOKUP(DATE!C62,'MODEL - pluie - débit'!$A$6:$O$761,15,FALSE)*$Q$4/1000</f>
        <v>10.63356420238023</v>
      </c>
      <c r="F63" s="52">
        <f>VLOOKUP(DATE!D62,'MODEL - pluie - débit'!$A$6:$O$761,15,FALSE)*$Q$4/1000</f>
        <v>5.7672569575050101</v>
      </c>
      <c r="G63" s="52">
        <f>VLOOKUP(DATE!E62,'MODEL - pluie - débit'!$A$6:$O$761,15,FALSE)*$Q$4/1000</f>
        <v>2.759738274472213</v>
      </c>
      <c r="H63" s="52">
        <f>VLOOKUP(DATE!F62,'MODEL - pluie - débit'!$A$6:$O$761,15,FALSE)*$Q$4/1000</f>
        <v>2.418826759292133E-4</v>
      </c>
      <c r="I63" s="52">
        <f>VLOOKUP(DATE!G62,'MODEL - pluie - débit'!$A$6:$O$761,15,FALSE)*$Q$4/1000</f>
        <v>9.1915416853101059E-5</v>
      </c>
      <c r="J63" s="52">
        <f>VLOOKUP(DATE!H62,'MODEL - pluie - débit'!$A$6:$O$761,15,FALSE)*$Q$4/1000</f>
        <v>3.4927858404178406E-5</v>
      </c>
      <c r="K63" s="52">
        <f>VLOOKUP(DATE!I62,'MODEL - pluie - débit'!$A$6:$O$761,15,FALSE)*$Q$4/1000</f>
        <v>10.475477334705094</v>
      </c>
      <c r="L63" s="52">
        <f>VLOOKUP(DATE!J62,'MODEL - pluie - débit'!$A$6:$O$761,15,FALSE)*$Q$4/1000</f>
        <v>7.6107437477642037</v>
      </c>
      <c r="M63" s="52">
        <f>VLOOKUP(DATE!K62,'MODEL - pluie - débit'!$A$6:$O$761,15,FALSE)*$Q$4/1000</f>
        <v>1.9165614463540773E-6</v>
      </c>
      <c r="N63" s="52">
        <f>VLOOKUP(DATE!L62,'MODEL - pluie - débit'!$A$6:$O$761,15,FALSE)*$Q$4/1000</f>
        <v>7.2829334961454939E-7</v>
      </c>
      <c r="O63" s="52">
        <f>VLOOKUP(DATE!M62,'MODEL - pluie - débit'!$A$6:$O$761,15,FALSE)*$Q$4/1000</f>
        <v>2.7675147285352877E-7</v>
      </c>
      <c r="P63" s="36">
        <f t="shared" si="0"/>
        <v>37.258752495294473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1.0516555968434093E-7</v>
      </c>
      <c r="E64" s="52">
        <f>VLOOKUP(DATE!C63,'MODEL - pluie - débit'!$A$6:$O$761,15,FALSE)*$Q$4/1000</f>
        <v>3.5554864776511814</v>
      </c>
      <c r="F64" s="52">
        <f>VLOOKUP(DATE!D63,'MODEL - pluie - débit'!$A$6:$O$761,15,FALSE)*$Q$4/1000</f>
        <v>1.5185906818418832E-8</v>
      </c>
      <c r="G64" s="52">
        <f>VLOOKUP(DATE!E63,'MODEL - pluie - débit'!$A$6:$O$761,15,FALSE)*$Q$4/1000</f>
        <v>27.832095427669493</v>
      </c>
      <c r="H64" s="52">
        <f>VLOOKUP(DATE!F63,'MODEL - pluie - débit'!$A$6:$O$761,15,FALSE)*$Q$4/1000</f>
        <v>27.378100478227413</v>
      </c>
      <c r="I64" s="52">
        <f>VLOOKUP(DATE!G63,'MODEL - pluie - débit'!$A$6:$O$761,15,FALSE)*$Q$4/1000</f>
        <v>6.7700175167203467</v>
      </c>
      <c r="J64" s="52">
        <f>VLOOKUP(DATE!H63,'MODEL - pluie - débit'!$A$6:$O$761,15,FALSE)*$Q$4/1000</f>
        <v>2.5726066563537326</v>
      </c>
      <c r="K64" s="52">
        <f>VLOOKUP(DATE!I63,'MODEL - pluie - débit'!$A$6:$O$761,15,FALSE)*$Q$4/1000</f>
        <v>0.97759052941441815</v>
      </c>
      <c r="L64" s="52">
        <f>VLOOKUP(DATE!J63,'MODEL - pluie - débit'!$A$6:$O$761,15,FALSE)*$Q$4/1000</f>
        <v>0.37148440117747894</v>
      </c>
      <c r="M64" s="52">
        <f>VLOOKUP(DATE!K63,'MODEL - pluie - débit'!$A$6:$O$761,15,FALSE)*$Q$4/1000</f>
        <v>0.141164072447442</v>
      </c>
      <c r="N64" s="52">
        <f>VLOOKUP(DATE!L63,'MODEL - pluie - débit'!$A$6:$O$761,15,FALSE)*$Q$4/1000</f>
        <v>5.3642347530027959E-2</v>
      </c>
      <c r="O64" s="52">
        <f>VLOOKUP(DATE!M63,'MODEL - pluie - débit'!$A$6:$O$761,15,FALSE)*$Q$4/1000</f>
        <v>2.038409206141063E-2</v>
      </c>
      <c r="P64" s="36">
        <f t="shared" si="0"/>
        <v>69.672572119604396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7.7459549833360387E-3</v>
      </c>
      <c r="E65" s="52">
        <f>VLOOKUP(DATE!C64,'MODEL - pluie - débit'!$A$6:$O$761,15,FALSE)*$Q$4/1000</f>
        <v>2.9434628936676954E-3</v>
      </c>
      <c r="F65" s="52">
        <f>VLOOKUP(DATE!D64,'MODEL - pluie - débit'!$A$6:$O$761,15,FALSE)*$Q$4/1000</f>
        <v>1.1185158995937238E-3</v>
      </c>
      <c r="G65" s="52">
        <f>VLOOKUP(DATE!E64,'MODEL - pluie - débit'!$A$6:$O$761,15,FALSE)*$Q$4/1000</f>
        <v>17.163090467597147</v>
      </c>
      <c r="H65" s="52">
        <f>VLOOKUP(DATE!F64,'MODEL - pluie - débit'!$A$6:$O$761,15,FALSE)*$Q$4/1000</f>
        <v>1.6151369590133377E-4</v>
      </c>
      <c r="I65" s="52">
        <f>VLOOKUP(DATE!G64,'MODEL - pluie - débit'!$A$6:$O$761,15,FALSE)*$Q$4/1000</f>
        <v>6.1375204442506829E-5</v>
      </c>
      <c r="J65" s="52">
        <f>VLOOKUP(DATE!H64,'MODEL - pluie - débit'!$A$6:$O$761,15,FALSE)*$Q$4/1000</f>
        <v>16.683706844817877</v>
      </c>
      <c r="K65" s="52">
        <f>VLOOKUP(DATE!I64,'MODEL - pluie - débit'!$A$6:$O$761,15,FALSE)*$Q$4/1000</f>
        <v>46.516355597186802</v>
      </c>
      <c r="L65" s="52">
        <f>VLOOKUP(DATE!J64,'MODEL - pluie - débit'!$A$6:$O$761,15,FALSE)*$Q$4/1000</f>
        <v>8.6169108652285118</v>
      </c>
      <c r="M65" s="52">
        <f>VLOOKUP(DATE!K64,'MODEL - pluie - débit'!$A$6:$O$761,15,FALSE)*$Q$4/1000</f>
        <v>3.2744261287868346</v>
      </c>
      <c r="N65" s="52">
        <f>VLOOKUP(DATE!L64,'MODEL - pluie - débit'!$A$6:$O$761,15,FALSE)*$Q$4/1000</f>
        <v>1.2442819289389973</v>
      </c>
      <c r="O65" s="52">
        <f>VLOOKUP(DATE!M64,'MODEL - pluie - débit'!$A$6:$O$761,15,FALSE)*$Q$4/1000</f>
        <v>0.47282713299681894</v>
      </c>
      <c r="P65" s="36">
        <f t="shared" si="0"/>
        <v>93.983629788229919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VLOOKUP(DATE!B65,'App MESURE'!$P$2:$T$769,2,FALSE)</f>
        <v>6.3327516024134833E-2</v>
      </c>
      <c r="E66" s="52">
        <f>VLOOKUP(DATE!C65,'App MESURE'!$P$2:$T$769,2,FALSE)</f>
        <v>11.907726258505033</v>
      </c>
      <c r="F66" s="52">
        <f>VLOOKUP(DATE!D65,'App MESURE'!$P$2:$T$769,2,FALSE)</f>
        <v>104.17144497942887</v>
      </c>
      <c r="G66" s="52">
        <f>VLOOKUP(DATE!E65,'App MESURE'!$P$2:$T$769,2,FALSE)</f>
        <v>10.868370993331244</v>
      </c>
      <c r="H66" s="52">
        <f>VLOOKUP(DATE!F65,'App MESURE'!$P$2:$T$769,2,FALSE)</f>
        <v>40.633959867726674</v>
      </c>
      <c r="I66" s="52">
        <f>VLOOKUP(DATE!G65,'App MESURE'!$P$2:$T$769,2,FALSE)</f>
        <v>9.3815270469232654</v>
      </c>
      <c r="J66" s="52">
        <f>VLOOKUP(DATE!H65,'App MESURE'!$P$2:$T$769,2,FALSE)</f>
        <v>33.193446032088907</v>
      </c>
      <c r="K66" s="52">
        <f>VLOOKUP(DATE!I65,'App MESURE'!$P$2:$T$769,2,FALSE)</f>
        <v>10.498730435544338</v>
      </c>
      <c r="L66" s="52">
        <f>VLOOKUP(DATE!J65,'App MESURE'!$P$2:$T$769,2,FALSE)</f>
        <v>2.3746438223173829</v>
      </c>
      <c r="M66" s="52">
        <f>VLOOKUP(DATE!K65,'App MESURE'!$P$2:$T$769,2,FALSE)</f>
        <v>0.91623376496993625</v>
      </c>
      <c r="N66" s="52">
        <f>VLOOKUP(DATE!L65,'App MESURE'!$P$2:$T$769,2,FALSE)</f>
        <v>8.3866169869800125E-2</v>
      </c>
      <c r="O66" s="52">
        <f>VLOOKUP(DATE!M65,'App MESURE'!$P$2:$T$769,2,FALSE)</f>
        <v>2.5673317307081691E-2</v>
      </c>
      <c r="P66" s="36">
        <f t="shared" si="0"/>
        <v>224.11895020403665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VLOOKUP(DATE!B66,'App MESURE'!$P$2:$T$769,2,FALSE)</f>
        <v>4.2181536392710578E-2</v>
      </c>
      <c r="E67" s="52">
        <f>VLOOKUP(DATE!C66,'App MESURE'!$P$2:$T$769,2,FALSE)</f>
        <v>9.0097884546037346</v>
      </c>
      <c r="F67" s="52">
        <f>VLOOKUP(DATE!D66,'App MESURE'!$P$2:$T$769,2,FALSE)</f>
        <v>24.159309334619756</v>
      </c>
      <c r="G67" s="52">
        <f>VLOOKUP(DATE!E66,'App MESURE'!$P$2:$T$769,2,FALSE)</f>
        <v>120.29191415656817</v>
      </c>
      <c r="H67" s="52">
        <f>VLOOKUP(DATE!F66,'App MESURE'!$P$2:$T$769,2,FALSE)</f>
        <v>2.3725457877847602</v>
      </c>
      <c r="I67" s="52">
        <f>VLOOKUP(DATE!G66,'App MESURE'!$P$2:$T$769,2,FALSE)</f>
        <v>3.488258467658969</v>
      </c>
      <c r="J67" s="52">
        <f>VLOOKUP(DATE!H66,'App MESURE'!$P$2:$T$769,2,FALSE)</f>
        <v>1.7931017767356809</v>
      </c>
      <c r="K67" s="52">
        <f>VLOOKUP(DATE!I66,'App MESURE'!$P$2:$T$769,2,FALSE)</f>
        <v>0.62322667905879148</v>
      </c>
      <c r="L67" s="52">
        <f>VLOOKUP(DATE!J66,'App MESURE'!$P$2:$T$769,2,FALSE)</f>
        <v>6.3109982969962957</v>
      </c>
      <c r="M67" s="52">
        <f>VLOOKUP(DATE!K66,'App MESURE'!$P$2:$T$769,2,FALSE)</f>
        <v>0.42115282670627746</v>
      </c>
      <c r="N67" s="52">
        <f>VLOOKUP(DATE!L66,'App MESURE'!$P$2:$T$769,2,FALSE)</f>
        <v>1.6784276260973834E-2</v>
      </c>
      <c r="O67" s="52">
        <f>VLOOKUP(DATE!M66,'App MESURE'!$P$2:$T$769,2,FALSE)</f>
        <v>0.20544174989172234</v>
      </c>
      <c r="P67" s="36">
        <f t="shared" ref="P67:P86" si="1">SUM(D67:O67)</f>
        <v>168.73470334327786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VLOOKUP(DATE!B67,'App MESURE'!$P$2:$T$769,2,FALSE)</f>
        <v>2.7053603183806508E-3</v>
      </c>
      <c r="E68" s="52">
        <f>VLOOKUP(DATE!C67,'App MESURE'!$P$2:$T$769,2,FALSE)</f>
        <v>2.1419276235015783</v>
      </c>
      <c r="F68" s="52">
        <f>VLOOKUP(DATE!D67,'App MESURE'!$P$2:$T$769,2,FALSE)</f>
        <v>1.4028673536680392</v>
      </c>
      <c r="G68" s="52">
        <f>VLOOKUP(DATE!E67,'App MESURE'!$P$2:$T$769,2,FALSE)</f>
        <v>6.4359417745574286</v>
      </c>
      <c r="H68" s="52">
        <f>VLOOKUP(DATE!F67,'App MESURE'!$P$2:$T$769,2,FALSE)</f>
        <v>0.55592393970968923</v>
      </c>
      <c r="I68" s="52">
        <f>VLOOKUP(DATE!G67,'App MESURE'!$P$2:$T$769,2,FALSE)</f>
        <v>0.22272292906831723</v>
      </c>
      <c r="J68" s="52">
        <f>VLOOKUP(DATE!H67,'App MESURE'!$P$2:$T$769,2,FALSE)</f>
        <v>7.8365454593876418</v>
      </c>
      <c r="K68" s="52">
        <f>VLOOKUP(DATE!I67,'App MESURE'!$P$2:$T$769,2,FALSE)</f>
        <v>0.11666176230078192</v>
      </c>
      <c r="L68" s="52">
        <f>VLOOKUP(DATE!J67,'App MESURE'!$P$2:$T$769,2,FALSE)</f>
        <v>3.4838415528534485E-2</v>
      </c>
      <c r="M68" s="52">
        <f>VLOOKUP(DATE!K67,'App MESURE'!$P$2:$T$769,2,FALSE)</f>
        <v>7.6743894745900099E-3</v>
      </c>
      <c r="N68" s="52">
        <f>VLOOKUP(DATE!L67,'App MESURE'!$P$2:$T$769,2,FALSE)</f>
        <v>3.3126861041395724E-3</v>
      </c>
      <c r="O68" s="52">
        <f>VLOOKUP(DATE!M67,'App MESURE'!$P$2:$T$769,2,FALSE)</f>
        <v>1.8771887923457584E-3</v>
      </c>
      <c r="P68" s="36">
        <f t="shared" si="1"/>
        <v>18.762998882411466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VLOOKUP(DATE!B68,'App MESURE'!$P$2:$T$769,2,FALSE)</f>
        <v>2.0428230975527368E-3</v>
      </c>
      <c r="E69" s="52">
        <f>VLOOKUP(DATE!C68,'App MESURE'!$P$2:$T$769,2,FALSE)</f>
        <v>2.4845145781046793E-3</v>
      </c>
      <c r="F69" s="52">
        <f>VLOOKUP(DATE!D68,'App MESURE'!$P$2:$T$769,2,FALSE)</f>
        <v>8.6657107912537708</v>
      </c>
      <c r="G69" s="52">
        <f>VLOOKUP(DATE!E68,'App MESURE'!$P$2:$T$769,2,FALSE)</f>
        <v>3.0135505489357675</v>
      </c>
      <c r="H69" s="52">
        <f>VLOOKUP(DATE!F68,'App MESURE'!$P$2:$T$769,2,FALSE)</f>
        <v>45.240802009883438</v>
      </c>
      <c r="I69" s="52">
        <f>VLOOKUP(DATE!G68,'App MESURE'!$P$2:$T$769,2,FALSE)</f>
        <v>88.61987442924044</v>
      </c>
      <c r="J69" s="52">
        <f>VLOOKUP(DATE!H68,'App MESURE'!$P$2:$T$769,2,FALSE)</f>
        <v>43.18804085401829</v>
      </c>
      <c r="K69" s="52">
        <f>VLOOKUP(DATE!I68,'App MESURE'!$P$2:$T$769,2,FALSE)</f>
        <v>0.64779576766449287</v>
      </c>
      <c r="L69" s="52">
        <f>VLOOKUP(DATE!J68,'App MESURE'!$P$2:$T$769,2,FALSE)</f>
        <v>1.3378834945918361</v>
      </c>
      <c r="M69" s="52">
        <f>VLOOKUP(DATE!K68,'App MESURE'!$P$2:$T$769,2,FALSE)</f>
        <v>0.73502983507350206</v>
      </c>
      <c r="N69" s="52">
        <f>VLOOKUP(DATE!L68,'App MESURE'!$P$2:$T$769,2,FALSE)</f>
        <v>9.496366831866776E-3</v>
      </c>
      <c r="O69" s="52">
        <f>VLOOKUP(DATE!M68,'App MESURE'!$P$2:$T$769,2,FALSE)</f>
        <v>1.6563430520697869E-3</v>
      </c>
      <c r="P69" s="36">
        <f t="shared" si="1"/>
        <v>191.46436777822112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VLOOKUP(DATE!B69,'App MESURE'!$P$2:$T$769,2,FALSE)</f>
        <v>4.9690291562093586E-3</v>
      </c>
      <c r="E70" s="52">
        <f>VLOOKUP(DATE!C69,'App MESURE'!$P$2:$T$769,2,FALSE)</f>
        <v>8.7289278844077695E-2</v>
      </c>
      <c r="F70" s="52">
        <f>VLOOKUP(DATE!D69,'App MESURE'!$P$2:$T$769,2,FALSE)</f>
        <v>4.2512805003124508E-2</v>
      </c>
      <c r="G70" s="52">
        <f>VLOOKUP(DATE!E69,'App MESURE'!$P$2:$T$769,2,FALSE)</f>
        <v>7.8455449233038835E-2</v>
      </c>
      <c r="H70" s="52">
        <f>VLOOKUP(DATE!F69,'App MESURE'!$P$2:$T$769,2,FALSE)</f>
        <v>0.80178046007191417</v>
      </c>
      <c r="I70" s="52">
        <f>VLOOKUP(DATE!G69,'App MESURE'!$P$2:$T$769,2,FALSE)</f>
        <v>1.8352833131283917</v>
      </c>
      <c r="J70" s="52">
        <f>VLOOKUP(DATE!H69,'App MESURE'!$P$2:$T$769,2,FALSE)</f>
        <v>0.84534228234134967</v>
      </c>
      <c r="K70" s="52">
        <f>VLOOKUP(DATE!I69,'App MESURE'!$P$2:$T$769,2,FALSE)</f>
        <v>10.703288802474956</v>
      </c>
      <c r="L70" s="52">
        <f>VLOOKUP(DATE!J69,'App MESURE'!$P$2:$T$769,2,FALSE)</f>
        <v>0.8775857604216416</v>
      </c>
      <c r="M70" s="52">
        <f>VLOOKUP(DATE!K69,'App MESURE'!$P$2:$T$769,2,FALSE)</f>
        <v>9.6951279981151411E-2</v>
      </c>
      <c r="N70" s="52">
        <f>VLOOKUP(DATE!L69,'App MESURE'!$P$2:$T$769,2,FALSE)</f>
        <v>1.744681348180175E-2</v>
      </c>
      <c r="O70" s="52">
        <f>VLOOKUP(DATE!M69,'App MESURE'!$P$2:$T$769,2,FALSE)</f>
        <v>1.540399038424901E-2</v>
      </c>
      <c r="P70" s="36">
        <f t="shared" si="1"/>
        <v>15.406309264521907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VLOOKUP(DATE!B70,'App MESURE'!$P$2:$T$769,2,FALSE)</f>
        <v>1.4962298903697067E-2</v>
      </c>
      <c r="E71" s="52">
        <f>VLOOKUP(DATE!C70,'App MESURE'!$P$2:$T$769,2,FALSE)</f>
        <v>1.1454716433763947</v>
      </c>
      <c r="F71" s="52">
        <f>VLOOKUP(DATE!D70,'App MESURE'!$P$2:$T$769,2,FALSE)</f>
        <v>5.9948576197912411</v>
      </c>
      <c r="G71" s="52">
        <f>VLOOKUP(DATE!E70,'App MESURE'!$P$2:$T$769,2,FALSE)</f>
        <v>1.3060264965570259</v>
      </c>
      <c r="H71" s="52">
        <f>VLOOKUP(DATE!F70,'App MESURE'!$P$2:$T$769,2,FALSE)</f>
        <v>19.733505488054217</v>
      </c>
      <c r="I71" s="52">
        <f>VLOOKUP(DATE!G70,'App MESURE'!$P$2:$T$769,2,FALSE)</f>
        <v>3.3089317265548801</v>
      </c>
      <c r="J71" s="52">
        <f>VLOOKUP(DATE!H70,'App MESURE'!$P$2:$T$769,2,FALSE)</f>
        <v>1.5000946908245365</v>
      </c>
      <c r="K71" s="52">
        <f>VLOOKUP(DATE!I70,'App MESURE'!$P$2:$T$769,2,FALSE)</f>
        <v>0.68164037736178584</v>
      </c>
      <c r="L71" s="52">
        <f>VLOOKUP(DATE!J70,'App MESURE'!$P$2:$T$769,2,FALSE)</f>
        <v>0.33033001601778417</v>
      </c>
      <c r="M71" s="52">
        <f>VLOOKUP(DATE!K70,'App MESURE'!$P$2:$T$769,2,FALSE)</f>
        <v>0.24916920646636476</v>
      </c>
      <c r="N71" s="52">
        <f>VLOOKUP(DATE!L70,'App MESURE'!$P$2:$T$769,2,FALSE)</f>
        <v>1.7612447787008725E-2</v>
      </c>
      <c r="O71" s="52">
        <f>VLOOKUP(DATE!M70,'App MESURE'!$P$2:$T$769,2,FALSE)</f>
        <v>1.540399038424901E-2</v>
      </c>
      <c r="P71" s="36">
        <f t="shared" si="1"/>
        <v>34.298006002079184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VLOOKUP(DATE!B71,'App MESURE'!$P$2:$T$769,2,FALSE)</f>
        <v>7.8702796462147928</v>
      </c>
      <c r="E72" s="52">
        <f>VLOOKUP(DATE!C71,'App MESURE'!$P$2:$T$769,2,FALSE)</f>
        <v>11.042839128149264</v>
      </c>
      <c r="F72" s="52">
        <f>VLOOKUP(DATE!D71,'App MESURE'!$P$2:$T$769,2,FALSE)</f>
        <v>18.552035989012843</v>
      </c>
      <c r="G72" s="52">
        <f>VLOOKUP(DATE!E71,'App MESURE'!$P$2:$T$769,2,FALSE)</f>
        <v>70.623707168502222</v>
      </c>
      <c r="H72" s="52">
        <f>VLOOKUP(DATE!F71,'App MESURE'!$P$2:$T$769,2,FALSE)</f>
        <v>89.271369363054546</v>
      </c>
      <c r="I72" s="52">
        <f>VLOOKUP(DATE!G71,'App MESURE'!$P$2:$T$769,2,FALSE)</f>
        <v>202.23506974291541</v>
      </c>
      <c r="J72" s="52">
        <f>VLOOKUP(DATE!H71,'App MESURE'!$P$2:$T$769,2,FALSE)</f>
        <v>25.973667513856995</v>
      </c>
      <c r="K72" s="52">
        <f>VLOOKUP(DATE!I71,'App MESURE'!$P$2:$T$769,2,FALSE)</f>
        <v>6.2963120552679452</v>
      </c>
      <c r="L72" s="52">
        <f>VLOOKUP(DATE!J71,'App MESURE'!$P$2:$T$769,2,FALSE)</f>
        <v>2.5471795569079849</v>
      </c>
      <c r="M72" s="52">
        <f>VLOOKUP(DATE!K71,'App MESURE'!$P$2:$T$769,2,FALSE)</f>
        <v>1.3590846856583281</v>
      </c>
      <c r="N72" s="52">
        <f>VLOOKUP(DATE!L71,'App MESURE'!$P$2:$T$769,2,FALSE)</f>
        <v>0.3304956503229915</v>
      </c>
      <c r="O72" s="52">
        <f>VLOOKUP(DATE!M71,'App MESURE'!$P$2:$T$769,2,FALSE)</f>
        <v>0.11980881409971453</v>
      </c>
      <c r="P72" s="36">
        <f t="shared" si="1"/>
        <v>436.22184931396299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VLOOKUP(DATE!B72,'App MESURE'!$P$2:$T$769,2,FALSE)</f>
        <v>18.117742840760137</v>
      </c>
      <c r="E73" s="52">
        <f>VLOOKUP(DATE!C72,'App MESURE'!$P$2:$T$769,2,FALSE)</f>
        <v>3.3436045077782071</v>
      </c>
      <c r="F73" s="52">
        <f>VLOOKUP(DATE!D72,'App MESURE'!$P$2:$T$769,2,FALSE)</f>
        <v>0.7095773635066962</v>
      </c>
      <c r="G73" s="52">
        <f>VLOOKUP(DATE!E72,'App MESURE'!$P$2:$T$769,2,FALSE)</f>
        <v>124.76724266039061</v>
      </c>
      <c r="H73" s="52">
        <f>VLOOKUP(DATE!F72,'App MESURE'!$P$2:$T$769,2,FALSE)</f>
        <v>157.35258994662962</v>
      </c>
      <c r="I73" s="52">
        <f>VLOOKUP(DATE!G72,'App MESURE'!$P$2:$T$769,2,FALSE)</f>
        <v>271.76724684010344</v>
      </c>
      <c r="J73" s="52">
        <f>VLOOKUP(DATE!H72,'App MESURE'!$P$2:$T$769,2,FALSE)</f>
        <v>185.20123779542965</v>
      </c>
      <c r="K73" s="52">
        <f>VLOOKUP(DATE!I72,'App MESURE'!$P$2:$T$769,2,FALSE)</f>
        <v>23.531113626404764</v>
      </c>
      <c r="L73" s="52">
        <f>VLOOKUP(DATE!J72,'App MESURE'!$P$2:$T$769,2,FALSE)</f>
        <v>6.9417337312244678</v>
      </c>
      <c r="M73" s="52">
        <f>VLOOKUP(DATE!K72,'App MESURE'!$P$2:$T$769,2,FALSE)</f>
        <v>3.217170321470213</v>
      </c>
      <c r="N73" s="52">
        <f>VLOOKUP(DATE!L72,'App MESURE'!$P$2:$T$769,2,FALSE)</f>
        <v>1.4674095212636917</v>
      </c>
      <c r="O73" s="52">
        <f>VLOOKUP(DATE!M72,'App MESURE'!$P$2:$T$769,2,FALSE)</f>
        <v>0.64194335554717985</v>
      </c>
      <c r="P73" s="36">
        <f t="shared" si="1"/>
        <v>797.05861251050862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VLOOKUP(DATE!B73,'App MESURE'!$P$2:$T$769,2,FALSE)</f>
        <v>3.0570019483350648</v>
      </c>
      <c r="E74" s="52">
        <f>VLOOKUP(DATE!C73,'App MESURE'!$P$2:$T$769,2,FALSE)</f>
        <v>23.916710288926595</v>
      </c>
      <c r="F74" s="52">
        <f>VLOOKUP(DATE!D73,'App MESURE'!$P$2:$T$769,2,FALSE)</f>
        <v>41.809411320345532</v>
      </c>
      <c r="G74" s="52">
        <f>VLOOKUP(DATE!E73,'App MESURE'!$P$2:$T$769,2,FALSE)</f>
        <v>128.38591053768252</v>
      </c>
      <c r="H74" s="52">
        <f>VLOOKUP(DATE!F73,'App MESURE'!$P$2:$T$769,2,FALSE)</f>
        <v>18.413013595509117</v>
      </c>
      <c r="I74" s="52">
        <f>VLOOKUP(DATE!G73,'App MESURE'!$P$2:$T$769,2,FALSE)</f>
        <v>30.285680592745333</v>
      </c>
      <c r="J74" s="52">
        <f>VLOOKUP(DATE!H73,'App MESURE'!$P$2:$T$769,2,FALSE)</f>
        <v>20.555217276186038</v>
      </c>
      <c r="K74" s="52">
        <f>VLOOKUP(DATE!I73,'App MESURE'!$P$2:$T$769,2,FALSE)</f>
        <v>5.0270011630318017</v>
      </c>
      <c r="L74" s="52">
        <f>VLOOKUP(DATE!J73,'App MESURE'!$P$2:$T$769,2,FALSE)</f>
        <v>32.809929000288015</v>
      </c>
      <c r="M74" s="52">
        <f>VLOOKUP(DATE!K73,'App MESURE'!$P$2:$T$769,2,FALSE)</f>
        <v>9.5563816617867658</v>
      </c>
      <c r="N74" s="52">
        <f>VLOOKUP(DATE!L73,'App MESURE'!$P$2:$T$769,2,FALSE)</f>
        <v>0.94549582555650269</v>
      </c>
      <c r="O74" s="52">
        <f>VLOOKUP(DATE!M73,'App MESURE'!$P$2:$T$769,2,FALSE)</f>
        <v>0.56873299264569543</v>
      </c>
      <c r="P74" s="36">
        <f t="shared" si="1"/>
        <v>315.33048620303902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VLOOKUP(DATE!B74,'App MESURE'!$P$2:$T$769,2,FALSE)</f>
        <v>0.430373136362799</v>
      </c>
      <c r="E75" s="52">
        <f>VLOOKUP(DATE!C74,'App MESURE'!$P$2:$T$769,2,FALSE)</f>
        <v>12.628345909025528</v>
      </c>
      <c r="F75" s="52">
        <f>VLOOKUP(DATE!D74,'App MESURE'!$P$2:$T$769,2,FALSE)</f>
        <v>66.006374853682331</v>
      </c>
      <c r="G75" s="52">
        <f>VLOOKUP(DATE!E74,'App MESURE'!$P$2:$T$769,2,FALSE)</f>
        <v>10.572437701361441</v>
      </c>
      <c r="H75" s="52">
        <f>VLOOKUP(DATE!F74,'App MESURE'!$P$2:$T$769,2,FALSE)</f>
        <v>6.5160535668425359</v>
      </c>
      <c r="I75" s="52">
        <f>VLOOKUP(DATE!G74,'App MESURE'!$P$2:$T$769,2,FALSE)</f>
        <v>4.3015229062252338</v>
      </c>
      <c r="J75" s="52">
        <f>VLOOKUP(DATE!H74,'App MESURE'!$P$2:$T$769,2,FALSE)</f>
        <v>2.2924892069347216</v>
      </c>
      <c r="K75" s="52">
        <f>VLOOKUP(DATE!I74,'App MESURE'!$P$2:$T$769,2,FALSE)</f>
        <v>5.2058862126553347</v>
      </c>
      <c r="L75" s="52">
        <f>VLOOKUP(DATE!J74,'App MESURE'!$P$2:$T$769,2,FALSE)</f>
        <v>1.6396691986789491</v>
      </c>
      <c r="M75" s="52">
        <f>VLOOKUP(DATE!K74,'App MESURE'!$P$2:$T$769,2,FALSE)</f>
        <v>0.25921768764892145</v>
      </c>
      <c r="N75" s="52">
        <f>VLOOKUP(DATE!L74,'App MESURE'!$P$2:$T$769,2,FALSE)</f>
        <v>5.6039606595027776E-2</v>
      </c>
      <c r="O75" s="52">
        <f>VLOOKUP(DATE!M74,'App MESURE'!$P$2:$T$769,2,FALSE)</f>
        <v>1.0124120848601219</v>
      </c>
      <c r="P75" s="36">
        <f t="shared" si="1"/>
        <v>110.92082207087292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VLOOKUP(DATE!B75,'App MESURE'!$P$2:$T$769,2,FALSE)</f>
        <v>0.24839624637539889</v>
      </c>
      <c r="E76" s="52">
        <f>VLOOKUP(DATE!C75,'App MESURE'!$P$2:$T$769,2,FALSE)</f>
        <v>20.328463912357684</v>
      </c>
      <c r="F76" s="52">
        <f>VLOOKUP(DATE!D75,'App MESURE'!$P$2:$T$769,2,FALSE)</f>
        <v>101.41622873518091</v>
      </c>
      <c r="G76" s="52">
        <f>VLOOKUP(DATE!E75,'App MESURE'!$P$2:$T$769,2,FALSE)</f>
        <v>59.819933554201704</v>
      </c>
      <c r="H76" s="52">
        <f>VLOOKUP(DATE!F75,'App MESURE'!$P$2:$T$769,2,FALSE)</f>
        <v>36.022148696413687</v>
      </c>
      <c r="I76" s="52">
        <f>VLOOKUP(DATE!G75,'App MESURE'!$P$2:$T$769,2,FALSE)</f>
        <v>17.929913538655434</v>
      </c>
      <c r="J76" s="52">
        <f>VLOOKUP(DATE!H75,'App MESURE'!$P$2:$T$769,2,FALSE)</f>
        <v>139.68769129630536</v>
      </c>
      <c r="K76" s="52">
        <f>VLOOKUP(DATE!I75,'App MESURE'!$P$2:$T$769,2,FALSE)</f>
        <v>49.928804961591617</v>
      </c>
      <c r="L76" s="52">
        <f>VLOOKUP(DATE!J75,'App MESURE'!$P$2:$T$769,2,FALSE)</f>
        <v>5.3047146814288322</v>
      </c>
      <c r="M76" s="52">
        <f>VLOOKUP(DATE!K75,'App MESURE'!$P$2:$T$769,2,FALSE)</f>
        <v>1.745123039660726</v>
      </c>
      <c r="N76" s="52">
        <f>VLOOKUP(DATE!L75,'App MESURE'!$P$2:$T$769,2,FALSE)</f>
        <v>0.26976307174709896</v>
      </c>
      <c r="O76" s="52">
        <f>VLOOKUP(DATE!M75,'App MESURE'!$P$2:$T$769,2,FALSE)</f>
        <v>0.33739707970661564</v>
      </c>
      <c r="P76" s="36">
        <f t="shared" si="1"/>
        <v>433.03857881362501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VLOOKUP(DATE!B76,'App MESURE'!$P$2:$T$769,2,FALSE)</f>
        <v>8.6423011427845182</v>
      </c>
      <c r="E77" s="52">
        <f>VLOOKUP(DATE!C76,'App MESURE'!$P$2:$T$769,2,FALSE)</f>
        <v>1.171144960683477</v>
      </c>
      <c r="F77" s="52">
        <f>VLOOKUP(DATE!D76,'App MESURE'!$P$2:$T$769,2,FALSE)</f>
        <v>5.7179722729202425</v>
      </c>
      <c r="G77" s="52">
        <f>VLOOKUP(DATE!E76,'App MESURE'!$P$2:$T$769,2,FALSE)</f>
        <v>1.1772182185410662</v>
      </c>
      <c r="H77" s="52">
        <f>VLOOKUP(DATE!F76,'App MESURE'!$P$2:$T$769,2,FALSE)</f>
        <v>21.309405479228477</v>
      </c>
      <c r="I77" s="52">
        <f>VLOOKUP(DATE!G76,'App MESURE'!$P$2:$T$769,2,FALSE)</f>
        <v>38.819712111359543</v>
      </c>
      <c r="J77" s="52">
        <f>VLOOKUP(DATE!H76,'App MESURE'!$P$2:$T$769,2,FALSE)</f>
        <v>6.1903060999354755</v>
      </c>
      <c r="K77" s="52">
        <f>VLOOKUP(DATE!I76,'App MESURE'!$P$2:$T$769,2,FALSE)</f>
        <v>9.9568302003421714</v>
      </c>
      <c r="L77" s="52">
        <f>VLOOKUP(DATE!J76,'App MESURE'!$P$2:$T$769,2,FALSE)</f>
        <v>1.1545263187277095</v>
      </c>
      <c r="M77" s="52">
        <f>VLOOKUP(DATE!K76,'App MESURE'!$P$2:$T$769,2,FALSE)</f>
        <v>0.29941161237914821</v>
      </c>
      <c r="N77" s="52">
        <f>VLOOKUP(DATE!L76,'App MESURE'!$P$2:$T$769,2,FALSE)</f>
        <v>0.22338546628914505</v>
      </c>
      <c r="O77" s="52">
        <f>VLOOKUP(DATE!M76,'App MESURE'!$P$2:$T$769,2,FALSE)</f>
        <v>0.27776872983210299</v>
      </c>
      <c r="P77" s="36">
        <f t="shared" si="1"/>
        <v>94.939982613023062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VLOOKUP(DATE!B77,'App MESURE'!$P$2:$T$769,2,FALSE)</f>
        <v>0.25849993899302465</v>
      </c>
      <c r="E78" s="52">
        <f>VLOOKUP(DATE!C77,'App MESURE'!$P$2:$T$769,2,FALSE)</f>
        <v>0.30796938481484215</v>
      </c>
      <c r="F78" s="52">
        <f>VLOOKUP(DATE!D77,'App MESURE'!$P$2:$T$769,2,FALSE)</f>
        <v>25.076426482550787</v>
      </c>
      <c r="G78" s="52">
        <f>VLOOKUP(DATE!E77,'App MESURE'!$P$2:$T$769,2,FALSE)</f>
        <v>90.458415217037896</v>
      </c>
      <c r="H78" s="52">
        <f>VLOOKUP(DATE!F77,'App MESURE'!$P$2:$T$769,2,FALSE)</f>
        <v>49.330313005443742</v>
      </c>
      <c r="I78" s="52">
        <f>VLOOKUP(DATE!G77,'App MESURE'!$P$2:$T$769,2,FALSE)</f>
        <v>30.454627584056453</v>
      </c>
      <c r="J78" s="52">
        <f>VLOOKUP(DATE!H77,'App MESURE'!$P$2:$T$769,2,FALSE)</f>
        <v>29.861656771415468</v>
      </c>
      <c r="K78" s="52">
        <f>VLOOKUP(DATE!I77,'App MESURE'!$P$2:$T$769,2,FALSE)</f>
        <v>11.139459139519998</v>
      </c>
      <c r="L78" s="52">
        <f>VLOOKUP(DATE!J77,'App MESURE'!$P$2:$T$769,2,FALSE)</f>
        <v>5.618922958406471</v>
      </c>
      <c r="M78" s="52">
        <f>VLOOKUP(DATE!K77,'App MESURE'!$P$2:$T$769,2,FALSE)</f>
        <v>6.0106480902209762</v>
      </c>
      <c r="N78" s="52">
        <f>VLOOKUP(DATE!L77,'App MESURE'!$P$2:$T$769,2,FALSE)</f>
        <v>1.4847459118753559</v>
      </c>
      <c r="O78" s="52">
        <f>VLOOKUP(DATE!M77,'App MESURE'!$P$2:$T$769,2,FALSE)</f>
        <v>2.6641173763841124</v>
      </c>
      <c r="P78" s="36">
        <f t="shared" si="1"/>
        <v>252.66580186071911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VLOOKUP(DATE!B78,'App MESURE'!$P$2:$T$769,2,FALSE)</f>
        <v>1.1731877837810289</v>
      </c>
      <c r="E79" s="52">
        <f>VLOOKUP(DATE!C78,'App MESURE'!$P$2:$T$769,2,FALSE)</f>
        <v>3.7780080789010433</v>
      </c>
      <c r="F79" s="52">
        <f>VLOOKUP(DATE!D78,'App MESURE'!$P$2:$T$769,2,FALSE)</f>
        <v>1.2884692602050865</v>
      </c>
      <c r="G79" s="52">
        <f>VLOOKUP(DATE!E78,'App MESURE'!$P$2:$T$769,2,FALSE)</f>
        <v>1.0750218522283601</v>
      </c>
      <c r="H79" s="52">
        <f>VLOOKUP(DATE!F78,'App MESURE'!$P$2:$T$769,2,FALSE)</f>
        <v>1.8549385840129526</v>
      </c>
      <c r="I79" s="52">
        <f>VLOOKUP(DATE!G78,'App MESURE'!$P$2:$T$769,2,FALSE)</f>
        <v>7.056849573343321</v>
      </c>
      <c r="J79" s="52">
        <f>VLOOKUP(DATE!H78,'App MESURE'!$P$2:$T$769,2,FALSE)</f>
        <v>9.0926608186422957</v>
      </c>
      <c r="K79" s="52">
        <f>VLOOKUP(DATE!I78,'App MESURE'!$P$2:$T$769,2,FALSE)</f>
        <v>1.8706186315725468</v>
      </c>
      <c r="L79" s="52">
        <f>VLOOKUP(DATE!J78,'App MESURE'!$P$2:$T$769,2,FALSE)</f>
        <v>2.3478110648738513</v>
      </c>
      <c r="M79" s="52">
        <f>VLOOKUP(DATE!K78,'App MESURE'!$P$2:$T$769,2,FALSE)</f>
        <v>0.41115955695878981</v>
      </c>
      <c r="N79" s="52">
        <f>VLOOKUP(DATE!L78,'App MESURE'!$P$2:$T$769,2,FALSE)</f>
        <v>0.28610565652752096</v>
      </c>
      <c r="O79" s="52">
        <f>VLOOKUP(DATE!M78,'App MESURE'!$P$2:$T$769,2,FALSE)</f>
        <v>1.6451903421858487</v>
      </c>
      <c r="P79" s="36">
        <f t="shared" si="1"/>
        <v>31.880021203232644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VLOOKUP(DATE!B79,'App MESURE'!$P$2:$T$769,2,FALSE)</f>
        <v>0.95576515247933536</v>
      </c>
      <c r="E80" s="52">
        <f>VLOOKUP(DATE!C79,'App MESURE'!$P$2:$T$769,2,FALSE)</f>
        <v>1.9677907572939739</v>
      </c>
      <c r="F80" s="52">
        <f>VLOOKUP(DATE!D79,'App MESURE'!$P$2:$T$769,2,FALSE)</f>
        <v>10.254143778188697</v>
      </c>
      <c r="G80" s="52">
        <f>VLOOKUP(DATE!E79,'App MESURE'!$P$2:$T$769,2,FALSE)</f>
        <v>17.970217886255799</v>
      </c>
      <c r="H80" s="52">
        <f>VLOOKUP(DATE!F79,'App MESURE'!$P$2:$T$769,2,FALSE)</f>
        <v>5.7221131305504187</v>
      </c>
      <c r="I80" s="52">
        <f>VLOOKUP(DATE!G79,'App MESURE'!$P$2:$T$769,2,FALSE)</f>
        <v>34.959328571335583</v>
      </c>
      <c r="J80" s="52">
        <f>VLOOKUP(DATE!H79,'App MESURE'!$P$2:$T$769,2,FALSE)</f>
        <v>8.7256151983036254</v>
      </c>
      <c r="K80" s="52">
        <f>VLOOKUP(DATE!I79,'App MESURE'!$P$2:$T$769,2,FALSE)</f>
        <v>2.7385976022921832</v>
      </c>
      <c r="L80" s="52">
        <f>VLOOKUP(DATE!J79,'App MESURE'!$P$2:$T$769,2,FALSE)</f>
        <v>0.88134013800633304</v>
      </c>
      <c r="M80" s="52">
        <f>VLOOKUP(DATE!K79,'App MESURE'!$P$2:$T$769,2,FALSE)</f>
        <v>0.34396724047982541</v>
      </c>
      <c r="N80" s="52">
        <f>VLOOKUP(DATE!L79,'App MESURE'!$P$2:$T$769,2,FALSE)</f>
        <v>6.2223287322754971E-2</v>
      </c>
      <c r="O80" s="52">
        <f>VLOOKUP(DATE!M79,'App MESURE'!$P$2:$T$769,2,FALSE)</f>
        <v>1.6460185137118839</v>
      </c>
      <c r="P80" s="36">
        <f t="shared" si="1"/>
        <v>86.227121256220428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VLOOKUP(DATE!B80,'App MESURE'!$P$2:$T$769,2,FALSE)</f>
        <v>0.29074341707331625</v>
      </c>
      <c r="E81" s="52">
        <f>VLOOKUP(DATE!C80,'App MESURE'!$P$2:$T$769,2,FALSE)</f>
        <v>4.1408576301744651E-3</v>
      </c>
      <c r="F81" s="52">
        <f>VLOOKUP(DATE!D80,'App MESURE'!$P$2:$T$769,2,FALSE)</f>
        <v>0.44367909221442647</v>
      </c>
      <c r="G81" s="52">
        <f>VLOOKUP(DATE!E80,'App MESURE'!$P$2:$T$769,2,FALSE)</f>
        <v>4.2879961046333293</v>
      </c>
      <c r="H81" s="52">
        <f>VLOOKUP(DATE!F80,'App MESURE'!$P$2:$T$769,2,FALSE)</f>
        <v>12.236620777211016</v>
      </c>
      <c r="I81" s="52">
        <f>VLOOKUP(DATE!G80,'App MESURE'!$P$2:$T$769,2,FALSE)</f>
        <v>12.110683493818652</v>
      </c>
      <c r="J81" s="52">
        <f>VLOOKUP(DATE!H80,'App MESURE'!$P$2:$T$769,2,FALSE)</f>
        <v>69.087172930532105</v>
      </c>
      <c r="K81" s="52">
        <f>VLOOKUP(DATE!I80,'App MESURE'!$P$2:$T$769,2,FALSE)</f>
        <v>30.980792560263954</v>
      </c>
      <c r="L81" s="52">
        <f>VLOOKUP(DATE!J80,'App MESURE'!$P$2:$T$769,2,FALSE)</f>
        <v>16.650664588106856</v>
      </c>
      <c r="M81" s="52">
        <f>VLOOKUP(DATE!K80,'App MESURE'!$P$2:$T$769,2,FALSE)</f>
        <v>1.9036902811788734</v>
      </c>
      <c r="N81" s="52">
        <f>VLOOKUP(DATE!L80,'App MESURE'!$P$2:$T$769,2,FALSE)</f>
        <v>0.29179243433962732</v>
      </c>
      <c r="O81" s="52">
        <f>VLOOKUP(DATE!M80,'App MESURE'!$P$2:$T$769,2,FALSE)</f>
        <v>1.072150857604772</v>
      </c>
      <c r="P81" s="36">
        <f t="shared" si="1"/>
        <v>149.36012739460713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VLOOKUP(DATE!B81,'App MESURE'!$P$2:$T$769,2,FALSE)</f>
        <v>1.0708809945981854</v>
      </c>
      <c r="E82" s="52">
        <f>VLOOKUP(DATE!C81,'App MESURE'!$P$2:$T$769,2,FALSE)</f>
        <v>12.949069135341308</v>
      </c>
      <c r="F82" s="52">
        <f>VLOOKUP(DATE!D81,'App MESURE'!$P$2:$T$769,2,FALSE)</f>
        <v>40.385508409916184</v>
      </c>
      <c r="G82" s="52">
        <f>VLOOKUP(DATE!E81,'App MESURE'!$P$2:$T$769,2,FALSE)</f>
        <v>8.3656366416537935</v>
      </c>
      <c r="H82" s="52">
        <f>VLOOKUP(DATE!F81,'App MESURE'!$P$2:$T$769,2,FALSE)</f>
        <v>7.7997194321966203</v>
      </c>
      <c r="I82" s="52">
        <f>VLOOKUP(DATE!G81,'App MESURE'!$P$2:$T$769,2,FALSE)</f>
        <v>6.4045264680031728</v>
      </c>
      <c r="J82" s="52">
        <f>VLOOKUP(DATE!H81,'App MESURE'!$P$2:$T$769,2,FALSE)</f>
        <v>2.4607736610250108</v>
      </c>
      <c r="K82" s="52">
        <f>VLOOKUP(DATE!I81,'App MESURE'!$P$2:$T$769,2,FALSE)</f>
        <v>5.9744846002507881</v>
      </c>
      <c r="L82" s="52">
        <f>VLOOKUP(DATE!J81,'App MESURE'!$P$2:$T$769,2,FALSE)</f>
        <v>0.75805300349727178</v>
      </c>
      <c r="M82" s="52">
        <f>VLOOKUP(DATE!K81,'App MESURE'!$P$2:$T$769,2,FALSE)</f>
        <v>0.11064371587826165</v>
      </c>
      <c r="N82" s="52">
        <f>VLOOKUP(DATE!L81,'App MESURE'!$P$2:$T$769,2,FALSE)</f>
        <v>6.3382727459203814E-2</v>
      </c>
      <c r="O82" s="52">
        <f>VLOOKUP(DATE!M81,'App MESURE'!$P$2:$T$769,2,FALSE)</f>
        <v>3.2961226736188745E-2</v>
      </c>
      <c r="P82" s="36">
        <f t="shared" si="1"/>
        <v>86.375640016555991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VLOOKUP(DATE!B82,'App MESURE'!$P$2:$T$769,2,FALSE)</f>
        <v>0.55283209934582545</v>
      </c>
      <c r="E83" s="52">
        <f>VLOOKUP(DATE!C82,'App MESURE'!$P$2:$T$769,2,FALSE)</f>
        <v>0.2142755795027613</v>
      </c>
      <c r="F83" s="52">
        <f>VLOOKUP(DATE!D82,'App MESURE'!$P$2:$T$769,2,FALSE)</f>
        <v>1.7407061248552067</v>
      </c>
      <c r="G83" s="52">
        <f>VLOOKUP(DATE!E82,'App MESURE'!$P$2:$T$769,2,FALSE)</f>
        <v>11.327730133105266</v>
      </c>
      <c r="H83" s="52">
        <f>VLOOKUP(DATE!F82,'App MESURE'!$P$2:$T$769,2,FALSE)</f>
        <v>2.0993043956283151</v>
      </c>
      <c r="I83" s="52">
        <f>VLOOKUP(DATE!G82,'App MESURE'!$P$2:$T$769,2,FALSE)</f>
        <v>0.99756020882656293</v>
      </c>
      <c r="J83" s="52">
        <f>VLOOKUP(DATE!H82,'App MESURE'!$P$2:$T$769,2,FALSE)</f>
        <v>2.5998512659638044</v>
      </c>
      <c r="K83" s="52">
        <f>VLOOKUP(DATE!I82,'App MESURE'!$P$2:$T$769,2,FALSE)</f>
        <v>8.732682261992462</v>
      </c>
      <c r="L83" s="52">
        <f>VLOOKUP(DATE!J82,'App MESURE'!$P$2:$T$769,2,FALSE)</f>
        <v>3.2377641867509475</v>
      </c>
      <c r="M83" s="52">
        <f>VLOOKUP(DATE!K82,'App MESURE'!$P$2:$T$769,2,FALSE)</f>
        <v>0.14664157154324503</v>
      </c>
      <c r="N83" s="52">
        <f>VLOOKUP(DATE!L82,'App MESURE'!$P$2:$T$769,2,FALSE)</f>
        <v>1.1428767059281525E-2</v>
      </c>
      <c r="O83" s="52">
        <f>VLOOKUP(DATE!M82,'App MESURE'!$P$2:$T$769,2,FALSE)</f>
        <v>0.99435794559256163</v>
      </c>
      <c r="P83" s="36">
        <f t="shared" si="1"/>
        <v>32.655134540166245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VLOOKUP(DATE!B83,'App MESURE'!$P$2:$T$769,2,FALSE)</f>
        <v>0.30598177315235836</v>
      </c>
      <c r="E84" s="52">
        <f>VLOOKUP(DATE!C83,'App MESURE'!$P$2:$T$769,2,FALSE)</f>
        <v>0.17071375723332594</v>
      </c>
      <c r="F84" s="52">
        <f>VLOOKUP(DATE!D83,'App MESURE'!$P$2:$T$769,2,FALSE)</f>
        <v>1.2553423991636903</v>
      </c>
      <c r="G84" s="52">
        <f>VLOOKUP(DATE!E83,'App MESURE'!$P$2:$T$769,2,FALSE)</f>
        <v>3.7339493537159893</v>
      </c>
      <c r="H84" s="52">
        <f>VLOOKUP(DATE!F83,'App MESURE'!$P$2:$T$769,2,FALSE)</f>
        <v>33.355602016886557</v>
      </c>
      <c r="I84" s="52">
        <f>VLOOKUP(DATE!G83,'App MESURE'!$P$2:$T$769,2,FALSE)</f>
        <v>2.1610859914705189</v>
      </c>
      <c r="J84" s="52">
        <f>VLOOKUP(DATE!H83,'App MESURE'!$P$2:$T$769,2,FALSE)</f>
        <v>13.360891229520925</v>
      </c>
      <c r="K84" s="52">
        <f>VLOOKUP(DATE!I83,'App MESURE'!$P$2:$T$769,2,FALSE)</f>
        <v>8.3022539141945941</v>
      </c>
      <c r="L84" s="52">
        <f>VLOOKUP(DATE!J83,'App MESURE'!$P$2:$T$769,2,FALSE)</f>
        <v>1.2106763481928753</v>
      </c>
      <c r="M84" s="52">
        <f>VLOOKUP(DATE!K83,'App MESURE'!$P$2:$T$769,2,FALSE)</f>
        <v>0.29753442358680254</v>
      </c>
      <c r="N84" s="52">
        <f>VLOOKUP(DATE!L83,'App MESURE'!$P$2:$T$769,2,FALSE)</f>
        <v>1.0158904052694685E-2</v>
      </c>
      <c r="O84" s="52">
        <f>VLOOKUP(DATE!M83,'App MESURE'!$P$2:$T$769,2,FALSE)</f>
        <v>2.374091707966694E-3</v>
      </c>
      <c r="P84" s="36">
        <f t="shared" si="1"/>
        <v>64.166564202878305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VLOOKUP(DATE!B84,'App MESURE'!$P$2:$T$769,2,FALSE)</f>
        <v>0.30592021240225664</v>
      </c>
      <c r="E85" s="52">
        <f>VLOOKUP(DATE!C84,'App MESURE'!$P$2:$T$769,2,FALSE)</f>
        <v>0.17055231899718418</v>
      </c>
      <c r="F85" s="52">
        <f>VLOOKUP(DATE!D84,'App MESURE'!$P$2:$T$769,2,FALSE)</f>
        <v>1.2554484603304581</v>
      </c>
      <c r="G85" s="52">
        <f>VLOOKUP(DATE!E84,'App MESURE'!$P$2:$T$769,2,FALSE)</f>
        <v>3.7313843960769866</v>
      </c>
      <c r="H85" s="52">
        <f>VLOOKUP(DATE!F84,'App MESURE'!$P$2:$T$769,2,FALSE)</f>
        <v>33.369823654388803</v>
      </c>
      <c r="I85" s="52">
        <f>VLOOKUP(DATE!G84,'App MESURE'!$P$2:$T$769,2,FALSE)</f>
        <v>2.1603345086277943</v>
      </c>
      <c r="J85" s="52">
        <f>VLOOKUP(DATE!H84,'App MESURE'!$P$2:$T$769,2,FALSE)</f>
        <v>13.36044418253117</v>
      </c>
      <c r="K85" s="52">
        <f>VLOOKUP(DATE!I84,'App MESURE'!$P$2:$T$769,2,FALSE)</f>
        <v>8.3029739265193268</v>
      </c>
      <c r="L85" s="52">
        <f>VLOOKUP(DATE!J84,'App MESURE'!$P$2:$T$769,2,FALSE)</f>
        <v>1.2103215042996873</v>
      </c>
      <c r="M85" s="52">
        <f>VLOOKUP(DATE!K84,'App MESURE'!$P$2:$T$769,2,FALSE)</f>
        <v>0.29788612042819201</v>
      </c>
      <c r="N85" s="52">
        <f>VLOOKUP(DATE!L84,'App MESURE'!$P$2:$T$769,2,FALSE)</f>
        <v>1.0233108221427411E-2</v>
      </c>
      <c r="O85" s="52">
        <f>VLOOKUP(DATE!M84,'App MESURE'!$P$2:$T$769,2,FALSE)</f>
        <v>2.429965680256514E-3</v>
      </c>
      <c r="P85" s="36">
        <f t="shared" si="1"/>
        <v>64.177752358503525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VLOOKUP(DATE!B85,'App MESURE'!$P$2:$T$769,2,FALSE)</f>
        <v>0</v>
      </c>
      <c r="E86" s="52">
        <f>VLOOKUP(DATE!C85,'App MESURE'!$P$2:$T$769,2,FALSE)</f>
        <v>0</v>
      </c>
      <c r="F86" s="52">
        <f>VLOOKUP(DATE!D85,'App MESURE'!$P$2:$T$769,2,FALSE)</f>
        <v>0</v>
      </c>
      <c r="G86" s="52">
        <f>VLOOKUP(DATE!E85,'App MESURE'!$P$2:$T$769,2,FALSE)</f>
        <v>7.6176600563252279</v>
      </c>
      <c r="H86" s="52">
        <f>VLOOKUP(DATE!F85,'App MESURE'!$P$2:$T$769,2,FALSE)</f>
        <v>0.13156222439720169</v>
      </c>
      <c r="I86" s="52">
        <f>VLOOKUP(DATE!G85,'App MESURE'!$P$2:$T$769,2,FALSE)</f>
        <v>0.83122471839420808</v>
      </c>
      <c r="J86" s="52">
        <f>VLOOKUP(DATE!H85,'App MESURE'!$P$2:$T$769,2,FALSE)</f>
        <v>8.019615370155103</v>
      </c>
      <c r="K86" s="52">
        <f>VLOOKUP(DATE!I85,'App MESURE'!$P$2:$T$769,2,FALSE)</f>
        <v>7.5280791716571727E-4</v>
      </c>
      <c r="L86" s="52">
        <f>VLOOKUP(DATE!J85,'App MESURE'!$P$2:$T$769,2,FALSE)</f>
        <v>0.8084823553291991</v>
      </c>
      <c r="M86" s="52">
        <f>VLOOKUP(DATE!K85,'App MESURE'!$P$2:$T$769,2,FALSE)</f>
        <v>1.3892466926365185E-2</v>
      </c>
      <c r="N86" s="52">
        <f>VLOOKUP(DATE!L85,'App MESURE'!$P$2:$T$769,2,FALSE)</f>
        <v>0</v>
      </c>
      <c r="O86" s="52">
        <f>VLOOKUP(DATE!M85,'App MESURE'!$P$2:$T$769,2,FALSE)</f>
        <v>0</v>
      </c>
      <c r="P86" s="36">
        <f t="shared" si="1"/>
        <v>17.423189999444471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0.99096730726958904</v>
      </c>
      <c r="E90" s="53">
        <f t="shared" si="2"/>
        <v>2.5902973596145666</v>
      </c>
      <c r="F90" s="53">
        <f t="shared" si="2"/>
        <v>12.093310345894187</v>
      </c>
      <c r="G90" s="53">
        <f t="shared" si="2"/>
        <v>24.98869779889143</v>
      </c>
      <c r="H90" s="53">
        <f t="shared" si="2"/>
        <v>34.740093175610937</v>
      </c>
      <c r="I90" s="53">
        <f t="shared" si="2"/>
        <v>24.871802518759164</v>
      </c>
      <c r="J90" s="53">
        <f t="shared" si="2"/>
        <v>29.797322124643294</v>
      </c>
      <c r="K90" s="53">
        <f t="shared" si="2"/>
        <v>17.758513927310112</v>
      </c>
      <c r="L90" s="53">
        <f t="shared" si="2"/>
        <v>6.7315172406309411</v>
      </c>
      <c r="M90" s="53">
        <f t="shared" si="2"/>
        <v>1.8412500289074083</v>
      </c>
      <c r="N90" s="53">
        <f t="shared" si="2"/>
        <v>0.52256328924090567</v>
      </c>
      <c r="O90" s="53">
        <f t="shared" si="2"/>
        <v>0.19809744781589475</v>
      </c>
      <c r="P90" s="53">
        <f t="shared" si="2"/>
        <v>157.1244325645884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2.2087023448520196</v>
      </c>
      <c r="E91" s="53">
        <f t="shared" si="3"/>
        <v>4.4287862138802314</v>
      </c>
      <c r="F91" s="53">
        <f t="shared" si="3"/>
        <v>28.94048810951719</v>
      </c>
      <c r="G91" s="53">
        <f t="shared" si="3"/>
        <v>41.882049344502711</v>
      </c>
      <c r="H91" s="53">
        <f t="shared" si="3"/>
        <v>63.603912681010357</v>
      </c>
      <c r="I91" s="53">
        <f t="shared" si="3"/>
        <v>34.523645351810472</v>
      </c>
      <c r="J91" s="53">
        <f t="shared" si="3"/>
        <v>47.390779757971828</v>
      </c>
      <c r="K91" s="53">
        <f t="shared" si="3"/>
        <v>18.846494969342722</v>
      </c>
      <c r="L91" s="53">
        <f t="shared" si="3"/>
        <v>7.4930516591112806</v>
      </c>
      <c r="M91" s="53">
        <f t="shared" si="3"/>
        <v>2.3580949826372155</v>
      </c>
      <c r="N91" s="53">
        <f t="shared" si="3"/>
        <v>0.86326168951416693</v>
      </c>
      <c r="O91" s="53">
        <f t="shared" si="3"/>
        <v>0.32830622025946216</v>
      </c>
      <c r="P91" s="53">
        <f t="shared" si="3"/>
        <v>166.55572046113772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0</v>
      </c>
      <c r="F92" s="53">
        <f t="shared" si="4"/>
        <v>1.5185906818418832E-8</v>
      </c>
      <c r="G92" s="53">
        <f t="shared" si="4"/>
        <v>1.8267451130513048E-7</v>
      </c>
      <c r="H92" s="53">
        <f t="shared" si="4"/>
        <v>6.9416314295949571E-8</v>
      </c>
      <c r="I92" s="53">
        <f t="shared" si="4"/>
        <v>2.6378199432460841E-8</v>
      </c>
      <c r="J92" s="53">
        <f t="shared" si="4"/>
        <v>3.4927858404178406E-5</v>
      </c>
      <c r="K92" s="53">
        <f t="shared" si="4"/>
        <v>0.97759052941441815</v>
      </c>
      <c r="L92" s="53">
        <f t="shared" si="4"/>
        <v>1.23200500017119E-5</v>
      </c>
      <c r="M92" s="53">
        <f t="shared" si="4"/>
        <v>5.5002133251803669E-10</v>
      </c>
      <c r="N92" s="53">
        <f t="shared" si="4"/>
        <v>2.0900810635685393E-10</v>
      </c>
      <c r="O92" s="53">
        <f t="shared" si="4"/>
        <v>7.9423080415604507E-11</v>
      </c>
      <c r="P92" s="53">
        <f t="shared" si="4"/>
        <v>18.438249921396359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7.4249485767603272</v>
      </c>
      <c r="E93" s="54">
        <f t="shared" si="5"/>
        <v>11.907726258505033</v>
      </c>
      <c r="F93" s="54">
        <f t="shared" si="5"/>
        <v>104.17144497942887</v>
      </c>
      <c r="G93" s="54">
        <f t="shared" si="5"/>
        <v>156.87020689971612</v>
      </c>
      <c r="H93" s="54">
        <f t="shared" si="5"/>
        <v>210.74950390789027</v>
      </c>
      <c r="I93" s="54">
        <f t="shared" si="5"/>
        <v>122.16331011202017</v>
      </c>
      <c r="J93" s="54">
        <f t="shared" si="5"/>
        <v>145.64903317197493</v>
      </c>
      <c r="K93" s="54">
        <f t="shared" si="5"/>
        <v>51.550505489343152</v>
      </c>
      <c r="L93" s="54">
        <f t="shared" si="5"/>
        <v>25.839176502347442</v>
      </c>
      <c r="M93" s="54">
        <f t="shared" si="5"/>
        <v>6.6922663140986813</v>
      </c>
      <c r="N93" s="54">
        <f t="shared" si="5"/>
        <v>2.5430611993574987</v>
      </c>
      <c r="O93" s="54">
        <f t="shared" si="5"/>
        <v>0.96636325575584947</v>
      </c>
      <c r="P93" s="54">
        <f t="shared" si="5"/>
        <v>564.77184437529775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R971"/>
  <sheetViews>
    <sheetView tabSelected="1" view="pageBreakPreview" zoomScale="75" zoomScaleNormal="90" workbookViewId="0">
      <pane xSplit="1" ySplit="5" topLeftCell="B203" activePane="bottomRight" state="frozen"/>
      <selection pane="topRight" activeCell="B1" sqref="B1"/>
      <selection pane="bottomLeft" activeCell="A6" sqref="A6"/>
      <selection pane="bottomRight" activeCell="P3" sqref="P3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9" t="s">
        <v>181</v>
      </c>
      <c r="P1" s="90"/>
    </row>
    <row r="2" spans="1:18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0.90267101374823389</v>
      </c>
      <c r="G2" s="6">
        <v>0</v>
      </c>
      <c r="H2" s="57">
        <v>0</v>
      </c>
      <c r="I2" s="44">
        <v>0.13112632629197771</v>
      </c>
      <c r="J2" s="45">
        <v>41.790602651141953</v>
      </c>
      <c r="K2" s="26">
        <v>0.11797703777782859</v>
      </c>
      <c r="L2" s="43">
        <v>1.2154919211286523</v>
      </c>
      <c r="M2" s="26">
        <v>0.62</v>
      </c>
      <c r="N2" s="43">
        <v>46.684851383829432</v>
      </c>
      <c r="O2" s="91">
        <f>SQRT(RSQ(P271:P401,O271:O401))</f>
        <v>0.75907394107795034</v>
      </c>
      <c r="P2" s="92"/>
    </row>
    <row r="3" spans="1:18" s="1" customFormat="1" ht="14.25" thickTop="1" thickBot="1" x14ac:dyDescent="0.25">
      <c r="A3" s="46">
        <f>SUM(R6:R270)</f>
        <v>13386.426671679281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</row>
    <row r="5" spans="1:18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>
        <v>9.5904761900000004</v>
      </c>
      <c r="F6" s="51">
        <v>28.716541353383391</v>
      </c>
      <c r="G6" s="16">
        <f t="shared" ref="G6:G70" si="0">IF((F6-$J$2)&gt;0,$I$2*(F6-$J$2),0)</f>
        <v>0</v>
      </c>
      <c r="H6" s="16">
        <f t="shared" ref="H6:H70" si="1">F6-G6</f>
        <v>28.716541353383391</v>
      </c>
      <c r="I6" s="22">
        <f>H6+$H$3-$J$3</f>
        <v>24.716541353383391</v>
      </c>
      <c r="J6" s="16">
        <f>I6/SQRT(1+(I6/($K$2*(300+(25*Q6)+0.05*(Q6)^3)))^2)</f>
        <v>24.459725866359271</v>
      </c>
      <c r="K6" s="16">
        <f t="shared" ref="K6:K70" si="2">I6-J6</f>
        <v>0.25681548702412016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8.6771004419034042E-2</v>
      </c>
      <c r="Q6" s="85">
        <v>22.598049933333339</v>
      </c>
      <c r="R6" s="78">
        <f>(P6-O6)^2</f>
        <v>7.5292072078880249E-3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>
        <v>22.176190479999999</v>
      </c>
      <c r="F7" s="51">
        <v>39.496240601503708</v>
      </c>
      <c r="G7" s="16">
        <f t="shared" si="0"/>
        <v>0</v>
      </c>
      <c r="H7" s="16">
        <f t="shared" si="1"/>
        <v>39.496240601503708</v>
      </c>
      <c r="I7" s="23">
        <f t="shared" ref="I7:I70" si="7">H7+K6-L6</f>
        <v>39.753056088527828</v>
      </c>
      <c r="J7" s="16">
        <f t="shared" ref="J7:J70" si="8">I7/SQRT(1+(I7/($K$2*(300+(25*Q7)+0.05*(Q7)^3)))^2)</f>
        <v>37.316852546407127</v>
      </c>
      <c r="K7" s="16">
        <f t="shared" si="2"/>
        <v>2.4362035421207011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">
        <f>'App MESURE'!T3</f>
        <v>0.11881856490928938</v>
      </c>
      <c r="Q7" s="85">
        <v>16.201201322580644</v>
      </c>
      <c r="R7" s="78">
        <f t="shared" ref="R7:R70" si="10">(P7-O7)^2</f>
        <v>1.4117851367103014E-2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>
        <v>35.35</v>
      </c>
      <c r="F8" s="51">
        <v>49.433082706766839</v>
      </c>
      <c r="G8" s="16">
        <f t="shared" si="0"/>
        <v>1.0021303334538008</v>
      </c>
      <c r="H8" s="16">
        <f t="shared" si="1"/>
        <v>48.43095237331304</v>
      </c>
      <c r="I8" s="23">
        <f t="shared" si="7"/>
        <v>50.867155915433742</v>
      </c>
      <c r="J8" s="16">
        <f t="shared" si="8"/>
        <v>43.196431870665343</v>
      </c>
      <c r="K8" s="16">
        <f t="shared" si="2"/>
        <v>7.6707240447683986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1.0021303334538008</v>
      </c>
      <c r="P8" s="1">
        <f>'App MESURE'!T4</f>
        <v>0.25732531239864798</v>
      </c>
      <c r="Q8" s="85">
        <v>12.148504623333336</v>
      </c>
      <c r="R8" s="78">
        <f t="shared" si="10"/>
        <v>0.55473451938896656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>
        <v>81.383333329999999</v>
      </c>
      <c r="F9" s="51">
        <v>112.99398496240576</v>
      </c>
      <c r="G9" s="16">
        <f t="shared" si="0"/>
        <v>9.3366379420392125</v>
      </c>
      <c r="H9" s="16">
        <f t="shared" si="1"/>
        <v>103.65734702036654</v>
      </c>
      <c r="I9" s="23">
        <f t="shared" si="7"/>
        <v>111.32807106513494</v>
      </c>
      <c r="J9" s="16">
        <f t="shared" si="8"/>
        <v>57.084907153234902</v>
      </c>
      <c r="K9" s="16">
        <f t="shared" si="2"/>
        <v>54.243163911900034</v>
      </c>
      <c r="L9" s="16">
        <f t="shared" si="3"/>
        <v>6.2183157260743327</v>
      </c>
      <c r="M9" s="16">
        <f t="shared" si="9"/>
        <v>6.2183157260743327</v>
      </c>
      <c r="N9" s="16">
        <f t="shared" si="4"/>
        <v>3.8553557501660864</v>
      </c>
      <c r="O9" s="16">
        <f t="shared" si="5"/>
        <v>13.191993692205299</v>
      </c>
      <c r="P9" s="1">
        <f>'App MESURE'!T5</f>
        <v>7.1460441994219384</v>
      </c>
      <c r="Q9" s="85">
        <v>9.0576555548387088</v>
      </c>
      <c r="R9" s="78">
        <f t="shared" si="10"/>
        <v>36.553505269287378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>
        <v>6.4285714289999998</v>
      </c>
      <c r="F10" s="51">
        <v>8.0977443609022455</v>
      </c>
      <c r="G10" s="16">
        <f t="shared" si="0"/>
        <v>0</v>
      </c>
      <c r="H10" s="16">
        <f t="shared" si="1"/>
        <v>8.0977443609022455</v>
      </c>
      <c r="I10" s="23">
        <f t="shared" si="7"/>
        <v>56.122592546727951</v>
      </c>
      <c r="J10" s="16">
        <f t="shared" si="8"/>
        <v>40.794792817809586</v>
      </c>
      <c r="K10" s="16">
        <f t="shared" si="2"/>
        <v>15.327799728918365</v>
      </c>
      <c r="L10" s="16">
        <f t="shared" si="3"/>
        <v>0</v>
      </c>
      <c r="M10" s="16">
        <f t="shared" si="9"/>
        <v>2.3629599759082462</v>
      </c>
      <c r="N10" s="16">
        <f t="shared" si="4"/>
        <v>1.4650351850631127</v>
      </c>
      <c r="O10" s="16">
        <f t="shared" si="5"/>
        <v>1.4650351850631127</v>
      </c>
      <c r="P10" s="1">
        <f>'App MESURE'!T6</f>
        <v>0.75259418547315271</v>
      </c>
      <c r="Q10" s="85">
        <v>7.3470461645161285</v>
      </c>
      <c r="R10" s="78">
        <f t="shared" si="10"/>
        <v>0.50757217789674136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>
        <v>84.121428570000006</v>
      </c>
      <c r="F11" s="51">
        <v>112.2338345864659</v>
      </c>
      <c r="G11" s="16">
        <f t="shared" si="0"/>
        <v>9.2369622158127527</v>
      </c>
      <c r="H11" s="16">
        <f t="shared" si="1"/>
        <v>102.99687237065315</v>
      </c>
      <c r="I11" s="23">
        <f t="shared" si="7"/>
        <v>118.32467209957152</v>
      </c>
      <c r="J11" s="16">
        <f t="shared" si="8"/>
        <v>53.272558398309805</v>
      </c>
      <c r="K11" s="16">
        <f t="shared" si="2"/>
        <v>65.052113701261703</v>
      </c>
      <c r="L11" s="16">
        <f t="shared" si="3"/>
        <v>15.110970297834015</v>
      </c>
      <c r="M11" s="16">
        <f t="shared" si="9"/>
        <v>16.00889508867915</v>
      </c>
      <c r="N11" s="16">
        <f t="shared" si="4"/>
        <v>9.9255149549810735</v>
      </c>
      <c r="O11" s="16">
        <f t="shared" si="5"/>
        <v>19.162477170793828</v>
      </c>
      <c r="P11" s="1">
        <f>'App MESURE'!T7</f>
        <v>12.797318677045002</v>
      </c>
      <c r="Q11" s="85">
        <v>7.4132958107142866</v>
      </c>
      <c r="R11" s="78">
        <f t="shared" si="10"/>
        <v>40.515242650542824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>
        <v>150.69047620000001</v>
      </c>
      <c r="F12" s="51">
        <v>174.01879699248084</v>
      </c>
      <c r="G12" s="16">
        <f t="shared" si="0"/>
        <v>17.338597356201447</v>
      </c>
      <c r="H12" s="16">
        <f t="shared" si="1"/>
        <v>156.68019963627938</v>
      </c>
      <c r="I12" s="23">
        <f t="shared" si="7"/>
        <v>206.62134303970709</v>
      </c>
      <c r="J12" s="16">
        <f t="shared" si="8"/>
        <v>69.256853858468219</v>
      </c>
      <c r="K12" s="16">
        <f t="shared" si="2"/>
        <v>137.36448918123887</v>
      </c>
      <c r="L12" s="16">
        <f t="shared" si="3"/>
        <v>74.603241881861564</v>
      </c>
      <c r="M12" s="16">
        <f t="shared" si="9"/>
        <v>80.686622015559649</v>
      </c>
      <c r="N12" s="16">
        <f t="shared" si="4"/>
        <v>50.02570564964698</v>
      </c>
      <c r="O12" s="16">
        <f t="shared" si="5"/>
        <v>67.364303005848427</v>
      </c>
      <c r="P12" s="1">
        <f>'App MESURE'!T8</f>
        <v>53.415494886299882</v>
      </c>
      <c r="Q12" s="85">
        <v>10.564836319354841</v>
      </c>
      <c r="R12" s="78">
        <f t="shared" si="10"/>
        <v>194.56924795598343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>
        <v>38.323809519999998</v>
      </c>
      <c r="F13" s="51">
        <v>60.150375939849575</v>
      </c>
      <c r="G13" s="16">
        <f t="shared" si="0"/>
        <v>2.4074496229018121</v>
      </c>
      <c r="H13" s="16">
        <f t="shared" si="1"/>
        <v>57.742926316947759</v>
      </c>
      <c r="I13" s="23">
        <f t="shared" si="7"/>
        <v>120.50417361632508</v>
      </c>
      <c r="J13" s="16">
        <f t="shared" si="8"/>
        <v>69.064266426035559</v>
      </c>
      <c r="K13" s="16">
        <f t="shared" si="2"/>
        <v>51.439907190289517</v>
      </c>
      <c r="L13" s="16">
        <f t="shared" si="3"/>
        <v>3.9120422964594854</v>
      </c>
      <c r="M13" s="16">
        <f t="shared" si="9"/>
        <v>34.572958662372159</v>
      </c>
      <c r="N13" s="16">
        <f t="shared" si="4"/>
        <v>21.435234370670738</v>
      </c>
      <c r="O13" s="16">
        <f t="shared" si="5"/>
        <v>23.84268399357255</v>
      </c>
      <c r="P13" s="1">
        <f>'App MESURE'!T9</f>
        <v>13.213298565798992</v>
      </c>
      <c r="Q13" s="85">
        <v>12.586758900000001</v>
      </c>
      <c r="R13" s="78">
        <f t="shared" si="10"/>
        <v>112.98383457216487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>
        <v>4.0928571429999998</v>
      </c>
      <c r="F14" s="51">
        <v>11.327819548872156</v>
      </c>
      <c r="G14" s="16">
        <f t="shared" si="0"/>
        <v>0</v>
      </c>
      <c r="H14" s="16">
        <f t="shared" si="1"/>
        <v>11.327819548872156</v>
      </c>
      <c r="I14" s="23">
        <f t="shared" si="7"/>
        <v>58.855684442702191</v>
      </c>
      <c r="J14" s="16">
        <f t="shared" si="8"/>
        <v>51.351664324462789</v>
      </c>
      <c r="K14" s="16">
        <f t="shared" si="2"/>
        <v>7.5040201182394028</v>
      </c>
      <c r="L14" s="16">
        <f t="shared" si="3"/>
        <v>0</v>
      </c>
      <c r="M14" s="16">
        <f t="shared" si="9"/>
        <v>13.137724291701421</v>
      </c>
      <c r="N14" s="16">
        <f t="shared" si="4"/>
        <v>8.14538906085488</v>
      </c>
      <c r="O14" s="16">
        <f t="shared" si="5"/>
        <v>8.14538906085488</v>
      </c>
      <c r="P14" s="1">
        <f>'App MESURE'!T10</f>
        <v>0.92000757716567338</v>
      </c>
      <c r="Q14" s="85">
        <v>15.7777380483871</v>
      </c>
      <c r="R14" s="78">
        <f t="shared" si="10"/>
        <v>52.206137584838842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>
        <v>5.9357142859999996</v>
      </c>
      <c r="F15" s="51">
        <v>20.406015037593942</v>
      </c>
      <c r="G15" s="16">
        <f t="shared" si="0"/>
        <v>0</v>
      </c>
      <c r="H15" s="16">
        <f t="shared" si="1"/>
        <v>20.406015037593942</v>
      </c>
      <c r="I15" s="23">
        <f t="shared" si="7"/>
        <v>27.910035155833345</v>
      </c>
      <c r="J15" s="16">
        <f t="shared" si="8"/>
        <v>27.472849640273875</v>
      </c>
      <c r="K15" s="16">
        <f t="shared" si="2"/>
        <v>0.43718551555947016</v>
      </c>
      <c r="L15" s="16">
        <f t="shared" si="3"/>
        <v>0</v>
      </c>
      <c r="M15" s="16">
        <f t="shared" si="9"/>
        <v>4.9923352308465407</v>
      </c>
      <c r="N15" s="16">
        <f t="shared" si="4"/>
        <v>3.0952478431248553</v>
      </c>
      <c r="O15" s="16">
        <f t="shared" si="5"/>
        <v>3.0952478431248553</v>
      </c>
      <c r="P15" s="1">
        <f>'App MESURE'!T11</f>
        <v>0.29414808708147533</v>
      </c>
      <c r="Q15" s="85">
        <v>21.355209066666664</v>
      </c>
      <c r="R15" s="78">
        <f t="shared" si="10"/>
        <v>7.8461598433062836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>
        <v>3.792857143</v>
      </c>
      <c r="F16" s="51">
        <v>12.55939849624059</v>
      </c>
      <c r="G16" s="16">
        <f t="shared" si="0"/>
        <v>0</v>
      </c>
      <c r="H16" s="16">
        <f t="shared" si="1"/>
        <v>12.55939849624059</v>
      </c>
      <c r="I16" s="23">
        <f t="shared" si="7"/>
        <v>12.99658401180006</v>
      </c>
      <c r="J16" s="16">
        <f t="shared" si="8"/>
        <v>12.96794281320483</v>
      </c>
      <c r="K16" s="16">
        <f t="shared" si="2"/>
        <v>2.8641198595229511E-2</v>
      </c>
      <c r="L16" s="16">
        <f t="shared" si="3"/>
        <v>0</v>
      </c>
      <c r="M16" s="16">
        <f t="shared" si="9"/>
        <v>1.8970873877216854</v>
      </c>
      <c r="N16" s="16">
        <f t="shared" si="4"/>
        <v>1.1761941803874449</v>
      </c>
      <c r="O16" s="16">
        <f t="shared" si="5"/>
        <v>1.1761941803874449</v>
      </c>
      <c r="P16" s="1">
        <f>'App MESURE'!T12</f>
        <v>0.16598338102522689</v>
      </c>
      <c r="Q16" s="85">
        <v>24.576235387096776</v>
      </c>
      <c r="R16" s="80">
        <f t="shared" si="10"/>
        <v>1.0205258591480515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>
        <v>3.7642857140000001</v>
      </c>
      <c r="F17" s="58">
        <v>18.170676691729277</v>
      </c>
      <c r="G17" s="25">
        <f t="shared" si="0"/>
        <v>0</v>
      </c>
      <c r="H17" s="25">
        <f t="shared" si="1"/>
        <v>18.170676691729277</v>
      </c>
      <c r="I17" s="24">
        <f t="shared" si="7"/>
        <v>18.199317890324508</v>
      </c>
      <c r="J17" s="25">
        <f t="shared" si="8"/>
        <v>18.131563105561369</v>
      </c>
      <c r="K17" s="25">
        <f t="shared" si="2"/>
        <v>6.7754784763138787E-2</v>
      </c>
      <c r="L17" s="25">
        <f t="shared" si="3"/>
        <v>0</v>
      </c>
      <c r="M17" s="25">
        <f t="shared" si="9"/>
        <v>0.72089320733424045</v>
      </c>
      <c r="N17" s="25">
        <f t="shared" si="4"/>
        <v>0.44695378854722906</v>
      </c>
      <c r="O17" s="25">
        <f t="shared" si="5"/>
        <v>0.44695378854722906</v>
      </c>
      <c r="P17" s="4">
        <f>'App MESURE'!T13</f>
        <v>5.7711144787232797E-3</v>
      </c>
      <c r="Q17" s="86">
        <v>25.631327032258067</v>
      </c>
      <c r="R17" s="81">
        <f t="shared" si="10"/>
        <v>0.19464215189823739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>
        <v>44.271428569999998</v>
      </c>
      <c r="F18" s="51">
        <v>53.429323308270547</v>
      </c>
      <c r="G18" s="16">
        <f t="shared" si="0"/>
        <v>1.5261426825078253</v>
      </c>
      <c r="H18" s="16">
        <f t="shared" si="1"/>
        <v>51.903180625762722</v>
      </c>
      <c r="I18" s="23">
        <f t="shared" si="7"/>
        <v>51.970935410525861</v>
      </c>
      <c r="J18" s="16">
        <f t="shared" si="8"/>
        <v>49.220274786728353</v>
      </c>
      <c r="K18" s="16">
        <f t="shared" si="2"/>
        <v>2.7506606237975078</v>
      </c>
      <c r="L18" s="16">
        <f t="shared" si="3"/>
        <v>0</v>
      </c>
      <c r="M18" s="16">
        <f t="shared" si="9"/>
        <v>0.27393941878701139</v>
      </c>
      <c r="N18" s="16">
        <f t="shared" si="4"/>
        <v>0.16984243964794707</v>
      </c>
      <c r="O18" s="16">
        <f t="shared" si="5"/>
        <v>1.6959851221557722</v>
      </c>
      <c r="P18" s="1">
        <f>'App MESURE'!T14</f>
        <v>0.86160696294956673</v>
      </c>
      <c r="Q18" s="85">
        <v>21.126406383333336</v>
      </c>
      <c r="R18" s="78">
        <f t="shared" si="10"/>
        <v>0.69618691256033605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>
        <v>53.266666669999999</v>
      </c>
      <c r="F19" s="51">
        <v>67.47443609022541</v>
      </c>
      <c r="G19" s="16">
        <f t="shared" si="0"/>
        <v>3.3678267239620654</v>
      </c>
      <c r="H19" s="16">
        <f t="shared" si="1"/>
        <v>64.106609366263342</v>
      </c>
      <c r="I19" s="23">
        <f t="shared" si="7"/>
        <v>66.857269990060843</v>
      </c>
      <c r="J19" s="16">
        <f t="shared" si="8"/>
        <v>54.77010789943089</v>
      </c>
      <c r="K19" s="16">
        <f t="shared" si="2"/>
        <v>12.087162090629953</v>
      </c>
      <c r="L19" s="16">
        <f t="shared" si="3"/>
        <v>0</v>
      </c>
      <c r="M19" s="16">
        <f t="shared" si="9"/>
        <v>0.10409697913906432</v>
      </c>
      <c r="N19" s="16">
        <f t="shared" si="4"/>
        <v>6.4540127066219879E-2</v>
      </c>
      <c r="O19" s="16">
        <f t="shared" si="5"/>
        <v>3.4323668510282852</v>
      </c>
      <c r="P19" s="1">
        <f>'App MESURE'!T15</f>
        <v>1.2137726256755517</v>
      </c>
      <c r="Q19" s="85">
        <v>14.403580225806452</v>
      </c>
      <c r="R19" s="78">
        <f t="shared" si="10"/>
        <v>4.9221603367684947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>
        <v>9.5119047620000003</v>
      </c>
      <c r="F20" s="51">
        <v>17.260150375939833</v>
      </c>
      <c r="G20" s="16">
        <f t="shared" si="0"/>
        <v>0</v>
      </c>
      <c r="H20" s="16">
        <f t="shared" si="1"/>
        <v>17.260150375939833</v>
      </c>
      <c r="I20" s="23">
        <f t="shared" si="7"/>
        <v>29.347312466569786</v>
      </c>
      <c r="J20" s="16">
        <f t="shared" si="8"/>
        <v>27.442386873085205</v>
      </c>
      <c r="K20" s="16">
        <f t="shared" si="2"/>
        <v>1.904925593484581</v>
      </c>
      <c r="L20" s="16">
        <f t="shared" si="3"/>
        <v>0</v>
      </c>
      <c r="M20" s="16">
        <f t="shared" si="9"/>
        <v>3.9556852072844442E-2</v>
      </c>
      <c r="N20" s="16">
        <f t="shared" si="4"/>
        <v>2.4525248285163555E-2</v>
      </c>
      <c r="O20" s="16">
        <f t="shared" si="5"/>
        <v>2.4525248285163555E-2</v>
      </c>
      <c r="P20" s="1">
        <f>'App MESURE'!T16</f>
        <v>0.36904489578101235</v>
      </c>
      <c r="Q20" s="85">
        <v>11.337996676666668</v>
      </c>
      <c r="R20" s="78">
        <f t="shared" si="10"/>
        <v>0.11869378751066391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>
        <v>21.666666670000001</v>
      </c>
      <c r="F21" s="51">
        <v>34.210526315789366</v>
      </c>
      <c r="G21" s="16">
        <f t="shared" si="0"/>
        <v>0</v>
      </c>
      <c r="H21" s="16">
        <f t="shared" si="1"/>
        <v>34.210526315789366</v>
      </c>
      <c r="I21" s="23">
        <f t="shared" si="7"/>
        <v>36.115451909273943</v>
      </c>
      <c r="J21" s="16">
        <f t="shared" si="8"/>
        <v>32.187890841834125</v>
      </c>
      <c r="K21" s="16">
        <f t="shared" si="2"/>
        <v>3.927561067439818</v>
      </c>
      <c r="L21" s="16">
        <f t="shared" si="3"/>
        <v>0</v>
      </c>
      <c r="M21" s="16">
        <f t="shared" si="9"/>
        <v>1.5031603787680887E-2</v>
      </c>
      <c r="N21" s="16">
        <f t="shared" si="4"/>
        <v>9.3195943483621504E-3</v>
      </c>
      <c r="O21" s="16">
        <f t="shared" si="5"/>
        <v>9.3195943483621504E-3</v>
      </c>
      <c r="P21" s="1">
        <f>'App MESURE'!T17</f>
        <v>0.63290739980157729</v>
      </c>
      <c r="Q21" s="85">
        <v>10.039864341935484</v>
      </c>
      <c r="R21" s="78">
        <f t="shared" si="10"/>
        <v>0.38886175110995685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>
        <v>0.89285714299999996</v>
      </c>
      <c r="F22" s="51">
        <v>2.5834586466165352</v>
      </c>
      <c r="G22" s="16">
        <f t="shared" si="0"/>
        <v>0</v>
      </c>
      <c r="H22" s="16">
        <f t="shared" si="1"/>
        <v>2.5834586466165352</v>
      </c>
      <c r="I22" s="23">
        <f t="shared" si="7"/>
        <v>6.5110197140563528</v>
      </c>
      <c r="J22" s="16">
        <f t="shared" si="8"/>
        <v>6.4729528570887824</v>
      </c>
      <c r="K22" s="16">
        <f t="shared" si="2"/>
        <v>3.8066856967570395E-2</v>
      </c>
      <c r="L22" s="16">
        <f t="shared" si="3"/>
        <v>0</v>
      </c>
      <c r="M22" s="16">
        <f t="shared" si="9"/>
        <v>5.7120094393187364E-3</v>
      </c>
      <c r="N22" s="16">
        <f t="shared" si="4"/>
        <v>3.5414458523776167E-3</v>
      </c>
      <c r="O22" s="16">
        <f t="shared" si="5"/>
        <v>3.5414458523776167E-3</v>
      </c>
      <c r="P22" s="1">
        <f>'App MESURE'!T18</f>
        <v>0.41730775580219365</v>
      </c>
      <c r="Q22" s="85">
        <v>7.4861883064516128</v>
      </c>
      <c r="R22" s="78">
        <f t="shared" si="10"/>
        <v>0.17120255924948724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>
        <v>39.59285714</v>
      </c>
      <c r="F23" s="51">
        <v>43.727067669172833</v>
      </c>
      <c r="G23" s="16">
        <f t="shared" si="0"/>
        <v>0.25392154380731768</v>
      </c>
      <c r="H23" s="16">
        <f t="shared" si="1"/>
        <v>43.473146125365517</v>
      </c>
      <c r="I23" s="23">
        <f t="shared" si="7"/>
        <v>43.511212982333085</v>
      </c>
      <c r="J23" s="16">
        <f t="shared" si="8"/>
        <v>37.499782924348345</v>
      </c>
      <c r="K23" s="16">
        <f t="shared" si="2"/>
        <v>6.0114300579847395</v>
      </c>
      <c r="L23" s="16">
        <f t="shared" si="3"/>
        <v>0</v>
      </c>
      <c r="M23" s="16">
        <f t="shared" si="9"/>
        <v>2.1705635869411198E-3</v>
      </c>
      <c r="N23" s="16">
        <f t="shared" si="4"/>
        <v>1.3457494239034942E-3</v>
      </c>
      <c r="O23" s="16">
        <f t="shared" si="5"/>
        <v>0.25526729323122116</v>
      </c>
      <c r="P23" s="1">
        <f>'App MESURE'!T19</f>
        <v>0.55959381719797285</v>
      </c>
      <c r="Q23" s="85">
        <v>10.651657893103449</v>
      </c>
      <c r="R23" s="78">
        <f t="shared" si="10"/>
        <v>9.2614633189685894E-2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>
        <v>52.916666669999998</v>
      </c>
      <c r="F24" s="51">
        <v>81.654135338345583</v>
      </c>
      <c r="G24" s="16">
        <f t="shared" si="0"/>
        <v>5.227158594293182</v>
      </c>
      <c r="H24" s="16">
        <f t="shared" si="1"/>
        <v>76.426976744052396</v>
      </c>
      <c r="I24" s="23">
        <f t="shared" si="7"/>
        <v>82.438406802037136</v>
      </c>
      <c r="J24" s="16">
        <f t="shared" si="8"/>
        <v>55.854380952063771</v>
      </c>
      <c r="K24" s="16">
        <f t="shared" si="2"/>
        <v>26.584025849973365</v>
      </c>
      <c r="L24" s="16">
        <f t="shared" si="3"/>
        <v>0</v>
      </c>
      <c r="M24" s="16">
        <f t="shared" si="9"/>
        <v>8.248141630376256E-4</v>
      </c>
      <c r="N24" s="16">
        <f t="shared" si="4"/>
        <v>5.1138478108332783E-4</v>
      </c>
      <c r="O24" s="16">
        <f t="shared" si="5"/>
        <v>5.2276699790742649</v>
      </c>
      <c r="P24" s="1">
        <f>'App MESURE'!T20</f>
        <v>1.1838445452814652</v>
      </c>
      <c r="Q24" s="85">
        <v>11.049584167741935</v>
      </c>
      <c r="R24" s="78">
        <f t="shared" si="10"/>
        <v>16.352524138989526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>
        <v>50.430952380000001</v>
      </c>
      <c r="F25" s="51">
        <v>72.794736842105124</v>
      </c>
      <c r="G25" s="16">
        <f t="shared" si="0"/>
        <v>4.0654582163244992</v>
      </c>
      <c r="H25" s="16">
        <f t="shared" si="1"/>
        <v>68.729278625780623</v>
      </c>
      <c r="I25" s="23">
        <f t="shared" si="7"/>
        <v>95.313304475753995</v>
      </c>
      <c r="J25" s="16">
        <f t="shared" si="8"/>
        <v>66.178468182656786</v>
      </c>
      <c r="K25" s="16">
        <f t="shared" si="2"/>
        <v>29.134836293097209</v>
      </c>
      <c r="L25" s="16">
        <f t="shared" si="3"/>
        <v>0</v>
      </c>
      <c r="M25" s="16">
        <f t="shared" si="9"/>
        <v>3.1342938195429778E-4</v>
      </c>
      <c r="N25" s="16">
        <f t="shared" si="4"/>
        <v>1.9432621681166463E-4</v>
      </c>
      <c r="O25" s="16">
        <f t="shared" si="5"/>
        <v>4.0656525425413106</v>
      </c>
      <c r="P25" s="1">
        <f>'App MESURE'!T21</f>
        <v>8.3027951497391328</v>
      </c>
      <c r="Q25" s="85">
        <v>13.856847233333335</v>
      </c>
      <c r="R25" s="78">
        <f t="shared" si="10"/>
        <v>17.953377473731159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>
        <v>33.678571429999998</v>
      </c>
      <c r="F26" s="51">
        <v>54.907518796992342</v>
      </c>
      <c r="G26" s="16">
        <f t="shared" si="0"/>
        <v>1.7199730264852888</v>
      </c>
      <c r="H26" s="16">
        <f t="shared" si="1"/>
        <v>53.18754577050705</v>
      </c>
      <c r="I26" s="23">
        <f t="shared" si="7"/>
        <v>82.322382063604266</v>
      </c>
      <c r="J26" s="16">
        <f t="shared" si="8"/>
        <v>67.942546926950655</v>
      </c>
      <c r="K26" s="16">
        <f t="shared" si="2"/>
        <v>14.379835136653611</v>
      </c>
      <c r="L26" s="16">
        <f t="shared" si="3"/>
        <v>0</v>
      </c>
      <c r="M26" s="16">
        <f t="shared" si="9"/>
        <v>1.1910316514263314E-4</v>
      </c>
      <c r="N26" s="16">
        <f t="shared" si="4"/>
        <v>7.3843962388432554E-5</v>
      </c>
      <c r="O26" s="16">
        <f t="shared" si="5"/>
        <v>1.7200468704476772</v>
      </c>
      <c r="P26" s="1">
        <f>'App MESURE'!T22</f>
        <v>1.1222264070639467</v>
      </c>
      <c r="Q26" s="85">
        <v>17.701885806451614</v>
      </c>
      <c r="R26" s="78">
        <f t="shared" si="10"/>
        <v>0.35738930644033828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>
        <v>20.9047619</v>
      </c>
      <c r="F27" s="51">
        <v>57.248872180450967</v>
      </c>
      <c r="G27" s="16">
        <f t="shared" si="0"/>
        <v>2.0269860942095104</v>
      </c>
      <c r="H27" s="16">
        <f t="shared" si="1"/>
        <v>55.221886086241454</v>
      </c>
      <c r="I27" s="23">
        <f t="shared" si="7"/>
        <v>69.601721222895065</v>
      </c>
      <c r="J27" s="16">
        <f t="shared" si="8"/>
        <v>59.040623945778052</v>
      </c>
      <c r="K27" s="16">
        <f t="shared" si="2"/>
        <v>10.561097277117014</v>
      </c>
      <c r="L27" s="16">
        <f t="shared" si="3"/>
        <v>0</v>
      </c>
      <c r="M27" s="16">
        <f t="shared" si="9"/>
        <v>4.525920275420059E-5</v>
      </c>
      <c r="N27" s="16">
        <f t="shared" si="4"/>
        <v>2.8060705707604366E-5</v>
      </c>
      <c r="O27" s="16">
        <f t="shared" si="5"/>
        <v>2.0270141549152179</v>
      </c>
      <c r="P27" s="1">
        <f>'App MESURE'!T23</f>
        <v>0.58888349997273248</v>
      </c>
      <c r="Q27" s="85">
        <v>16.619200966666671</v>
      </c>
      <c r="R27" s="78">
        <f t="shared" si="10"/>
        <v>2.0682197806853018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>
        <v>0.76666666699999997</v>
      </c>
      <c r="F28" s="51">
        <v>6.272180451127813</v>
      </c>
      <c r="G28" s="16">
        <f t="shared" si="0"/>
        <v>0</v>
      </c>
      <c r="H28" s="16">
        <f t="shared" si="1"/>
        <v>6.272180451127813</v>
      </c>
      <c r="I28" s="23">
        <f t="shared" si="7"/>
        <v>16.833277728244827</v>
      </c>
      <c r="J28" s="16">
        <f t="shared" si="8"/>
        <v>16.761688551424605</v>
      </c>
      <c r="K28" s="16">
        <f t="shared" si="2"/>
        <v>7.1589176820221923E-2</v>
      </c>
      <c r="L28" s="16">
        <f t="shared" si="3"/>
        <v>0</v>
      </c>
      <c r="M28" s="16">
        <f t="shared" si="9"/>
        <v>1.7198497046596224E-5</v>
      </c>
      <c r="N28" s="16">
        <f t="shared" si="4"/>
        <v>1.0663068168889659E-5</v>
      </c>
      <c r="O28" s="16">
        <f t="shared" si="5"/>
        <v>1.0663068168889659E-5</v>
      </c>
      <c r="P28" s="1">
        <f>'App MESURE'!T24</f>
        <v>0.21312266123639148</v>
      </c>
      <c r="Q28" s="85">
        <v>23.553337258064516</v>
      </c>
      <c r="R28" s="78">
        <f t="shared" si="10"/>
        <v>4.5416723763252516E-2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>
        <v>6.5404761899999997</v>
      </c>
      <c r="F29" s="58">
        <v>20.068421052631546</v>
      </c>
      <c r="G29" s="25">
        <f t="shared" si="0"/>
        <v>0</v>
      </c>
      <c r="H29" s="25">
        <f t="shared" si="1"/>
        <v>20.068421052631546</v>
      </c>
      <c r="I29" s="24">
        <f t="shared" si="7"/>
        <v>20.140010229451768</v>
      </c>
      <c r="J29" s="25">
        <f t="shared" si="8"/>
        <v>20.029195080744586</v>
      </c>
      <c r="K29" s="25">
        <f t="shared" si="2"/>
        <v>0.11081514870718223</v>
      </c>
      <c r="L29" s="25">
        <f t="shared" si="3"/>
        <v>0</v>
      </c>
      <c r="M29" s="25">
        <f t="shared" si="9"/>
        <v>6.535428877706565E-6</v>
      </c>
      <c r="N29" s="25">
        <f t="shared" si="4"/>
        <v>4.0519659041780704E-6</v>
      </c>
      <c r="O29" s="25">
        <f t="shared" si="5"/>
        <v>4.0519659041780704E-6</v>
      </c>
      <c r="P29" s="4">
        <f>'App MESURE'!T25</f>
        <v>0.2258395418134011</v>
      </c>
      <c r="Q29" s="86">
        <v>24.261813709677419</v>
      </c>
      <c r="R29" s="79">
        <f t="shared" si="10"/>
        <v>5.1001668474658889E-2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>
        <v>5.292857143</v>
      </c>
      <c r="F30" s="51">
        <v>12.283458646616515</v>
      </c>
      <c r="G30" s="16">
        <f t="shared" si="0"/>
        <v>0</v>
      </c>
      <c r="H30" s="16">
        <f t="shared" si="1"/>
        <v>12.283458646616515</v>
      </c>
      <c r="I30" s="23">
        <f t="shared" si="7"/>
        <v>12.394273795323697</v>
      </c>
      <c r="J30" s="16">
        <f t="shared" si="8"/>
        <v>12.357067264100781</v>
      </c>
      <c r="K30" s="16">
        <f t="shared" si="2"/>
        <v>3.7206531222915729E-2</v>
      </c>
      <c r="L30" s="16">
        <f t="shared" si="3"/>
        <v>0</v>
      </c>
      <c r="M30" s="16">
        <f t="shared" si="9"/>
        <v>2.4834629735284946E-6</v>
      </c>
      <c r="N30" s="16">
        <f t="shared" si="4"/>
        <v>1.5397470435876667E-6</v>
      </c>
      <c r="O30" s="16">
        <f t="shared" si="5"/>
        <v>1.5397470435876667E-6</v>
      </c>
      <c r="P30" s="1">
        <f>'App MESURE'!T26</f>
        <v>0.15094273311386414</v>
      </c>
      <c r="Q30" s="85">
        <v>21.693445499999999</v>
      </c>
      <c r="R30" s="78">
        <f t="shared" si="10"/>
        <v>2.2783243854999913E-2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>
        <v>34.06428571</v>
      </c>
      <c r="F31" s="51">
        <v>40.660902255639009</v>
      </c>
      <c r="G31" s="16">
        <f t="shared" si="0"/>
        <v>0</v>
      </c>
      <c r="H31" s="16">
        <f t="shared" si="1"/>
        <v>40.660902255639009</v>
      </c>
      <c r="I31" s="23">
        <f t="shared" si="7"/>
        <v>40.698108786861923</v>
      </c>
      <c r="J31" s="16">
        <f t="shared" si="8"/>
        <v>37.600359663107007</v>
      </c>
      <c r="K31" s="16">
        <f t="shared" si="2"/>
        <v>3.097749123754916</v>
      </c>
      <c r="L31" s="16">
        <f t="shared" si="3"/>
        <v>0</v>
      </c>
      <c r="M31" s="16">
        <f t="shared" si="9"/>
        <v>9.4371592994082791E-7</v>
      </c>
      <c r="N31" s="16">
        <f t="shared" si="4"/>
        <v>5.8510387656331333E-7</v>
      </c>
      <c r="O31" s="16">
        <f t="shared" si="5"/>
        <v>5.8510387656331333E-7</v>
      </c>
      <c r="P31" s="1">
        <f>'App MESURE'!T27</f>
        <v>0.24432753686913408</v>
      </c>
      <c r="Q31" s="85">
        <v>14.813209032258067</v>
      </c>
      <c r="R31" s="78">
        <f t="shared" si="10"/>
        <v>5.9695659358902468E-2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>
        <v>17.819047619999999</v>
      </c>
      <c r="F32" s="51">
        <v>23.493984962405989</v>
      </c>
      <c r="G32" s="16">
        <f t="shared" si="0"/>
        <v>0</v>
      </c>
      <c r="H32" s="16">
        <f t="shared" si="1"/>
        <v>23.493984962405989</v>
      </c>
      <c r="I32" s="23">
        <f t="shared" si="7"/>
        <v>26.591734086160905</v>
      </c>
      <c r="J32" s="16">
        <f t="shared" si="8"/>
        <v>25.244054803627574</v>
      </c>
      <c r="K32" s="16">
        <f t="shared" si="2"/>
        <v>1.3476792825333312</v>
      </c>
      <c r="L32" s="16">
        <f t="shared" si="3"/>
        <v>0</v>
      </c>
      <c r="M32" s="16">
        <f t="shared" si="9"/>
        <v>3.5861205337751458E-7</v>
      </c>
      <c r="N32" s="16">
        <f t="shared" si="4"/>
        <v>2.2233947309405905E-7</v>
      </c>
      <c r="O32" s="16">
        <f t="shared" si="5"/>
        <v>2.2233947309405905E-7</v>
      </c>
      <c r="P32" s="1">
        <f>'App MESURE'!T28</f>
        <v>0.31633878832930967</v>
      </c>
      <c r="Q32" s="85">
        <v>11.878608683333336</v>
      </c>
      <c r="R32" s="78">
        <f t="shared" si="10"/>
        <v>0.10007008833250618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>
        <v>20.40952381</v>
      </c>
      <c r="F33" s="51">
        <v>26.959398496240564</v>
      </c>
      <c r="G33" s="16">
        <f t="shared" si="0"/>
        <v>0</v>
      </c>
      <c r="H33" s="16">
        <f t="shared" si="1"/>
        <v>26.959398496240564</v>
      </c>
      <c r="I33" s="23">
        <f t="shared" si="7"/>
        <v>28.307077778773895</v>
      </c>
      <c r="J33" s="16">
        <f t="shared" si="8"/>
        <v>26.141577725773733</v>
      </c>
      <c r="K33" s="16">
        <f t="shared" si="2"/>
        <v>2.1655000530001622</v>
      </c>
      <c r="L33" s="16">
        <f t="shared" si="3"/>
        <v>0</v>
      </c>
      <c r="M33" s="16">
        <f t="shared" si="9"/>
        <v>1.3627258028345553E-7</v>
      </c>
      <c r="N33" s="16">
        <f t="shared" si="4"/>
        <v>8.4488999775742425E-8</v>
      </c>
      <c r="O33" s="16">
        <f t="shared" si="5"/>
        <v>8.4488999775742425E-8</v>
      </c>
      <c r="P33" s="1">
        <f>'App MESURE'!T29</f>
        <v>0.45745019810552551</v>
      </c>
      <c r="Q33" s="85">
        <v>9.4289858677419343</v>
      </c>
      <c r="R33" s="78">
        <f t="shared" si="10"/>
        <v>0.20926060644777228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>
        <v>19.80238095</v>
      </c>
      <c r="F34" s="51">
        <v>27.614285714285614</v>
      </c>
      <c r="G34" s="16">
        <f t="shared" si="0"/>
        <v>0</v>
      </c>
      <c r="H34" s="16">
        <f t="shared" si="1"/>
        <v>27.614285714285614</v>
      </c>
      <c r="I34" s="23">
        <f t="shared" si="7"/>
        <v>29.779785767285777</v>
      </c>
      <c r="J34" s="16">
        <f t="shared" si="8"/>
        <v>26.505356211837537</v>
      </c>
      <c r="K34" s="16">
        <f t="shared" si="2"/>
        <v>3.2744295554482399</v>
      </c>
      <c r="L34" s="16">
        <f t="shared" si="3"/>
        <v>0</v>
      </c>
      <c r="M34" s="16">
        <f t="shared" si="9"/>
        <v>5.1783580507713104E-8</v>
      </c>
      <c r="N34" s="16">
        <f t="shared" si="4"/>
        <v>3.2105819914782125E-8</v>
      </c>
      <c r="O34" s="16">
        <f t="shared" si="5"/>
        <v>3.2105819914782125E-8</v>
      </c>
      <c r="P34" s="1">
        <f>'App MESURE'!T30</f>
        <v>0.41426898313419347</v>
      </c>
      <c r="Q34" s="85">
        <v>7.0208614774193538</v>
      </c>
      <c r="R34" s="78">
        <f t="shared" si="10"/>
        <v>0.17161876378614899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>
        <v>27.957142860000001</v>
      </c>
      <c r="F35" s="51">
        <v>38.47218045112772</v>
      </c>
      <c r="G35" s="16">
        <f t="shared" si="0"/>
        <v>0</v>
      </c>
      <c r="H35" s="16">
        <f t="shared" si="1"/>
        <v>38.47218045112772</v>
      </c>
      <c r="I35" s="23">
        <f t="shared" si="7"/>
        <v>41.746610006575963</v>
      </c>
      <c r="J35" s="16">
        <f t="shared" si="8"/>
        <v>35.411331737881213</v>
      </c>
      <c r="K35" s="16">
        <f t="shared" si="2"/>
        <v>6.3352782686947506</v>
      </c>
      <c r="L35" s="16">
        <f t="shared" si="3"/>
        <v>0</v>
      </c>
      <c r="M35" s="16">
        <f t="shared" si="9"/>
        <v>1.967776059293098E-8</v>
      </c>
      <c r="N35" s="16">
        <f t="shared" si="4"/>
        <v>1.2200211567617207E-8</v>
      </c>
      <c r="O35" s="16">
        <f t="shared" si="5"/>
        <v>1.2200211567617207E-8</v>
      </c>
      <c r="P35" s="1">
        <f>'App MESURE'!T31</f>
        <v>0.36020947272951576</v>
      </c>
      <c r="Q35" s="85">
        <v>9.141973989285713</v>
      </c>
      <c r="R35" s="78">
        <f t="shared" si="10"/>
        <v>0.12975085545481235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>
        <v>54.883333329999999</v>
      </c>
      <c r="F36" s="51">
        <v>77.734586466165226</v>
      </c>
      <c r="G36" s="16">
        <f t="shared" si="0"/>
        <v>4.7132025499623076</v>
      </c>
      <c r="H36" s="16">
        <f t="shared" si="1"/>
        <v>73.021383916202922</v>
      </c>
      <c r="I36" s="23">
        <f t="shared" si="7"/>
        <v>79.356662184897672</v>
      </c>
      <c r="J36" s="16">
        <f t="shared" si="8"/>
        <v>56.78782223256767</v>
      </c>
      <c r="K36" s="16">
        <f t="shared" si="2"/>
        <v>22.568839952330002</v>
      </c>
      <c r="L36" s="16">
        <f t="shared" si="3"/>
        <v>0</v>
      </c>
      <c r="M36" s="16">
        <f t="shared" si="9"/>
        <v>7.4775490253137726E-9</v>
      </c>
      <c r="N36" s="16">
        <f t="shared" si="4"/>
        <v>4.6360803956945391E-9</v>
      </c>
      <c r="O36" s="16">
        <f t="shared" si="5"/>
        <v>4.7132025545983876</v>
      </c>
      <c r="P36" s="1">
        <f>'App MESURE'!T32</f>
        <v>2.1107468167358778</v>
      </c>
      <c r="Q36" s="85">
        <v>12.057953841935484</v>
      </c>
      <c r="R36" s="78">
        <f t="shared" si="10"/>
        <v>6.7727758675334995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>
        <v>31.44761905</v>
      </c>
      <c r="F37" s="51">
        <v>48.482706766917211</v>
      </c>
      <c r="G37" s="16">
        <f t="shared" si="0"/>
        <v>0.87751102786503343</v>
      </c>
      <c r="H37" s="16">
        <f t="shared" si="1"/>
        <v>47.605195739052178</v>
      </c>
      <c r="I37" s="23">
        <f t="shared" si="7"/>
        <v>70.174035691382187</v>
      </c>
      <c r="J37" s="16">
        <f t="shared" si="8"/>
        <v>54.760405218585447</v>
      </c>
      <c r="K37" s="16">
        <f t="shared" si="2"/>
        <v>15.41363047279674</v>
      </c>
      <c r="L37" s="16">
        <f t="shared" si="3"/>
        <v>0</v>
      </c>
      <c r="M37" s="16">
        <f t="shared" si="9"/>
        <v>2.8414686296192335E-9</v>
      </c>
      <c r="N37" s="16">
        <f t="shared" si="4"/>
        <v>1.7617105503639248E-9</v>
      </c>
      <c r="O37" s="16">
        <f t="shared" si="5"/>
        <v>0.87751102962674399</v>
      </c>
      <c r="P37" s="1">
        <f>'App MESURE'!T33</f>
        <v>0.37900389864252593</v>
      </c>
      <c r="Q37" s="85">
        <v>13.146203136666669</v>
      </c>
      <c r="R37" s="78">
        <f t="shared" si="10"/>
        <v>0.24850935964211635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>
        <v>27.31666667</v>
      </c>
      <c r="F38" s="51">
        <v>64.190225563909635</v>
      </c>
      <c r="G38" s="16">
        <f t="shared" si="0"/>
        <v>2.9371802628768351</v>
      </c>
      <c r="H38" s="16">
        <f t="shared" si="1"/>
        <v>61.253045301032799</v>
      </c>
      <c r="I38" s="23">
        <f t="shared" si="7"/>
        <v>76.666675773829539</v>
      </c>
      <c r="J38" s="16">
        <f t="shared" si="8"/>
        <v>61.022267036336082</v>
      </c>
      <c r="K38" s="16">
        <f t="shared" si="2"/>
        <v>15.644408737493457</v>
      </c>
      <c r="L38" s="16">
        <f t="shared" si="3"/>
        <v>0</v>
      </c>
      <c r="M38" s="16">
        <f t="shared" si="9"/>
        <v>1.0797580792553087E-9</v>
      </c>
      <c r="N38" s="16">
        <f t="shared" si="4"/>
        <v>6.6945000913829136E-10</v>
      </c>
      <c r="O38" s="16">
        <f t="shared" si="5"/>
        <v>2.9371802635462849</v>
      </c>
      <c r="P38" s="1">
        <f>'App MESURE'!T34</f>
        <v>1.3552670740233648</v>
      </c>
      <c r="Q38" s="85">
        <v>15.180265983870967</v>
      </c>
      <c r="R38" s="78">
        <f t="shared" si="10"/>
        <v>2.5024493391865783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>
        <v>2.2190476189999999</v>
      </c>
      <c r="F39" s="51">
        <v>5.8654135338345714</v>
      </c>
      <c r="G39" s="16">
        <f t="shared" si="0"/>
        <v>0</v>
      </c>
      <c r="H39" s="16">
        <f t="shared" si="1"/>
        <v>5.8654135338345714</v>
      </c>
      <c r="I39" s="23">
        <f t="shared" si="7"/>
        <v>21.509822271328026</v>
      </c>
      <c r="J39" s="16">
        <f t="shared" si="8"/>
        <v>21.263535390065371</v>
      </c>
      <c r="K39" s="16">
        <f t="shared" si="2"/>
        <v>0.2462868812626553</v>
      </c>
      <c r="L39" s="16">
        <f t="shared" si="3"/>
        <v>0</v>
      </c>
      <c r="M39" s="16">
        <f t="shared" si="9"/>
        <v>4.103080701170173E-10</v>
      </c>
      <c r="N39" s="16">
        <f t="shared" si="4"/>
        <v>2.5439100347255074E-10</v>
      </c>
      <c r="O39" s="16">
        <f t="shared" si="5"/>
        <v>2.5439100347255074E-10</v>
      </c>
      <c r="P39" s="1">
        <f>'App MESURE'!T35</f>
        <v>0.16319996740495796</v>
      </c>
      <c r="Q39" s="85">
        <v>19.934539366666669</v>
      </c>
      <c r="R39" s="78">
        <f t="shared" si="10"/>
        <v>2.663422927794613E-2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>
        <v>0.57857142900000003</v>
      </c>
      <c r="F40" s="51">
        <v>13.378947368421025</v>
      </c>
      <c r="G40" s="16">
        <f t="shared" si="0"/>
        <v>0</v>
      </c>
      <c r="H40" s="16">
        <f t="shared" si="1"/>
        <v>13.378947368421025</v>
      </c>
      <c r="I40" s="23">
        <f t="shared" si="7"/>
        <v>13.625234249683681</v>
      </c>
      <c r="J40" s="16">
        <f t="shared" si="8"/>
        <v>13.594428547676474</v>
      </c>
      <c r="K40" s="16">
        <f t="shared" si="2"/>
        <v>3.0805702007207003E-2</v>
      </c>
      <c r="L40" s="16">
        <f t="shared" si="3"/>
        <v>0</v>
      </c>
      <c r="M40" s="16">
        <f t="shared" si="9"/>
        <v>1.5591706664446656E-10</v>
      </c>
      <c r="N40" s="16">
        <f t="shared" si="4"/>
        <v>9.6668581319569264E-11</v>
      </c>
      <c r="O40" s="16">
        <f t="shared" si="5"/>
        <v>9.6668581319569264E-11</v>
      </c>
      <c r="P40" s="1">
        <f>'App MESURE'!T36</f>
        <v>0.1538793621627719</v>
      </c>
      <c r="Q40" s="85">
        <v>25.069753129032257</v>
      </c>
      <c r="R40" s="78">
        <f t="shared" si="10"/>
        <v>2.3678858069870915E-2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>
        <v>1.3333333329999999</v>
      </c>
      <c r="F41" s="58">
        <v>9.6917293233082606</v>
      </c>
      <c r="G41" s="25">
        <f t="shared" si="0"/>
        <v>0</v>
      </c>
      <c r="H41" s="25">
        <f t="shared" si="1"/>
        <v>9.6917293233082606</v>
      </c>
      <c r="I41" s="24">
        <f t="shared" si="7"/>
        <v>9.7225350253154676</v>
      </c>
      <c r="J41" s="25">
        <f t="shared" si="8"/>
        <v>9.7090367026571425</v>
      </c>
      <c r="K41" s="25">
        <f t="shared" si="2"/>
        <v>1.3498322658325179E-2</v>
      </c>
      <c r="L41" s="25">
        <f t="shared" si="3"/>
        <v>0</v>
      </c>
      <c r="M41" s="25">
        <f t="shared" si="9"/>
        <v>5.92484853248973E-11</v>
      </c>
      <c r="N41" s="25">
        <f t="shared" si="4"/>
        <v>3.6734060901436328E-11</v>
      </c>
      <c r="O41" s="25">
        <f t="shared" si="5"/>
        <v>3.6734060901436328E-11</v>
      </c>
      <c r="P41" s="4">
        <f>'App MESURE'!T37</f>
        <v>0.17060537978916035</v>
      </c>
      <c r="Q41" s="86">
        <v>23.738366290322578</v>
      </c>
      <c r="R41" s="79">
        <f t="shared" si="10"/>
        <v>2.9106195600469585E-2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>
        <v>4.7380952379999997</v>
      </c>
      <c r="F42" s="51">
        <v>11.599248120300718</v>
      </c>
      <c r="G42" s="16">
        <f t="shared" si="0"/>
        <v>0</v>
      </c>
      <c r="H42" s="16">
        <f t="shared" si="1"/>
        <v>11.599248120300718</v>
      </c>
      <c r="I42" s="23">
        <f t="shared" si="7"/>
        <v>11.612746442959043</v>
      </c>
      <c r="J42" s="16">
        <f t="shared" si="8"/>
        <v>11.563934452719979</v>
      </c>
      <c r="K42" s="16">
        <f t="shared" si="2"/>
        <v>4.8811990239064684E-2</v>
      </c>
      <c r="L42" s="16">
        <f t="shared" si="3"/>
        <v>0</v>
      </c>
      <c r="M42" s="16">
        <f t="shared" si="9"/>
        <v>2.2514424423460971E-11</v>
      </c>
      <c r="N42" s="16">
        <f t="shared" si="4"/>
        <v>1.3958943142545802E-11</v>
      </c>
      <c r="O42" s="16">
        <f t="shared" si="5"/>
        <v>1.3958943142545802E-11</v>
      </c>
      <c r="P42" s="1">
        <f>'App MESURE'!T38</f>
        <v>0.15055969454226742</v>
      </c>
      <c r="Q42" s="85">
        <v>18.382813000000002</v>
      </c>
      <c r="R42" s="78">
        <f t="shared" si="10"/>
        <v>2.2668221616457561E-2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>
        <v>33.990476190000003</v>
      </c>
      <c r="F43" s="51">
        <v>37.674436090225448</v>
      </c>
      <c r="G43" s="16">
        <f t="shared" si="0"/>
        <v>0</v>
      </c>
      <c r="H43" s="16">
        <f t="shared" si="1"/>
        <v>37.674436090225448</v>
      </c>
      <c r="I43" s="23">
        <f t="shared" si="7"/>
        <v>37.723248080464515</v>
      </c>
      <c r="J43" s="16">
        <f t="shared" si="8"/>
        <v>35.156730632285836</v>
      </c>
      <c r="K43" s="16">
        <f t="shared" si="2"/>
        <v>2.5665174481786792</v>
      </c>
      <c r="L43" s="16">
        <f t="shared" si="3"/>
        <v>0</v>
      </c>
      <c r="M43" s="16">
        <f t="shared" si="9"/>
        <v>8.5554812809151691E-12</v>
      </c>
      <c r="N43" s="16">
        <f t="shared" si="4"/>
        <v>5.3043983941674047E-12</v>
      </c>
      <c r="O43" s="16">
        <f t="shared" si="5"/>
        <v>5.3043983941674047E-12</v>
      </c>
      <c r="P43" s="1">
        <f>'App MESURE'!T39</f>
        <v>0.15673938349736055</v>
      </c>
      <c r="Q43" s="85">
        <v>14.623502758064511</v>
      </c>
      <c r="R43" s="78">
        <f t="shared" si="10"/>
        <v>2.4567234337469844E-2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>
        <v>99.530952380000002</v>
      </c>
      <c r="F44" s="51">
        <v>121.91954887218033</v>
      </c>
      <c r="G44" s="16">
        <f t="shared" si="0"/>
        <v>10.507014347612213</v>
      </c>
      <c r="H44" s="16">
        <f t="shared" si="1"/>
        <v>111.41253452456812</v>
      </c>
      <c r="I44" s="23">
        <f t="shared" si="7"/>
        <v>113.97905197274679</v>
      </c>
      <c r="J44" s="16">
        <f t="shared" si="8"/>
        <v>62.106980199570707</v>
      </c>
      <c r="K44" s="16">
        <f t="shared" si="2"/>
        <v>51.872071773176081</v>
      </c>
      <c r="L44" s="16">
        <f t="shared" si="3"/>
        <v>4.2675893596479231</v>
      </c>
      <c r="M44" s="16">
        <f t="shared" si="9"/>
        <v>4.2675893596511747</v>
      </c>
      <c r="N44" s="16">
        <f t="shared" si="4"/>
        <v>2.6459054029837281</v>
      </c>
      <c r="O44" s="16">
        <f t="shared" si="5"/>
        <v>13.152919750595942</v>
      </c>
      <c r="P44" s="1">
        <f>'App MESURE'!T40</f>
        <v>9.8466448805119278</v>
      </c>
      <c r="Q44" s="85">
        <v>10.678001183333333</v>
      </c>
      <c r="R44" s="78">
        <f t="shared" si="10"/>
        <v>10.931453516549062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>
        <v>17.426190479999999</v>
      </c>
      <c r="F45" s="51">
        <v>23.731578947368341</v>
      </c>
      <c r="G45" s="16">
        <f t="shared" si="0"/>
        <v>0</v>
      </c>
      <c r="H45" s="16">
        <f t="shared" si="1"/>
        <v>23.731578947368341</v>
      </c>
      <c r="I45" s="23">
        <f t="shared" si="7"/>
        <v>71.336061360896494</v>
      </c>
      <c r="J45" s="16">
        <f t="shared" si="8"/>
        <v>48.946603737045237</v>
      </c>
      <c r="K45" s="16">
        <f t="shared" si="2"/>
        <v>22.389457623851257</v>
      </c>
      <c r="L45" s="16">
        <f t="shared" si="3"/>
        <v>0</v>
      </c>
      <c r="M45" s="16">
        <f t="shared" si="9"/>
        <v>1.6216839566674466</v>
      </c>
      <c r="N45" s="16">
        <f t="shared" si="4"/>
        <v>1.0054440531338169</v>
      </c>
      <c r="O45" s="16">
        <f t="shared" si="5"/>
        <v>1.0054440531338169</v>
      </c>
      <c r="P45" s="1">
        <f>'App MESURE'!T41</f>
        <v>0.71697159831466117</v>
      </c>
      <c r="Q45" s="85">
        <v>9.236440058064515</v>
      </c>
      <c r="R45" s="78">
        <f t="shared" si="10"/>
        <v>8.3216357189389842E-2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>
        <v>44.295238099999999</v>
      </c>
      <c r="F46" s="51">
        <v>58.180451127819424</v>
      </c>
      <c r="G46" s="16">
        <f t="shared" si="0"/>
        <v>2.1491406192288838</v>
      </c>
      <c r="H46" s="16">
        <f t="shared" si="1"/>
        <v>56.031310508590543</v>
      </c>
      <c r="I46" s="23">
        <f t="shared" si="7"/>
        <v>78.420768132441793</v>
      </c>
      <c r="J46" s="16">
        <f t="shared" si="8"/>
        <v>48.118317250761784</v>
      </c>
      <c r="K46" s="16">
        <f t="shared" si="2"/>
        <v>30.302450881680009</v>
      </c>
      <c r="L46" s="16">
        <f t="shared" si="3"/>
        <v>0</v>
      </c>
      <c r="M46" s="16">
        <f t="shared" si="9"/>
        <v>0.61623990353362967</v>
      </c>
      <c r="N46" s="16">
        <f t="shared" si="4"/>
        <v>0.38206874019085041</v>
      </c>
      <c r="O46" s="16">
        <f t="shared" si="5"/>
        <v>2.531209359419734</v>
      </c>
      <c r="P46" s="1">
        <f>'App MESURE'!T42</f>
        <v>2.9455921514832237</v>
      </c>
      <c r="Q46" s="85">
        <v>7.7353650838709687</v>
      </c>
      <c r="R46" s="78">
        <f t="shared" si="10"/>
        <v>0.17171309835833334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>
        <v>95.27380952</v>
      </c>
      <c r="F47" s="51">
        <v>106.87744360902222</v>
      </c>
      <c r="G47" s="16">
        <f t="shared" si="0"/>
        <v>8.5345983447570664</v>
      </c>
      <c r="H47" s="16">
        <f t="shared" si="1"/>
        <v>98.342845264265151</v>
      </c>
      <c r="I47" s="23">
        <f t="shared" si="7"/>
        <v>128.64529614594517</v>
      </c>
      <c r="J47" s="16">
        <f t="shared" si="8"/>
        <v>59.788626863707691</v>
      </c>
      <c r="K47" s="16">
        <f t="shared" si="2"/>
        <v>68.856669282237476</v>
      </c>
      <c r="L47" s="16">
        <f t="shared" si="3"/>
        <v>18.241024488110352</v>
      </c>
      <c r="M47" s="16">
        <f t="shared" si="9"/>
        <v>18.475195651453131</v>
      </c>
      <c r="N47" s="16">
        <f t="shared" si="4"/>
        <v>11.454621303900941</v>
      </c>
      <c r="O47" s="16">
        <f t="shared" si="5"/>
        <v>19.989219648658008</v>
      </c>
      <c r="P47" s="1">
        <f>'App MESURE'!T43</f>
        <v>19.887132814156551</v>
      </c>
      <c r="Q47" s="85">
        <v>9.2903361071428581</v>
      </c>
      <c r="R47" s="78">
        <f t="shared" si="10"/>
        <v>1.0421721778527725E-2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>
        <v>33.926190480000002</v>
      </c>
      <c r="F48" s="51">
        <v>35.131578947368332</v>
      </c>
      <c r="G48" s="16">
        <f t="shared" si="0"/>
        <v>0</v>
      </c>
      <c r="H48" s="16">
        <f t="shared" si="1"/>
        <v>35.131578947368332</v>
      </c>
      <c r="I48" s="23">
        <f t="shared" si="7"/>
        <v>85.747223741495446</v>
      </c>
      <c r="J48" s="16">
        <f t="shared" si="8"/>
        <v>60.4809183236789</v>
      </c>
      <c r="K48" s="16">
        <f t="shared" si="2"/>
        <v>25.266305417816547</v>
      </c>
      <c r="L48" s="16">
        <f t="shared" si="3"/>
        <v>0</v>
      </c>
      <c r="M48" s="16">
        <f t="shared" si="9"/>
        <v>7.0205743475521896</v>
      </c>
      <c r="N48" s="16">
        <f t="shared" si="4"/>
        <v>4.3527560954823574</v>
      </c>
      <c r="O48" s="16">
        <f t="shared" si="5"/>
        <v>4.3527560954823574</v>
      </c>
      <c r="P48" s="1">
        <f>'App MESURE'!T44</f>
        <v>5.4067171176109703</v>
      </c>
      <c r="Q48" s="85">
        <v>12.766392709677419</v>
      </c>
      <c r="R48" s="78">
        <f t="shared" si="10"/>
        <v>1.1108338361663903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>
        <v>9.8976190479999993</v>
      </c>
      <c r="F49" s="51">
        <v>29.155639097744324</v>
      </c>
      <c r="G49" s="16">
        <f t="shared" si="0"/>
        <v>0</v>
      </c>
      <c r="H49" s="16">
        <f t="shared" si="1"/>
        <v>29.155639097744324</v>
      </c>
      <c r="I49" s="23">
        <f t="shared" si="7"/>
        <v>54.421944515560867</v>
      </c>
      <c r="J49" s="16">
        <f t="shared" si="8"/>
        <v>45.895296636596015</v>
      </c>
      <c r="K49" s="16">
        <f t="shared" si="2"/>
        <v>8.5266478789648517</v>
      </c>
      <c r="L49" s="16">
        <f t="shared" si="3"/>
        <v>0</v>
      </c>
      <c r="M49" s="16">
        <f t="shared" si="9"/>
        <v>2.6678182520698321</v>
      </c>
      <c r="N49" s="16">
        <f t="shared" si="4"/>
        <v>1.6540473162832958</v>
      </c>
      <c r="O49" s="16">
        <f t="shared" si="5"/>
        <v>1.6540473162832958</v>
      </c>
      <c r="P49" s="1">
        <f>'App MESURE'!T45</f>
        <v>0.47512104420851892</v>
      </c>
      <c r="Q49" s="85">
        <v>12.780306683333333</v>
      </c>
      <c r="R49" s="78">
        <f t="shared" si="10"/>
        <v>1.3898671549881307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>
        <v>26.97380952</v>
      </c>
      <c r="F50" s="51">
        <v>35.473684210526258</v>
      </c>
      <c r="G50" s="16">
        <f t="shared" si="0"/>
        <v>0</v>
      </c>
      <c r="H50" s="16">
        <f t="shared" si="1"/>
        <v>35.473684210526258</v>
      </c>
      <c r="I50" s="23">
        <f t="shared" si="7"/>
        <v>44.00033208949111</v>
      </c>
      <c r="J50" s="16">
        <f t="shared" si="8"/>
        <v>41.139083632934799</v>
      </c>
      <c r="K50" s="16">
        <f t="shared" si="2"/>
        <v>2.8612484565563108</v>
      </c>
      <c r="L50" s="16">
        <f t="shared" si="3"/>
        <v>0</v>
      </c>
      <c r="M50" s="16">
        <f t="shared" si="9"/>
        <v>1.0137709357865363</v>
      </c>
      <c r="N50" s="16">
        <f t="shared" si="4"/>
        <v>0.6285379801876525</v>
      </c>
      <c r="O50" s="16">
        <f t="shared" si="5"/>
        <v>0.6285379801876525</v>
      </c>
      <c r="P50" s="1">
        <f>'App MESURE'!T46</f>
        <v>8.0872210416445184E-2</v>
      </c>
      <c r="Q50" s="85">
        <v>17.180018903225804</v>
      </c>
      <c r="R50" s="78">
        <f t="shared" si="10"/>
        <v>0.29993779537908904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>
        <v>1.8285714289999999</v>
      </c>
      <c r="F51" s="51">
        <v>5.7105263157894628</v>
      </c>
      <c r="G51" s="16">
        <f t="shared" si="0"/>
        <v>0</v>
      </c>
      <c r="H51" s="16">
        <f t="shared" si="1"/>
        <v>5.7105263157894628</v>
      </c>
      <c r="I51" s="23">
        <f t="shared" si="7"/>
        <v>8.5717747723457727</v>
      </c>
      <c r="J51" s="16">
        <f t="shared" si="8"/>
        <v>8.560006738285459</v>
      </c>
      <c r="K51" s="16">
        <f t="shared" si="2"/>
        <v>1.1768034060313681E-2</v>
      </c>
      <c r="L51" s="16">
        <f t="shared" si="3"/>
        <v>0</v>
      </c>
      <c r="M51" s="16">
        <f t="shared" si="9"/>
        <v>0.38523295559888382</v>
      </c>
      <c r="N51" s="16">
        <f t="shared" si="4"/>
        <v>0.23884443247130796</v>
      </c>
      <c r="O51" s="16">
        <f t="shared" si="5"/>
        <v>0.23884443247130796</v>
      </c>
      <c r="P51" s="1">
        <f>'App MESURE'!T47</f>
        <v>5.6178990500846075E-3</v>
      </c>
      <c r="Q51" s="85">
        <v>22.028062733333339</v>
      </c>
      <c r="R51" s="78">
        <f t="shared" si="10"/>
        <v>5.4394615891681014E-2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>
        <v>2.4904761899999999</v>
      </c>
      <c r="F52" s="51">
        <v>14.342105263157872</v>
      </c>
      <c r="G52" s="16">
        <f t="shared" si="0"/>
        <v>0</v>
      </c>
      <c r="H52" s="16">
        <f t="shared" si="1"/>
        <v>14.342105263157872</v>
      </c>
      <c r="I52" s="23">
        <f t="shared" si="7"/>
        <v>14.353873297218186</v>
      </c>
      <c r="J52" s="16">
        <f t="shared" si="8"/>
        <v>14.324312803069198</v>
      </c>
      <c r="K52" s="16">
        <f t="shared" si="2"/>
        <v>2.9560494148988425E-2</v>
      </c>
      <c r="L52" s="16">
        <f t="shared" si="3"/>
        <v>0</v>
      </c>
      <c r="M52" s="16">
        <f t="shared" si="9"/>
        <v>0.14638852312757586</v>
      </c>
      <c r="N52" s="16">
        <f t="shared" si="4"/>
        <v>9.0760884339097028E-2</v>
      </c>
      <c r="O52" s="16">
        <f t="shared" si="5"/>
        <v>9.0760884339097028E-2</v>
      </c>
      <c r="P52" s="1">
        <f>'App MESURE'!T48</f>
        <v>1.940728762756501E-3</v>
      </c>
      <c r="Q52" s="85">
        <v>26.498910483870961</v>
      </c>
      <c r="R52" s="78">
        <f t="shared" si="10"/>
        <v>7.8890200366053351E-3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>
        <v>1.792857143</v>
      </c>
      <c r="F53" s="58">
        <v>12.591729323308254</v>
      </c>
      <c r="G53" s="25">
        <f t="shared" si="0"/>
        <v>0</v>
      </c>
      <c r="H53" s="25">
        <f t="shared" si="1"/>
        <v>12.591729323308254</v>
      </c>
      <c r="I53" s="24">
        <f t="shared" si="7"/>
        <v>12.621289817457242</v>
      </c>
      <c r="J53" s="25">
        <f t="shared" si="8"/>
        <v>12.595460401365166</v>
      </c>
      <c r="K53" s="25">
        <f t="shared" si="2"/>
        <v>2.5829416092076229E-2</v>
      </c>
      <c r="L53" s="25">
        <f t="shared" si="3"/>
        <v>0</v>
      </c>
      <c r="M53" s="25">
        <f t="shared" si="9"/>
        <v>5.5627638788478831E-2</v>
      </c>
      <c r="N53" s="25">
        <f t="shared" si="4"/>
        <v>3.4489136048856874E-2</v>
      </c>
      <c r="O53" s="25">
        <f t="shared" si="5"/>
        <v>3.4489136048856874E-2</v>
      </c>
      <c r="P53" s="4">
        <f>'App MESURE'!T49</f>
        <v>2.3237673343531793E-3</v>
      </c>
      <c r="Q53" s="86">
        <v>24.68851177419355</v>
      </c>
      <c r="R53" s="79">
        <f t="shared" si="10"/>
        <v>1.034610944539973E-3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>
        <v>7.7404761899999999</v>
      </c>
      <c r="F54" s="51">
        <v>23.387218045112757</v>
      </c>
      <c r="G54" s="16">
        <f t="shared" ref="G54:G66" si="11">IF((F54-$J$2)&gt;0,$I$2*(F54-$J$2),0)</f>
        <v>0</v>
      </c>
      <c r="H54" s="16">
        <f t="shared" ref="H54:H66" si="12">F54-G54</f>
        <v>23.387218045112757</v>
      </c>
      <c r="I54" s="23">
        <f t="shared" si="7"/>
        <v>23.413047461204833</v>
      </c>
      <c r="J54" s="16">
        <f t="shared" si="8"/>
        <v>23.07481906382338</v>
      </c>
      <c r="K54" s="16">
        <f t="shared" si="2"/>
        <v>0.33822839738145305</v>
      </c>
      <c r="L54" s="16">
        <f t="shared" si="3"/>
        <v>0</v>
      </c>
      <c r="M54" s="16">
        <f t="shared" si="9"/>
        <v>2.1138502739621957E-2</v>
      </c>
      <c r="N54" s="16">
        <f t="shared" si="4"/>
        <v>1.3105871698565613E-2</v>
      </c>
      <c r="O54" s="16">
        <f t="shared" si="5"/>
        <v>1.3105871698565613E-2</v>
      </c>
      <c r="P54" s="1">
        <f>'App MESURE'!T50</f>
        <v>1.864121048437166E-3</v>
      </c>
      <c r="Q54" s="85">
        <v>19.458516666666664</v>
      </c>
      <c r="R54" s="78">
        <f t="shared" si="10"/>
        <v>1.2637695767966337E-4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>
        <v>38.857142860000003</v>
      </c>
      <c r="F55" s="51">
        <v>37.927067669172892</v>
      </c>
      <c r="G55" s="16">
        <f t="shared" si="11"/>
        <v>0</v>
      </c>
      <c r="H55" s="16">
        <f t="shared" si="12"/>
        <v>37.927067669172892</v>
      </c>
      <c r="I55" s="23">
        <f t="shared" si="7"/>
        <v>38.265296066554342</v>
      </c>
      <c r="J55" s="16">
        <f t="shared" si="8"/>
        <v>36.344015645781099</v>
      </c>
      <c r="K55" s="16">
        <f t="shared" si="2"/>
        <v>1.9212804207732432</v>
      </c>
      <c r="L55" s="16">
        <f t="shared" si="3"/>
        <v>0</v>
      </c>
      <c r="M55" s="16">
        <f t="shared" si="9"/>
        <v>8.0326310410563442E-3</v>
      </c>
      <c r="N55" s="16">
        <f t="shared" si="4"/>
        <v>4.9802312454549332E-3</v>
      </c>
      <c r="O55" s="16">
        <f t="shared" si="5"/>
        <v>4.9802312454549332E-3</v>
      </c>
      <c r="P55" s="1">
        <f>'App MESURE'!T51</f>
        <v>4.1061734875163791E-2</v>
      </c>
      <c r="Q55" s="85">
        <v>17.202192951612904</v>
      </c>
      <c r="R55" s="78">
        <f t="shared" si="10"/>
        <v>1.3018749041806934E-3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>
        <v>17.542857139999999</v>
      </c>
      <c r="F56" s="51">
        <v>22.818796992481143</v>
      </c>
      <c r="G56" s="16">
        <f t="shared" si="11"/>
        <v>0</v>
      </c>
      <c r="H56" s="16">
        <f t="shared" si="12"/>
        <v>22.818796992481143</v>
      </c>
      <c r="I56" s="23">
        <f t="shared" si="7"/>
        <v>24.740077413254387</v>
      </c>
      <c r="J56" s="16">
        <f t="shared" si="8"/>
        <v>23.866586346547376</v>
      </c>
      <c r="K56" s="16">
        <f t="shared" si="2"/>
        <v>0.87349106670701104</v>
      </c>
      <c r="L56" s="16">
        <f t="shared" si="3"/>
        <v>0</v>
      </c>
      <c r="M56" s="16">
        <f t="shared" si="9"/>
        <v>3.0523997956014111E-3</v>
      </c>
      <c r="N56" s="16">
        <f t="shared" si="4"/>
        <v>1.8924878732728748E-3</v>
      </c>
      <c r="O56" s="16">
        <f t="shared" si="5"/>
        <v>1.8924878732728748E-3</v>
      </c>
      <c r="P56" s="1">
        <f>'App MESURE'!T52</f>
        <v>5.5872559643568701E-2</v>
      </c>
      <c r="Q56" s="85">
        <v>13.644012916666666</v>
      </c>
      <c r="R56" s="78">
        <f t="shared" si="10"/>
        <v>2.913848148326288E-3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>
        <v>1.230952381</v>
      </c>
      <c r="F57" s="51">
        <v>2.3278195488721787</v>
      </c>
      <c r="G57" s="16">
        <f t="shared" si="11"/>
        <v>0</v>
      </c>
      <c r="H57" s="16">
        <f t="shared" si="12"/>
        <v>2.3278195488721787</v>
      </c>
      <c r="I57" s="23">
        <f t="shared" si="7"/>
        <v>3.2013106155791897</v>
      </c>
      <c r="J57" s="16">
        <f t="shared" si="8"/>
        <v>3.1980239267421542</v>
      </c>
      <c r="K57" s="16">
        <f t="shared" si="2"/>
        <v>3.286688837035534E-3</v>
      </c>
      <c r="L57" s="16">
        <f t="shared" si="3"/>
        <v>0</v>
      </c>
      <c r="M57" s="16">
        <f t="shared" si="9"/>
        <v>1.1599119223285363E-3</v>
      </c>
      <c r="N57" s="16">
        <f t="shared" si="4"/>
        <v>7.191453918436925E-4</v>
      </c>
      <c r="O57" s="16">
        <f t="shared" si="5"/>
        <v>7.191453918436925E-4</v>
      </c>
      <c r="P57" s="1">
        <f>'App MESURE'!T53</f>
        <v>1.0597400480841417E-2</v>
      </c>
      <c r="Q57" s="85">
        <v>9.9590329129032273</v>
      </c>
      <c r="R57" s="78">
        <f t="shared" si="10"/>
        <v>9.7579923603309442E-5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>
        <v>9.0285714289999994</v>
      </c>
      <c r="F58" s="51">
        <v>7.668421052631575</v>
      </c>
      <c r="G58" s="16">
        <f t="shared" si="11"/>
        <v>0</v>
      </c>
      <c r="H58" s="16">
        <f t="shared" si="12"/>
        <v>7.668421052631575</v>
      </c>
      <c r="I58" s="23">
        <f t="shared" si="7"/>
        <v>7.6717077414686106</v>
      </c>
      <c r="J58" s="16">
        <f t="shared" si="8"/>
        <v>7.6185368860432225</v>
      </c>
      <c r="K58" s="16">
        <f t="shared" si="2"/>
        <v>5.3170855425388019E-2</v>
      </c>
      <c r="L58" s="16">
        <f t="shared" si="3"/>
        <v>0</v>
      </c>
      <c r="M58" s="16">
        <f t="shared" si="9"/>
        <v>4.4076653048484376E-4</v>
      </c>
      <c r="N58" s="16">
        <f t="shared" si="4"/>
        <v>2.7327524890060311E-4</v>
      </c>
      <c r="O58" s="16">
        <f t="shared" si="5"/>
        <v>2.7327524890060311E-4</v>
      </c>
      <c r="P58" s="1">
        <f>'App MESURE'!T54</f>
        <v>3.1281483347062031E-2</v>
      </c>
      <c r="Q58" s="85">
        <v>8.6729379935483877</v>
      </c>
      <c r="R58" s="78">
        <f t="shared" si="10"/>
        <v>9.6150896945888407E-4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>
        <v>42.164285710000001</v>
      </c>
      <c r="F59" s="51">
        <v>46.997744360902182</v>
      </c>
      <c r="G59" s="16">
        <f t="shared" si="11"/>
        <v>0.68279336288258652</v>
      </c>
      <c r="H59" s="16">
        <f t="shared" si="12"/>
        <v>46.314950998019597</v>
      </c>
      <c r="I59" s="23">
        <f t="shared" si="7"/>
        <v>46.368121853444983</v>
      </c>
      <c r="J59" s="16">
        <f t="shared" si="8"/>
        <v>39.646015442866592</v>
      </c>
      <c r="K59" s="16">
        <f t="shared" si="2"/>
        <v>6.722106410578391</v>
      </c>
      <c r="L59" s="16">
        <f t="shared" si="3"/>
        <v>0</v>
      </c>
      <c r="M59" s="16">
        <f t="shared" si="9"/>
        <v>1.6749128158424065E-4</v>
      </c>
      <c r="N59" s="16">
        <f t="shared" si="4"/>
        <v>1.038445945822292E-4</v>
      </c>
      <c r="O59" s="16">
        <f t="shared" si="5"/>
        <v>0.68289720747716876</v>
      </c>
      <c r="P59" s="1">
        <f>'App MESURE'!T55</f>
        <v>0.10584632528454861</v>
      </c>
      <c r="Q59" s="85">
        <v>11.148935910714284</v>
      </c>
      <c r="R59" s="78">
        <f t="shared" si="10"/>
        <v>0.33298772063928117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>
        <v>23.452380949999998</v>
      </c>
      <c r="F60" s="51">
        <v>51.972932330827</v>
      </c>
      <c r="G60" s="16">
        <f t="shared" si="11"/>
        <v>1.3351714839908704</v>
      </c>
      <c r="H60" s="16">
        <f t="shared" si="12"/>
        <v>50.63776084683613</v>
      </c>
      <c r="I60" s="23">
        <f t="shared" si="7"/>
        <v>57.359867257414521</v>
      </c>
      <c r="J60" s="16">
        <f t="shared" si="8"/>
        <v>47.718423427867791</v>
      </c>
      <c r="K60" s="16">
        <f t="shared" si="2"/>
        <v>9.6414438295467306</v>
      </c>
      <c r="L60" s="16">
        <f t="shared" si="3"/>
        <v>0</v>
      </c>
      <c r="M60" s="16">
        <f t="shared" si="9"/>
        <v>6.3646687002011452E-5</v>
      </c>
      <c r="N60" s="16">
        <f t="shared" si="4"/>
        <v>3.9460945941247097E-5</v>
      </c>
      <c r="O60" s="16">
        <f t="shared" si="5"/>
        <v>1.3352109449368117</v>
      </c>
      <c r="P60" s="1">
        <f>'App MESURE'!T56</f>
        <v>9.7623763947606593E-2</v>
      </c>
      <c r="Q60" s="85">
        <v>12.881325054838713</v>
      </c>
      <c r="R60" s="78">
        <f t="shared" si="10"/>
        <v>1.5316220305488077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>
        <v>78.433333329999996</v>
      </c>
      <c r="F61" s="51">
        <v>97.415789473683986</v>
      </c>
      <c r="G61" s="16">
        <f t="shared" si="11"/>
        <v>7.2939263973448654</v>
      </c>
      <c r="H61" s="16">
        <f t="shared" si="12"/>
        <v>90.121863076339125</v>
      </c>
      <c r="I61" s="23">
        <f t="shared" si="7"/>
        <v>99.763306905885855</v>
      </c>
      <c r="J61" s="16">
        <f t="shared" si="8"/>
        <v>68.874415059116274</v>
      </c>
      <c r="K61" s="16">
        <f t="shared" si="2"/>
        <v>30.888891846769582</v>
      </c>
      <c r="L61" s="16">
        <f t="shared" si="3"/>
        <v>0</v>
      </c>
      <c r="M61" s="16">
        <f t="shared" si="9"/>
        <v>2.4185741060764355E-5</v>
      </c>
      <c r="N61" s="16">
        <f t="shared" si="4"/>
        <v>1.49951594576739E-5</v>
      </c>
      <c r="O61" s="16">
        <f t="shared" si="5"/>
        <v>7.2939413925043226</v>
      </c>
      <c r="P61" s="1">
        <f>'App MESURE'!T57</f>
        <v>1.5098614415197837</v>
      </c>
      <c r="Q61" s="85">
        <v>14.358263416666667</v>
      </c>
      <c r="R61" s="78">
        <f t="shared" si="10"/>
        <v>33.455580879381309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>
        <v>7.1666666670000003</v>
      </c>
      <c r="F62" s="51">
        <v>13.209022556390948</v>
      </c>
      <c r="G62" s="16">
        <f t="shared" si="11"/>
        <v>0</v>
      </c>
      <c r="H62" s="16">
        <f t="shared" si="12"/>
        <v>13.209022556390948</v>
      </c>
      <c r="I62" s="23">
        <f t="shared" si="7"/>
        <v>44.09791440316053</v>
      </c>
      <c r="J62" s="16">
        <f t="shared" si="8"/>
        <v>42.108921670394864</v>
      </c>
      <c r="K62" s="16">
        <f t="shared" si="2"/>
        <v>1.9889927327656665</v>
      </c>
      <c r="L62" s="16">
        <f t="shared" si="3"/>
        <v>0</v>
      </c>
      <c r="M62" s="16">
        <f t="shared" si="9"/>
        <v>9.1905816030904547E-6</v>
      </c>
      <c r="N62" s="16">
        <f t="shared" si="4"/>
        <v>5.6981605939160818E-6</v>
      </c>
      <c r="O62" s="16">
        <f t="shared" si="5"/>
        <v>5.6981605939160818E-6</v>
      </c>
      <c r="P62" s="1">
        <f>'App MESURE'!T58</f>
        <v>6.9406589173317976E-2</v>
      </c>
      <c r="Q62" s="85">
        <v>20.023599741935488</v>
      </c>
      <c r="R62" s="78">
        <f t="shared" si="10"/>
        <v>4.8164836733600039E-3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>
        <v>24.3</v>
      </c>
      <c r="F63" s="51">
        <v>44.030827067669065</v>
      </c>
      <c r="G63" s="16">
        <f t="shared" si="11"/>
        <v>0.29375239780878959</v>
      </c>
      <c r="H63" s="16">
        <f t="shared" si="12"/>
        <v>43.737074669860277</v>
      </c>
      <c r="I63" s="23">
        <f t="shared" si="7"/>
        <v>45.726067402625944</v>
      </c>
      <c r="J63" s="16">
        <f t="shared" si="8"/>
        <v>43.480620079517884</v>
      </c>
      <c r="K63" s="16">
        <f t="shared" si="2"/>
        <v>2.2454473231080598</v>
      </c>
      <c r="L63" s="16">
        <f t="shared" si="3"/>
        <v>0</v>
      </c>
      <c r="M63" s="16">
        <f t="shared" si="9"/>
        <v>3.4924210091743728E-6</v>
      </c>
      <c r="N63" s="16">
        <f t="shared" si="4"/>
        <v>2.165301025688111E-6</v>
      </c>
      <c r="O63" s="16">
        <f t="shared" si="5"/>
        <v>0.29375456310981529</v>
      </c>
      <c r="P63" s="1">
        <f>'App MESURE'!T59</f>
        <v>0.12704112624623143</v>
      </c>
      <c r="Q63" s="85">
        <v>19.890475216666669</v>
      </c>
      <c r="R63" s="78">
        <f t="shared" si="10"/>
        <v>2.7793370030868163E-2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>
        <v>7.1785714289999998</v>
      </c>
      <c r="F64" s="51">
        <v>10.087218045112762</v>
      </c>
      <c r="G64" s="16">
        <f t="shared" si="11"/>
        <v>0</v>
      </c>
      <c r="H64" s="16">
        <f t="shared" si="12"/>
        <v>10.087218045112762</v>
      </c>
      <c r="I64" s="23">
        <f t="shared" si="7"/>
        <v>12.332665368220821</v>
      </c>
      <c r="J64" s="16">
        <f t="shared" si="8"/>
        <v>12.307211074777861</v>
      </c>
      <c r="K64" s="16">
        <f t="shared" si="2"/>
        <v>2.5454293442960463E-2</v>
      </c>
      <c r="L64" s="16">
        <f t="shared" si="3"/>
        <v>0</v>
      </c>
      <c r="M64" s="16">
        <f t="shared" si="9"/>
        <v>1.3271199834862618E-6</v>
      </c>
      <c r="N64" s="16">
        <f t="shared" si="4"/>
        <v>8.2281438976148239E-7</v>
      </c>
      <c r="O64" s="16">
        <f t="shared" si="5"/>
        <v>8.2281438976148239E-7</v>
      </c>
      <c r="P64" s="1">
        <f>'App MESURE'!T60</f>
        <v>1.4172427149077078E-2</v>
      </c>
      <c r="Q64" s="85">
        <v>24.296065322580645</v>
      </c>
      <c r="R64" s="78">
        <f t="shared" si="10"/>
        <v>2.0083436941892836E-4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>
        <v>3.4214285709999999</v>
      </c>
      <c r="F65" s="58">
        <v>9.772932330827043</v>
      </c>
      <c r="G65" s="25">
        <f t="shared" si="11"/>
        <v>0</v>
      </c>
      <c r="H65" s="25">
        <f t="shared" si="12"/>
        <v>9.772932330827043</v>
      </c>
      <c r="I65" s="24">
        <f t="shared" si="7"/>
        <v>9.7983866242700035</v>
      </c>
      <c r="J65" s="25">
        <f t="shared" si="8"/>
        <v>9.7861393833902461</v>
      </c>
      <c r="K65" s="25">
        <f t="shared" si="2"/>
        <v>1.2247240879757371E-2</v>
      </c>
      <c r="L65" s="25">
        <f t="shared" si="3"/>
        <v>0</v>
      </c>
      <c r="M65" s="25">
        <f t="shared" si="9"/>
        <v>5.0430559372477946E-7</v>
      </c>
      <c r="N65" s="25">
        <f t="shared" si="4"/>
        <v>3.1266946810936327E-7</v>
      </c>
      <c r="O65" s="25">
        <f t="shared" si="5"/>
        <v>3.1266946810936327E-7</v>
      </c>
      <c r="P65" s="4">
        <f>'App MESURE'!T61</f>
        <v>1.6087620007060471E-3</v>
      </c>
      <c r="Q65" s="86">
        <v>24.601836806451612</v>
      </c>
      <c r="R65" s="79">
        <f t="shared" si="10"/>
        <v>2.5871092511597694E-6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>
        <v>14.14285714</v>
      </c>
      <c r="F66" s="51">
        <v>33.440601503759325</v>
      </c>
      <c r="G66" s="16">
        <f t="shared" si="11"/>
        <v>0</v>
      </c>
      <c r="H66" s="16">
        <f t="shared" si="12"/>
        <v>33.440601503759325</v>
      </c>
      <c r="I66" s="23">
        <f t="shared" si="7"/>
        <v>33.452848744639084</v>
      </c>
      <c r="J66" s="16">
        <f t="shared" si="8"/>
        <v>32.432798880896286</v>
      </c>
      <c r="K66" s="16">
        <f t="shared" si="2"/>
        <v>1.0200498637427984</v>
      </c>
      <c r="L66" s="16">
        <f t="shared" si="3"/>
        <v>0</v>
      </c>
      <c r="M66" s="16">
        <f t="shared" si="9"/>
        <v>1.9163612561541619E-7</v>
      </c>
      <c r="N66" s="16">
        <f t="shared" si="4"/>
        <v>1.1881439788155804E-7</v>
      </c>
      <c r="O66" s="16">
        <f t="shared" si="5"/>
        <v>1.1881439788155804E-7</v>
      </c>
      <c r="P66" s="1">
        <f>'App MESURE'!T62</f>
        <v>0.26225374201985857</v>
      </c>
      <c r="Q66" s="85">
        <v>19.048508133333328</v>
      </c>
      <c r="R66" s="78">
        <f t="shared" si="10"/>
        <v>6.8776962884391751E-2</v>
      </c>
    </row>
    <row r="67" spans="1:18" s="1" customFormat="1" x14ac:dyDescent="0.2">
      <c r="A67" s="17">
        <v>34973</v>
      </c>
      <c r="B67" s="1">
        <f t="shared" ref="B67:B77" si="13">B66+1</f>
        <v>10</v>
      </c>
      <c r="C67" s="47"/>
      <c r="D67" s="47"/>
      <c r="E67" s="47">
        <v>8.7380952379999997</v>
      </c>
      <c r="F67" s="51">
        <v>21.180451127819527</v>
      </c>
      <c r="G67" s="16">
        <f t="shared" si="0"/>
        <v>0</v>
      </c>
      <c r="H67" s="16">
        <f t="shared" si="1"/>
        <v>21.180451127819527</v>
      </c>
      <c r="I67" s="23">
        <f t="shared" si="7"/>
        <v>22.200500991562325</v>
      </c>
      <c r="J67" s="16">
        <f t="shared" si="8"/>
        <v>21.881627070471701</v>
      </c>
      <c r="K67" s="16">
        <f t="shared" si="2"/>
        <v>0.31887392109062418</v>
      </c>
      <c r="L67" s="16">
        <f t="shared" si="3"/>
        <v>0</v>
      </c>
      <c r="M67" s="16">
        <f t="shared" si="9"/>
        <v>7.2821727733858153E-8</v>
      </c>
      <c r="N67" s="16">
        <f t="shared" si="4"/>
        <v>4.5149471194992057E-8</v>
      </c>
      <c r="O67" s="16">
        <f t="shared" si="5"/>
        <v>4.5149471194992057E-8</v>
      </c>
      <c r="P67" s="1">
        <f>'App MESURE'!T63</f>
        <v>0.17913437198337959</v>
      </c>
      <c r="Q67" s="85">
        <v>18.748938870967745</v>
      </c>
      <c r="R67" s="78">
        <f t="shared" si="10"/>
        <v>3.2089107050237514E-2</v>
      </c>
    </row>
    <row r="68" spans="1:18" s="1" customFormat="1" x14ac:dyDescent="0.2">
      <c r="A68" s="17">
        <v>35004</v>
      </c>
      <c r="B68" s="1">
        <f t="shared" si="13"/>
        <v>11</v>
      </c>
      <c r="C68" s="47"/>
      <c r="D68" s="47"/>
      <c r="E68" s="47">
        <v>42.530952380000002</v>
      </c>
      <c r="F68" s="51">
        <v>43.584962406014981</v>
      </c>
      <c r="G68" s="16">
        <f t="shared" si="0"/>
        <v>0.23528780270267383</v>
      </c>
      <c r="H68" s="16">
        <f t="shared" si="1"/>
        <v>43.349674603312309</v>
      </c>
      <c r="I68" s="23">
        <f t="shared" si="7"/>
        <v>43.668548524402937</v>
      </c>
      <c r="J68" s="16">
        <f t="shared" si="8"/>
        <v>39.814958304882708</v>
      </c>
      <c r="K68" s="16">
        <f t="shared" si="2"/>
        <v>3.8535902195202283</v>
      </c>
      <c r="L68" s="16">
        <f t="shared" si="3"/>
        <v>0</v>
      </c>
      <c r="M68" s="16">
        <f t="shared" si="9"/>
        <v>2.7672256538866095E-8</v>
      </c>
      <c r="N68" s="16">
        <f t="shared" si="4"/>
        <v>1.7156799054096978E-8</v>
      </c>
      <c r="O68" s="16">
        <f t="shared" si="5"/>
        <v>0.23528781985947289</v>
      </c>
      <c r="P68" s="1">
        <f>'App MESURE'!T64</f>
        <v>0.65218700790527673</v>
      </c>
      <c r="Q68" s="85">
        <v>14.618216573333333</v>
      </c>
      <c r="R68" s="78">
        <f t="shared" si="10"/>
        <v>0.1738049329932505</v>
      </c>
    </row>
    <row r="69" spans="1:18" s="1" customFormat="1" x14ac:dyDescent="0.2">
      <c r="A69" s="17">
        <v>35034</v>
      </c>
      <c r="B69" s="1">
        <f t="shared" si="13"/>
        <v>12</v>
      </c>
      <c r="C69" s="47"/>
      <c r="D69" s="47"/>
      <c r="E69" s="47">
        <v>82.564285709999993</v>
      </c>
      <c r="F69" s="51">
        <v>121.51353383458627</v>
      </c>
      <c r="G69" s="16">
        <f t="shared" si="0"/>
        <v>10.453775087313204</v>
      </c>
      <c r="H69" s="16">
        <f t="shared" si="1"/>
        <v>111.05975874727307</v>
      </c>
      <c r="I69" s="23">
        <f t="shared" si="7"/>
        <v>114.91334896679329</v>
      </c>
      <c r="J69" s="16">
        <f t="shared" si="8"/>
        <v>62.602929220644391</v>
      </c>
      <c r="K69" s="16">
        <f t="shared" si="2"/>
        <v>52.310419746148902</v>
      </c>
      <c r="L69" s="16">
        <f t="shared" si="3"/>
        <v>4.6282235731322796</v>
      </c>
      <c r="M69" s="16">
        <f t="shared" si="9"/>
        <v>4.6282235836477374</v>
      </c>
      <c r="N69" s="16">
        <f t="shared" si="4"/>
        <v>2.869498621861597</v>
      </c>
      <c r="O69" s="16">
        <f t="shared" si="5"/>
        <v>13.323273709174801</v>
      </c>
      <c r="P69" s="1">
        <f>'App MESURE'!T65</f>
        <v>9.8185298493567306</v>
      </c>
      <c r="Q69" s="85">
        <v>10.795219661290323</v>
      </c>
      <c r="R69" s="78">
        <f t="shared" si="10"/>
        <v>12.283229522932468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>
        <v>230.42857140000001</v>
      </c>
      <c r="F70" s="51">
        <v>233.54360902255578</v>
      </c>
      <c r="G70" s="16">
        <f t="shared" si="0"/>
        <v>25.143867280925694</v>
      </c>
      <c r="H70" s="16">
        <f t="shared" si="1"/>
        <v>208.39974174163009</v>
      </c>
      <c r="I70" s="23">
        <f t="shared" si="7"/>
        <v>256.08193791464669</v>
      </c>
      <c r="J70" s="16">
        <f t="shared" si="8"/>
        <v>69.73369207684037</v>
      </c>
      <c r="K70" s="16">
        <f t="shared" si="2"/>
        <v>186.3482458378063</v>
      </c>
      <c r="L70" s="16">
        <f t="shared" si="3"/>
        <v>114.90277477475259</v>
      </c>
      <c r="M70" s="16">
        <f t="shared" si="9"/>
        <v>116.66149973653873</v>
      </c>
      <c r="N70" s="16">
        <f t="shared" si="4"/>
        <v>72.33012983665401</v>
      </c>
      <c r="O70" s="16">
        <f t="shared" si="5"/>
        <v>97.4739971175797</v>
      </c>
      <c r="P70" s="1">
        <f>'App MESURE'!T66</f>
        <v>85.379297608899464</v>
      </c>
      <c r="Q70" s="85">
        <v>10.35260573548387</v>
      </c>
      <c r="R70" s="78">
        <f t="shared" si="10"/>
        <v>146.28175620526994</v>
      </c>
    </row>
    <row r="71" spans="1:18" s="1" customFormat="1" x14ac:dyDescent="0.2">
      <c r="A71" s="17">
        <v>35096</v>
      </c>
      <c r="B71" s="1">
        <f t="shared" si="13"/>
        <v>2</v>
      </c>
      <c r="C71" s="47"/>
      <c r="D71" s="47"/>
      <c r="E71" s="47">
        <v>43.569047619999999</v>
      </c>
      <c r="F71" s="51">
        <v>85.632330827067491</v>
      </c>
      <c r="G71" s="16">
        <f t="shared" ref="G71:G77" si="14">IF((F71-$J$2)&gt;0,$I$2*(F71-$J$2),0)</f>
        <v>5.7488047540006049</v>
      </c>
      <c r="H71" s="16">
        <f t="shared" ref="H71:H77" si="15">F71-G71</f>
        <v>79.883526073066889</v>
      </c>
      <c r="I71" s="23">
        <f t="shared" ref="I71:I77" si="16">H71+K70-L70</f>
        <v>151.32899713612062</v>
      </c>
      <c r="J71" s="16">
        <f t="shared" ref="J71:J134" si="17">I71/SQRT(1+(I71/($K$2*(300+(25*Q71)+0.05*(Q71)^3)))^2)</f>
        <v>59.028616115941944</v>
      </c>
      <c r="K71" s="16">
        <f t="shared" ref="K71:K77" si="18">I71-J71</f>
        <v>92.300381020178676</v>
      </c>
      <c r="L71" s="16">
        <f t="shared" ref="L71:L77" si="19">IF(K71&gt;$N$2,(K71-$N$2)/$L$2,0)</f>
        <v>37.528451521086765</v>
      </c>
      <c r="M71" s="16">
        <f t="shared" ref="M71:M77" si="20">L71+M70-N70</f>
        <v>81.859821420971485</v>
      </c>
      <c r="N71" s="16">
        <f t="shared" ref="N71:N77" si="21">$M$2*M71</f>
        <v>50.753089281002318</v>
      </c>
      <c r="O71" s="16">
        <f t="shared" ref="O71:O77" si="22">N71+G71</f>
        <v>56.50189403500292</v>
      </c>
      <c r="P71" s="1">
        <f>'App MESURE'!T67</f>
        <v>20.873559279637099</v>
      </c>
      <c r="Q71" s="85">
        <v>8.5049435689655173</v>
      </c>
      <c r="R71" s="78">
        <f t="shared" ref="R71:R134" si="23">(P71-O71)^2</f>
        <v>1269.3782374404082</v>
      </c>
    </row>
    <row r="72" spans="1:18" s="1" customFormat="1" x14ac:dyDescent="0.2">
      <c r="A72" s="17">
        <v>35125</v>
      </c>
      <c r="B72" s="1">
        <f t="shared" si="13"/>
        <v>3</v>
      </c>
      <c r="C72" s="47"/>
      <c r="D72" s="47"/>
      <c r="E72" s="47">
        <v>96.964285709999999</v>
      </c>
      <c r="F72" s="51">
        <v>126.50526315789446</v>
      </c>
      <c r="G72" s="16">
        <f t="shared" si="14"/>
        <v>11.108322215322547</v>
      </c>
      <c r="H72" s="16">
        <f t="shared" si="15"/>
        <v>115.39694094257192</v>
      </c>
      <c r="I72" s="23">
        <f t="shared" si="16"/>
        <v>170.16887044166384</v>
      </c>
      <c r="J72" s="16">
        <f t="shared" si="17"/>
        <v>71.351790081898358</v>
      </c>
      <c r="K72" s="16">
        <f t="shared" si="18"/>
        <v>98.817080359765484</v>
      </c>
      <c r="L72" s="16">
        <f t="shared" si="19"/>
        <v>42.889819397177362</v>
      </c>
      <c r="M72" s="16">
        <f t="shared" si="20"/>
        <v>73.99655153714653</v>
      </c>
      <c r="N72" s="16">
        <f t="shared" si="21"/>
        <v>45.877861953030852</v>
      </c>
      <c r="O72" s="16">
        <f t="shared" si="22"/>
        <v>56.986184168353397</v>
      </c>
      <c r="P72" s="1">
        <f>'App MESURE'!T68</f>
        <v>48.426289811729283</v>
      </c>
      <c r="Q72" s="85">
        <v>11.558756980645164</v>
      </c>
      <c r="R72" s="78">
        <f t="shared" si="23"/>
        <v>73.271791396565348</v>
      </c>
    </row>
    <row r="73" spans="1:18" s="1" customFormat="1" x14ac:dyDescent="0.2">
      <c r="A73" s="17">
        <v>35156</v>
      </c>
      <c r="B73" s="1">
        <f t="shared" si="13"/>
        <v>4</v>
      </c>
      <c r="C73" s="47"/>
      <c r="D73" s="47"/>
      <c r="E73" s="47">
        <v>27.271428570000001</v>
      </c>
      <c r="F73" s="51">
        <v>67.038345864661522</v>
      </c>
      <c r="G73" s="16">
        <f t="shared" si="14"/>
        <v>3.3106438147520327</v>
      </c>
      <c r="H73" s="16">
        <f t="shared" si="15"/>
        <v>63.727702049909489</v>
      </c>
      <c r="I73" s="23">
        <f t="shared" si="16"/>
        <v>119.65496301249762</v>
      </c>
      <c r="J73" s="16">
        <f t="shared" si="17"/>
        <v>74.240087815408529</v>
      </c>
      <c r="K73" s="16">
        <f t="shared" si="18"/>
        <v>45.414875197089088</v>
      </c>
      <c r="L73" s="16">
        <f t="shared" si="19"/>
        <v>0</v>
      </c>
      <c r="M73" s="16">
        <f t="shared" si="20"/>
        <v>28.118689584115678</v>
      </c>
      <c r="N73" s="16">
        <f t="shared" si="21"/>
        <v>17.43358754215172</v>
      </c>
      <c r="O73" s="16">
        <f t="shared" si="22"/>
        <v>20.744231356903754</v>
      </c>
      <c r="P73" s="1">
        <f>'App MESURE'!T69</f>
        <v>5.4922623986008938</v>
      </c>
      <c r="Q73" s="85">
        <v>14.276387833333336</v>
      </c>
      <c r="R73" s="78">
        <f t="shared" si="23"/>
        <v>232.62255710503405</v>
      </c>
    </row>
    <row r="74" spans="1:18" s="1" customFormat="1" x14ac:dyDescent="0.2">
      <c r="A74" s="17">
        <v>35186</v>
      </c>
      <c r="B74" s="1">
        <f t="shared" si="13"/>
        <v>5</v>
      </c>
      <c r="C74" s="47"/>
      <c r="D74" s="47"/>
      <c r="E74" s="47">
        <v>72.8</v>
      </c>
      <c r="F74" s="51">
        <v>82.409022556390781</v>
      </c>
      <c r="G74" s="16">
        <f t="shared" si="14"/>
        <v>5.3261441819602204</v>
      </c>
      <c r="H74" s="16">
        <f t="shared" si="15"/>
        <v>77.082878374430564</v>
      </c>
      <c r="I74" s="23">
        <f t="shared" si="16"/>
        <v>122.49775357151965</v>
      </c>
      <c r="J74" s="16">
        <f t="shared" si="17"/>
        <v>83.24724737101522</v>
      </c>
      <c r="K74" s="16">
        <f t="shared" si="18"/>
        <v>39.250506200504432</v>
      </c>
      <c r="L74" s="16">
        <f t="shared" si="19"/>
        <v>0</v>
      </c>
      <c r="M74" s="16">
        <f t="shared" si="20"/>
        <v>10.685102041963958</v>
      </c>
      <c r="N74" s="16">
        <f t="shared" si="21"/>
        <v>6.6247632660176539</v>
      </c>
      <c r="O74" s="16">
        <f t="shared" si="22"/>
        <v>11.950907447977874</v>
      </c>
      <c r="P74" s="1">
        <f>'App MESURE'!T70</f>
        <v>4.6431935648949274</v>
      </c>
      <c r="Q74" s="85">
        <v>16.870820870967741</v>
      </c>
      <c r="R74" s="78">
        <f t="shared" si="23"/>
        <v>53.402682197003244</v>
      </c>
    </row>
    <row r="75" spans="1:18" s="1" customFormat="1" x14ac:dyDescent="0.2">
      <c r="A75" s="17">
        <v>35217</v>
      </c>
      <c r="B75" s="1">
        <f t="shared" si="13"/>
        <v>6</v>
      </c>
      <c r="C75" s="47"/>
      <c r="D75" s="47"/>
      <c r="E75" s="47">
        <v>22.495238100000002</v>
      </c>
      <c r="F75" s="51">
        <v>43.010526315789406</v>
      </c>
      <c r="G75" s="16">
        <f t="shared" si="14"/>
        <v>0.15996410850186712</v>
      </c>
      <c r="H75" s="16">
        <f t="shared" si="15"/>
        <v>42.850562207287538</v>
      </c>
      <c r="I75" s="23">
        <f t="shared" si="16"/>
        <v>82.101068407791971</v>
      </c>
      <c r="J75" s="16">
        <f t="shared" si="17"/>
        <v>73.65498281739454</v>
      </c>
      <c r="K75" s="16">
        <f t="shared" si="18"/>
        <v>8.4460855903974306</v>
      </c>
      <c r="L75" s="16">
        <f t="shared" si="19"/>
        <v>0</v>
      </c>
      <c r="M75" s="16">
        <f t="shared" si="20"/>
        <v>4.0603387759463043</v>
      </c>
      <c r="N75" s="16">
        <f t="shared" si="21"/>
        <v>2.5174100410867086</v>
      </c>
      <c r="O75" s="16">
        <f t="shared" si="22"/>
        <v>2.6773741495885757</v>
      </c>
      <c r="P75" s="1">
        <f>'App MESURE'!T71</f>
        <v>2.4715436152751762</v>
      </c>
      <c r="Q75" s="85">
        <v>22.312248966666669</v>
      </c>
      <c r="R75" s="78">
        <f t="shared" si="23"/>
        <v>4.2366208855739523E-2</v>
      </c>
    </row>
    <row r="76" spans="1:18" s="1" customFormat="1" x14ac:dyDescent="0.2">
      <c r="A76" s="17">
        <v>35247</v>
      </c>
      <c r="B76" s="1">
        <f t="shared" si="13"/>
        <v>7</v>
      </c>
      <c r="C76" s="47"/>
      <c r="D76" s="47"/>
      <c r="E76" s="47">
        <v>3.0071428569999998</v>
      </c>
      <c r="F76" s="51">
        <v>7.4872180451127628</v>
      </c>
      <c r="G76" s="16">
        <f t="shared" si="14"/>
        <v>0</v>
      </c>
      <c r="H76" s="16">
        <f t="shared" si="15"/>
        <v>7.4872180451127628</v>
      </c>
      <c r="I76" s="23">
        <f t="shared" si="16"/>
        <v>15.933303635510192</v>
      </c>
      <c r="J76" s="16">
        <f t="shared" si="17"/>
        <v>15.880836108574133</v>
      </c>
      <c r="K76" s="16">
        <f t="shared" si="18"/>
        <v>5.2467526936059272E-2</v>
      </c>
      <c r="L76" s="16">
        <f t="shared" si="19"/>
        <v>0</v>
      </c>
      <c r="M76" s="16">
        <f t="shared" si="20"/>
        <v>1.5429287348595957</v>
      </c>
      <c r="N76" s="16">
        <f t="shared" si="21"/>
        <v>0.95661581561294928</v>
      </c>
      <c r="O76" s="16">
        <f t="shared" si="22"/>
        <v>0.95661581561294928</v>
      </c>
      <c r="P76" s="1">
        <f>'App MESURE'!T72</f>
        <v>0.15206631292388098</v>
      </c>
      <c r="Q76" s="85">
        <v>24.606242709677414</v>
      </c>
      <c r="R76" s="78">
        <f t="shared" si="23"/>
        <v>0.64729990227722711</v>
      </c>
    </row>
    <row r="77" spans="1:18" s="4" customFormat="1" ht="13.5" thickBot="1" x14ac:dyDescent="0.25">
      <c r="A77" s="17">
        <v>35278</v>
      </c>
      <c r="B77" s="4">
        <f t="shared" si="13"/>
        <v>8</v>
      </c>
      <c r="C77" s="48"/>
      <c r="D77" s="48"/>
      <c r="E77" s="48">
        <v>0.38095238100000001</v>
      </c>
      <c r="F77" s="58">
        <v>2.076691729323302</v>
      </c>
      <c r="G77" s="25">
        <f t="shared" si="14"/>
        <v>0</v>
      </c>
      <c r="H77" s="25">
        <f t="shared" si="15"/>
        <v>2.076691729323302</v>
      </c>
      <c r="I77" s="24">
        <f t="shared" si="16"/>
        <v>2.1291592562593613</v>
      </c>
      <c r="J77" s="25">
        <f t="shared" si="17"/>
        <v>2.1289773652535309</v>
      </c>
      <c r="K77" s="25">
        <f t="shared" si="18"/>
        <v>1.8189100583043682E-4</v>
      </c>
      <c r="L77" s="25">
        <f t="shared" si="19"/>
        <v>0</v>
      </c>
      <c r="M77" s="25">
        <f t="shared" si="20"/>
        <v>0.58631291924664641</v>
      </c>
      <c r="N77" s="25">
        <f t="shared" si="21"/>
        <v>0.36351400993292077</v>
      </c>
      <c r="O77" s="25">
        <f t="shared" si="22"/>
        <v>0.36351400993292077</v>
      </c>
      <c r="P77" s="4">
        <f>'App MESURE'!T73</f>
        <v>1.6368514959564696E-2</v>
      </c>
      <c r="Q77" s="86">
        <v>21.981494548387094</v>
      </c>
      <c r="R77" s="79">
        <f t="shared" si="23"/>
        <v>0.12050999468029638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>
        <v>27.557142859999999</v>
      </c>
      <c r="F78" s="51">
        <v>46.559398496240554</v>
      </c>
      <c r="G78" s="16">
        <f t="shared" ref="G78:G141" si="24">IF((F78-$J$2)&gt;0,$I$2*(F78-$J$2),0)</f>
        <v>0.62531468000422685</v>
      </c>
      <c r="H78" s="16">
        <f t="shared" ref="H78:H141" si="25">F78-G78</f>
        <v>45.934083816236324</v>
      </c>
      <c r="I78" s="23">
        <f t="shared" ref="I78:I142" si="26">H78+K77-L77</f>
        <v>45.934265707242155</v>
      </c>
      <c r="J78" s="16">
        <f t="shared" si="17"/>
        <v>43.384875884160579</v>
      </c>
      <c r="K78" s="16">
        <f t="shared" ref="K78:K141" si="27">I78-J78</f>
        <v>2.5493898230815759</v>
      </c>
      <c r="L78" s="16">
        <f t="shared" ref="L78:L141" si="28">IF(K78&gt;$N$2,(K78-$N$2)/$L$2,0)</f>
        <v>0</v>
      </c>
      <c r="M78" s="16">
        <f t="shared" ref="M78:M142" si="29">L78+M77-N77</f>
        <v>0.22279890931372565</v>
      </c>
      <c r="N78" s="16">
        <f t="shared" ref="N78:N141" si="30">$M$2*M78</f>
        <v>0.1381353237745099</v>
      </c>
      <c r="O78" s="16">
        <f t="shared" ref="O78:O141" si="31">N78+G78</f>
        <v>0.76345000377873673</v>
      </c>
      <c r="P78" s="1">
        <f>'App MESURE'!T74</f>
        <v>1.2249573519661749</v>
      </c>
      <c r="Q78" s="85">
        <v>19.0183711</v>
      </c>
      <c r="R78" s="78">
        <f t="shared" si="23"/>
        <v>0.21298903243100134</v>
      </c>
    </row>
    <row r="79" spans="1:18" s="1" customFormat="1" x14ac:dyDescent="0.2">
      <c r="A79" s="17">
        <v>35339</v>
      </c>
      <c r="B79" s="1">
        <f t="shared" ref="B79:B89" si="32">B78+1</f>
        <v>10</v>
      </c>
      <c r="C79" s="47"/>
      <c r="D79" s="47"/>
      <c r="E79" s="47">
        <v>19.1547619</v>
      </c>
      <c r="F79" s="51">
        <v>33.310526315789396</v>
      </c>
      <c r="G79" s="16">
        <f t="shared" si="24"/>
        <v>0</v>
      </c>
      <c r="H79" s="16">
        <f t="shared" si="25"/>
        <v>33.310526315789396</v>
      </c>
      <c r="I79" s="23">
        <f t="shared" si="26"/>
        <v>35.859916138870972</v>
      </c>
      <c r="J79" s="16">
        <f t="shared" si="17"/>
        <v>34.106157841167082</v>
      </c>
      <c r="K79" s="16">
        <f t="shared" si="27"/>
        <v>1.7537582977038895</v>
      </c>
      <c r="L79" s="16">
        <f t="shared" si="28"/>
        <v>0</v>
      </c>
      <c r="M79" s="16">
        <f t="shared" si="29"/>
        <v>8.4663585539215741E-2</v>
      </c>
      <c r="N79" s="16">
        <f t="shared" si="30"/>
        <v>5.2491423034313762E-2</v>
      </c>
      <c r="O79" s="16">
        <f t="shared" si="31"/>
        <v>5.2491423034313762E-2</v>
      </c>
      <c r="P79" s="1">
        <f>'App MESURE'!T75</f>
        <v>0.36988758063852517</v>
      </c>
      <c r="Q79" s="85">
        <v>16.481223596774189</v>
      </c>
      <c r="R79" s="78">
        <f t="shared" si="23"/>
        <v>0.10074032086191741</v>
      </c>
    </row>
    <row r="80" spans="1:18" s="1" customFormat="1" x14ac:dyDescent="0.2">
      <c r="A80" s="17">
        <v>35370</v>
      </c>
      <c r="B80" s="1">
        <f t="shared" si="32"/>
        <v>11</v>
      </c>
      <c r="C80" s="47"/>
      <c r="D80" s="47"/>
      <c r="E80" s="47">
        <v>40.97142857</v>
      </c>
      <c r="F80" s="51">
        <v>42.296992481202935</v>
      </c>
      <c r="G80" s="16">
        <f t="shared" si="24"/>
        <v>6.640103808751549E-2</v>
      </c>
      <c r="H80" s="16">
        <f t="shared" si="25"/>
        <v>42.230591443115422</v>
      </c>
      <c r="I80" s="23">
        <f t="shared" si="26"/>
        <v>43.984349740819312</v>
      </c>
      <c r="J80" s="16">
        <f t="shared" si="17"/>
        <v>38.848468406316172</v>
      </c>
      <c r="K80" s="16">
        <f t="shared" si="27"/>
        <v>5.1358813345031393</v>
      </c>
      <c r="L80" s="16">
        <f t="shared" si="28"/>
        <v>0</v>
      </c>
      <c r="M80" s="16">
        <f t="shared" si="29"/>
        <v>3.2172162504901979E-2</v>
      </c>
      <c r="N80" s="16">
        <f t="shared" si="30"/>
        <v>1.9946740753039226E-2</v>
      </c>
      <c r="O80" s="16">
        <f t="shared" si="31"/>
        <v>8.6347778840554723E-2</v>
      </c>
      <c r="P80" s="1">
        <f>'App MESURE'!T76</f>
        <v>0.71543944402827453</v>
      </c>
      <c r="Q80" s="85">
        <v>12.334859683333333</v>
      </c>
      <c r="R80" s="78">
        <f t="shared" si="23"/>
        <v>0.39575632320865822</v>
      </c>
    </row>
    <row r="81" spans="1:18" s="1" customFormat="1" x14ac:dyDescent="0.2">
      <c r="A81" s="17">
        <v>35400</v>
      </c>
      <c r="B81" s="1">
        <f t="shared" si="32"/>
        <v>12</v>
      </c>
      <c r="C81" s="47"/>
      <c r="D81" s="47"/>
      <c r="E81" s="47">
        <v>217.70714290000001</v>
      </c>
      <c r="F81" s="51">
        <v>226.9586466165409</v>
      </c>
      <c r="G81" s="16">
        <f t="shared" si="24"/>
        <v>24.280405351854178</v>
      </c>
      <c r="H81" s="16">
        <f t="shared" si="25"/>
        <v>202.67824126468673</v>
      </c>
      <c r="I81" s="23">
        <f t="shared" si="26"/>
        <v>207.81412259918989</v>
      </c>
      <c r="J81" s="16">
        <f t="shared" si="17"/>
        <v>66.50472305645286</v>
      </c>
      <c r="K81" s="16">
        <f t="shared" si="27"/>
        <v>141.30939954273703</v>
      </c>
      <c r="L81" s="16">
        <f t="shared" si="28"/>
        <v>77.848767658647546</v>
      </c>
      <c r="M81" s="16">
        <f t="shared" si="29"/>
        <v>77.86099308039941</v>
      </c>
      <c r="N81" s="16">
        <f t="shared" si="30"/>
        <v>48.273815709847632</v>
      </c>
      <c r="O81" s="16">
        <f t="shared" si="31"/>
        <v>72.55422106170181</v>
      </c>
      <c r="P81" s="1">
        <f>'App MESURE'!T77</f>
        <v>62.180413304718037</v>
      </c>
      <c r="Q81" s="85">
        <v>9.8744022290322615</v>
      </c>
      <c r="R81" s="78">
        <f t="shared" si="23"/>
        <v>107.6158873788567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>
        <v>107.3404762</v>
      </c>
      <c r="F82" s="51">
        <v>119.42781954887181</v>
      </c>
      <c r="G82" s="16">
        <f t="shared" si="24"/>
        <v>10.180283035332771</v>
      </c>
      <c r="H82" s="16">
        <f t="shared" si="25"/>
        <v>109.24753651353905</v>
      </c>
      <c r="I82" s="23">
        <f t="shared" si="26"/>
        <v>172.70816839762853</v>
      </c>
      <c r="J82" s="16">
        <f t="shared" si="17"/>
        <v>64.885021899756723</v>
      </c>
      <c r="K82" s="16">
        <f t="shared" si="27"/>
        <v>107.8231464978718</v>
      </c>
      <c r="L82" s="16">
        <f t="shared" si="28"/>
        <v>50.299219642095224</v>
      </c>
      <c r="M82" s="16">
        <f t="shared" si="29"/>
        <v>79.886397012646995</v>
      </c>
      <c r="N82" s="16">
        <f t="shared" si="30"/>
        <v>49.529566147841138</v>
      </c>
      <c r="O82" s="16">
        <f t="shared" si="31"/>
        <v>59.709849183173908</v>
      </c>
      <c r="P82" s="1">
        <f>'App MESURE'!T78</f>
        <v>60.734595912369208</v>
      </c>
      <c r="Q82" s="85">
        <v>9.8353315645161299</v>
      </c>
      <c r="R82" s="78">
        <f t="shared" si="23"/>
        <v>1.0501058589964656</v>
      </c>
    </row>
    <row r="83" spans="1:18" s="1" customFormat="1" x14ac:dyDescent="0.2">
      <c r="A83" s="17">
        <v>35462</v>
      </c>
      <c r="B83" s="1">
        <f t="shared" si="32"/>
        <v>2</v>
      </c>
      <c r="C83" s="47"/>
      <c r="D83" s="47"/>
      <c r="E83" s="47">
        <v>2.7738095239999998</v>
      </c>
      <c r="F83" s="51">
        <v>6.1375939849623951</v>
      </c>
      <c r="G83" s="16">
        <f t="shared" si="24"/>
        <v>0</v>
      </c>
      <c r="H83" s="16">
        <f t="shared" si="25"/>
        <v>6.1375939849623951</v>
      </c>
      <c r="I83" s="23">
        <f t="shared" si="26"/>
        <v>63.661520840738973</v>
      </c>
      <c r="J83" s="16">
        <f t="shared" si="17"/>
        <v>49.695263536285765</v>
      </c>
      <c r="K83" s="16">
        <f t="shared" si="27"/>
        <v>13.966257304453208</v>
      </c>
      <c r="L83" s="16">
        <f t="shared" si="28"/>
        <v>0</v>
      </c>
      <c r="M83" s="16">
        <f t="shared" si="29"/>
        <v>30.356830864805858</v>
      </c>
      <c r="N83" s="16">
        <f t="shared" si="30"/>
        <v>18.821235136179631</v>
      </c>
      <c r="O83" s="16">
        <f t="shared" si="31"/>
        <v>18.821235136179631</v>
      </c>
      <c r="P83" s="1">
        <f>'App MESURE'!T79</f>
        <v>7.919960865380637</v>
      </c>
      <c r="Q83" s="85">
        <v>11.730142839285715</v>
      </c>
      <c r="R83" s="78">
        <f t="shared" si="23"/>
        <v>118.83778072718411</v>
      </c>
    </row>
    <row r="84" spans="1:18" s="1" customFormat="1" x14ac:dyDescent="0.2">
      <c r="A84" s="17">
        <v>35490</v>
      </c>
      <c r="B84" s="1">
        <f t="shared" si="32"/>
        <v>3</v>
      </c>
      <c r="C84" s="47"/>
      <c r="D84" s="47"/>
      <c r="E84" s="47">
        <v>19</v>
      </c>
      <c r="F84" s="51">
        <v>24.000751879699212</v>
      </c>
      <c r="G84" s="16">
        <f t="shared" si="24"/>
        <v>0</v>
      </c>
      <c r="H84" s="16">
        <f t="shared" si="25"/>
        <v>24.000751879699212</v>
      </c>
      <c r="I84" s="23">
        <f t="shared" si="26"/>
        <v>37.967009184152417</v>
      </c>
      <c r="J84" s="16">
        <f t="shared" si="17"/>
        <v>35.284299048086531</v>
      </c>
      <c r="K84" s="16">
        <f t="shared" si="27"/>
        <v>2.6827101360658858</v>
      </c>
      <c r="L84" s="16">
        <f t="shared" si="28"/>
        <v>0</v>
      </c>
      <c r="M84" s="16">
        <f t="shared" si="29"/>
        <v>11.535595728626227</v>
      </c>
      <c r="N84" s="16">
        <f t="shared" si="30"/>
        <v>7.1520693517482608</v>
      </c>
      <c r="O84" s="16">
        <f t="shared" si="31"/>
        <v>7.1520693517482608</v>
      </c>
      <c r="P84" s="1">
        <f>'App MESURE'!T80</f>
        <v>2.8758535955478566</v>
      </c>
      <c r="Q84" s="85">
        <v>14.412844016129036</v>
      </c>
      <c r="R84" s="78">
        <f t="shared" si="23"/>
        <v>18.286021193576595</v>
      </c>
    </row>
    <row r="85" spans="1:18" s="1" customFormat="1" x14ac:dyDescent="0.2">
      <c r="A85" s="17">
        <v>35521</v>
      </c>
      <c r="B85" s="1">
        <f t="shared" si="32"/>
        <v>4</v>
      </c>
      <c r="C85" s="47"/>
      <c r="D85" s="47"/>
      <c r="E85" s="47">
        <v>83.992857139999998</v>
      </c>
      <c r="F85" s="51">
        <v>129.79774436090204</v>
      </c>
      <c r="G85" s="16">
        <f t="shared" si="24"/>
        <v>11.540053179858322</v>
      </c>
      <c r="H85" s="16">
        <f t="shared" si="25"/>
        <v>118.25769118104373</v>
      </c>
      <c r="I85" s="23">
        <f t="shared" si="26"/>
        <v>120.9404013171096</v>
      </c>
      <c r="J85" s="16">
        <f t="shared" si="17"/>
        <v>77.529392168161678</v>
      </c>
      <c r="K85" s="16">
        <f t="shared" si="27"/>
        <v>43.411009148947926</v>
      </c>
      <c r="L85" s="16">
        <f t="shared" si="28"/>
        <v>0</v>
      </c>
      <c r="M85" s="16">
        <f t="shared" si="29"/>
        <v>4.383526376877966</v>
      </c>
      <c r="N85" s="16">
        <f t="shared" si="30"/>
        <v>2.717786353664339</v>
      </c>
      <c r="O85" s="16">
        <f t="shared" si="31"/>
        <v>14.257839533522661</v>
      </c>
      <c r="P85" s="1">
        <f>'App MESURE'!T81</f>
        <v>10.115793316820524</v>
      </c>
      <c r="Q85" s="85">
        <v>15.210806466666668</v>
      </c>
      <c r="R85" s="78">
        <f t="shared" si="23"/>
        <v>17.156546861296491</v>
      </c>
    </row>
    <row r="86" spans="1:18" s="1" customFormat="1" x14ac:dyDescent="0.2">
      <c r="A86" s="17">
        <v>35551</v>
      </c>
      <c r="B86" s="1">
        <f t="shared" si="32"/>
        <v>5</v>
      </c>
      <c r="C86" s="47"/>
      <c r="D86" s="47"/>
      <c r="E86" s="47">
        <v>13.8452381</v>
      </c>
      <c r="F86" s="51">
        <v>51.485714285714181</v>
      </c>
      <c r="G86" s="16">
        <f t="shared" si="24"/>
        <v>1.2712843716320674</v>
      </c>
      <c r="H86" s="16">
        <f t="shared" si="25"/>
        <v>50.21442991408211</v>
      </c>
      <c r="I86" s="23">
        <f t="shared" si="26"/>
        <v>93.625439063030029</v>
      </c>
      <c r="J86" s="16">
        <f t="shared" si="17"/>
        <v>71.694468744029678</v>
      </c>
      <c r="K86" s="16">
        <f t="shared" si="27"/>
        <v>21.930970319000352</v>
      </c>
      <c r="L86" s="16">
        <f t="shared" si="28"/>
        <v>0</v>
      </c>
      <c r="M86" s="16">
        <f t="shared" si="29"/>
        <v>1.665740023213627</v>
      </c>
      <c r="N86" s="16">
        <f t="shared" si="30"/>
        <v>1.0327588143924487</v>
      </c>
      <c r="O86" s="16">
        <f t="shared" si="31"/>
        <v>2.3040431860245159</v>
      </c>
      <c r="P86" s="1">
        <f>'App MESURE'!T82</f>
        <v>3.3863163319623615</v>
      </c>
      <c r="Q86" s="85">
        <v>16.618008516129034</v>
      </c>
      <c r="R86" s="78">
        <f t="shared" si="23"/>
        <v>1.1713151624182012</v>
      </c>
    </row>
    <row r="87" spans="1:18" s="1" customFormat="1" x14ac:dyDescent="0.2">
      <c r="A87" s="17">
        <v>35582</v>
      </c>
      <c r="B87" s="1">
        <f t="shared" si="32"/>
        <v>6</v>
      </c>
      <c r="C87" s="47"/>
      <c r="D87" s="47"/>
      <c r="E87" s="47">
        <v>22.945238100000001</v>
      </c>
      <c r="F87" s="51">
        <v>27.981954887218023</v>
      </c>
      <c r="G87" s="16">
        <f t="shared" si="24"/>
        <v>0</v>
      </c>
      <c r="H87" s="16">
        <f t="shared" si="25"/>
        <v>27.981954887218023</v>
      </c>
      <c r="I87" s="23">
        <f t="shared" si="26"/>
        <v>49.912925206218375</v>
      </c>
      <c r="J87" s="16">
        <f t="shared" si="17"/>
        <v>46.729649792358138</v>
      </c>
      <c r="K87" s="16">
        <f t="shared" si="27"/>
        <v>3.1832754138602368</v>
      </c>
      <c r="L87" s="16">
        <f t="shared" si="28"/>
        <v>0</v>
      </c>
      <c r="M87" s="16">
        <f t="shared" si="29"/>
        <v>0.63298120882117836</v>
      </c>
      <c r="N87" s="16">
        <f t="shared" si="30"/>
        <v>0.3924483494691306</v>
      </c>
      <c r="O87" s="16">
        <f t="shared" si="31"/>
        <v>0.3924483494691306</v>
      </c>
      <c r="P87" s="1">
        <f>'App MESURE'!T83</f>
        <v>1.3783515319382573</v>
      </c>
      <c r="Q87" s="85">
        <v>19.115913916666663</v>
      </c>
      <c r="R87" s="78">
        <f t="shared" si="23"/>
        <v>0.97200508520275208</v>
      </c>
    </row>
    <row r="88" spans="1:18" s="1" customFormat="1" x14ac:dyDescent="0.2">
      <c r="A88" s="17">
        <v>35612</v>
      </c>
      <c r="B88" s="1">
        <f t="shared" si="32"/>
        <v>7</v>
      </c>
      <c r="C88" s="47"/>
      <c r="D88" s="47"/>
      <c r="E88" s="47">
        <v>2.2261904760000002</v>
      </c>
      <c r="F88" s="51">
        <v>4.6977443609022442</v>
      </c>
      <c r="G88" s="16">
        <f t="shared" si="24"/>
        <v>0</v>
      </c>
      <c r="H88" s="16">
        <f t="shared" si="25"/>
        <v>4.6977443609022442</v>
      </c>
      <c r="I88" s="23">
        <f t="shared" si="26"/>
        <v>7.8810197747624811</v>
      </c>
      <c r="J88" s="16">
        <f t="shared" si="17"/>
        <v>7.871837513888587</v>
      </c>
      <c r="K88" s="16">
        <f t="shared" si="27"/>
        <v>9.1822608738940659E-3</v>
      </c>
      <c r="L88" s="16">
        <f t="shared" si="28"/>
        <v>0</v>
      </c>
      <c r="M88" s="16">
        <f t="shared" si="29"/>
        <v>0.24053285935204777</v>
      </c>
      <c r="N88" s="16">
        <f t="shared" si="30"/>
        <v>0.14913037279826963</v>
      </c>
      <c r="O88" s="16">
        <f t="shared" si="31"/>
        <v>0.14913037279826963</v>
      </c>
      <c r="P88" s="1">
        <f>'App MESURE'!T84</f>
        <v>0.22729508838546852</v>
      </c>
      <c r="Q88" s="85">
        <v>22.002375677419348</v>
      </c>
      <c r="R88" s="78">
        <f t="shared" si="23"/>
        <v>6.109722762827694E-3</v>
      </c>
    </row>
    <row r="89" spans="1:18" s="4" customFormat="1" ht="13.5" thickBot="1" x14ac:dyDescent="0.25">
      <c r="A89" s="17">
        <v>35643</v>
      </c>
      <c r="B89" s="4">
        <f t="shared" si="32"/>
        <v>8</v>
      </c>
      <c r="C89" s="48"/>
      <c r="D89" s="48"/>
      <c r="E89" s="48">
        <v>8.4</v>
      </c>
      <c r="F89" s="58">
        <v>18.202255639097718</v>
      </c>
      <c r="G89" s="25">
        <f t="shared" si="24"/>
        <v>0</v>
      </c>
      <c r="H89" s="25">
        <f t="shared" si="25"/>
        <v>18.202255639097718</v>
      </c>
      <c r="I89" s="24">
        <f t="shared" si="26"/>
        <v>18.211437899971614</v>
      </c>
      <c r="J89" s="25">
        <f t="shared" si="17"/>
        <v>18.111466520852886</v>
      </c>
      <c r="K89" s="25">
        <f t="shared" si="27"/>
        <v>9.9971379118727555E-2</v>
      </c>
      <c r="L89" s="25">
        <f t="shared" si="28"/>
        <v>0</v>
      </c>
      <c r="M89" s="25">
        <f t="shared" si="29"/>
        <v>9.1402486553778139E-2</v>
      </c>
      <c r="N89" s="25">
        <f t="shared" si="30"/>
        <v>5.6669541663342447E-2</v>
      </c>
      <c r="O89" s="25">
        <f t="shared" si="31"/>
        <v>5.6669541663342447E-2</v>
      </c>
      <c r="P89" s="4">
        <f>'App MESURE'!T85</f>
        <v>1.3865996291799734E-2</v>
      </c>
      <c r="Q89" s="86">
        <v>22.843875483870967</v>
      </c>
      <c r="R89" s="79">
        <f t="shared" si="23"/>
        <v>1.8321434963737154E-3</v>
      </c>
    </row>
    <row r="90" spans="1:18" s="1" customFormat="1" x14ac:dyDescent="0.2">
      <c r="A90" s="17">
        <v>35674</v>
      </c>
      <c r="B90" s="1">
        <f t="shared" ref="B90:B153" si="33">B78</f>
        <v>9</v>
      </c>
      <c r="C90" s="47"/>
      <c r="D90" s="47"/>
      <c r="E90" s="47">
        <v>38.79047619</v>
      </c>
      <c r="F90" s="51">
        <v>67.815789473684063</v>
      </c>
      <c r="G90" s="16">
        <f t="shared" si="24"/>
        <v>3.4125871391023352</v>
      </c>
      <c r="H90" s="16">
        <f t="shared" si="25"/>
        <v>64.403202334581721</v>
      </c>
      <c r="I90" s="23">
        <f t="shared" si="26"/>
        <v>64.503173713700448</v>
      </c>
      <c r="J90" s="16">
        <f t="shared" si="17"/>
        <v>59.842544430197776</v>
      </c>
      <c r="K90" s="16">
        <f t="shared" si="27"/>
        <v>4.6606292835026721</v>
      </c>
      <c r="L90" s="16">
        <f t="shared" si="28"/>
        <v>0</v>
      </c>
      <c r="M90" s="16">
        <f t="shared" si="29"/>
        <v>3.4732944890435692E-2</v>
      </c>
      <c r="N90" s="16">
        <f t="shared" si="30"/>
        <v>2.1534425832070127E-2</v>
      </c>
      <c r="O90" s="16">
        <f t="shared" si="31"/>
        <v>3.4341215649344052</v>
      </c>
      <c r="P90" s="1">
        <f>'App MESURE'!T86</f>
        <v>5.4145055685667698</v>
      </c>
      <c r="Q90" s="85">
        <v>21.7594669</v>
      </c>
      <c r="R90" s="78">
        <f t="shared" si="23"/>
        <v>3.9219208018429534</v>
      </c>
    </row>
    <row r="91" spans="1:18" s="1" customFormat="1" x14ac:dyDescent="0.2">
      <c r="A91" s="17">
        <v>35704</v>
      </c>
      <c r="B91" s="1">
        <f t="shared" si="33"/>
        <v>10</v>
      </c>
      <c r="C91" s="47"/>
      <c r="D91" s="47"/>
      <c r="E91" s="47">
        <v>42.678571429999998</v>
      </c>
      <c r="F91" s="51">
        <v>34.963157894736781</v>
      </c>
      <c r="G91" s="16">
        <f t="shared" si="24"/>
        <v>0</v>
      </c>
      <c r="H91" s="16">
        <f t="shared" si="25"/>
        <v>34.963157894736781</v>
      </c>
      <c r="I91" s="23">
        <f t="shared" si="26"/>
        <v>39.623787178239454</v>
      </c>
      <c r="J91" s="16">
        <f t="shared" si="17"/>
        <v>37.799373234027243</v>
      </c>
      <c r="K91" s="16">
        <f t="shared" si="27"/>
        <v>1.8244139442122105</v>
      </c>
      <c r="L91" s="16">
        <f t="shared" si="28"/>
        <v>0</v>
      </c>
      <c r="M91" s="16">
        <f t="shared" si="29"/>
        <v>1.3198519058365565E-2</v>
      </c>
      <c r="N91" s="16">
        <f t="shared" si="30"/>
        <v>8.1830818161866496E-3</v>
      </c>
      <c r="O91" s="16">
        <f t="shared" si="31"/>
        <v>8.1830818161866496E-3</v>
      </c>
      <c r="P91" s="1">
        <f>'App MESURE'!T87</f>
        <v>5.1430333649238165</v>
      </c>
      <c r="Q91" s="85">
        <v>18.356498741935489</v>
      </c>
      <c r="R91" s="78">
        <f t="shared" si="23"/>
        <v>26.366687429930508</v>
      </c>
    </row>
    <row r="92" spans="1:18" s="1" customFormat="1" x14ac:dyDescent="0.2">
      <c r="A92" s="17">
        <v>35735</v>
      </c>
      <c r="B92" s="1">
        <f t="shared" si="33"/>
        <v>11</v>
      </c>
      <c r="C92" s="47"/>
      <c r="D92" s="47"/>
      <c r="E92" s="47">
        <v>81.383333329999999</v>
      </c>
      <c r="F92" s="51">
        <v>97.890977443608818</v>
      </c>
      <c r="G92" s="16">
        <f t="shared" si="24"/>
        <v>7.356236050139251</v>
      </c>
      <c r="H92" s="16">
        <f t="shared" si="25"/>
        <v>90.534741393469574</v>
      </c>
      <c r="I92" s="23">
        <f t="shared" si="26"/>
        <v>92.359155337681784</v>
      </c>
      <c r="J92" s="16">
        <f t="shared" si="17"/>
        <v>63.679633104026145</v>
      </c>
      <c r="K92" s="16">
        <f t="shared" si="27"/>
        <v>28.679522233655639</v>
      </c>
      <c r="L92" s="16">
        <f t="shared" si="28"/>
        <v>0</v>
      </c>
      <c r="M92" s="16">
        <f t="shared" si="29"/>
        <v>5.0154372421789151E-3</v>
      </c>
      <c r="N92" s="16">
        <f t="shared" si="30"/>
        <v>3.1095710901509273E-3</v>
      </c>
      <c r="O92" s="16">
        <f t="shared" si="31"/>
        <v>7.3593456212294015</v>
      </c>
      <c r="P92" s="1">
        <f>'App MESURE'!T88</f>
        <v>6.1013192633443856</v>
      </c>
      <c r="Q92" s="85">
        <v>13.204207850000005</v>
      </c>
      <c r="R92" s="78">
        <f t="shared" si="23"/>
        <v>1.5826303171334382</v>
      </c>
    </row>
    <row r="93" spans="1:18" s="1" customFormat="1" x14ac:dyDescent="0.2">
      <c r="A93" s="17">
        <v>35765</v>
      </c>
      <c r="B93" s="1">
        <f t="shared" si="33"/>
        <v>12</v>
      </c>
      <c r="C93" s="47"/>
      <c r="D93" s="47"/>
      <c r="E93" s="47">
        <v>89.121428570000006</v>
      </c>
      <c r="F93" s="51">
        <v>107.81578947368394</v>
      </c>
      <c r="G93" s="16">
        <f t="shared" si="24"/>
        <v>8.6576401907814269</v>
      </c>
      <c r="H93" s="16">
        <f t="shared" si="25"/>
        <v>99.158149282902514</v>
      </c>
      <c r="I93" s="23">
        <f t="shared" si="26"/>
        <v>127.83767151655815</v>
      </c>
      <c r="J93" s="16">
        <f t="shared" si="17"/>
        <v>61.576936490074814</v>
      </c>
      <c r="K93" s="16">
        <f t="shared" si="27"/>
        <v>66.260735026483331</v>
      </c>
      <c r="L93" s="16">
        <f t="shared" si="28"/>
        <v>16.105317774943824</v>
      </c>
      <c r="M93" s="16">
        <f t="shared" si="29"/>
        <v>16.107223641095853</v>
      </c>
      <c r="N93" s="16">
        <f t="shared" si="30"/>
        <v>9.9864786574794291</v>
      </c>
      <c r="O93" s="16">
        <f t="shared" si="31"/>
        <v>18.644118848260856</v>
      </c>
      <c r="P93" s="1">
        <f>'App MESURE'!T89</f>
        <v>11.869854615685576</v>
      </c>
      <c r="Q93" s="85">
        <v>9.8891948064516129</v>
      </c>
      <c r="R93" s="78">
        <f t="shared" si="23"/>
        <v>45.890655892748754</v>
      </c>
    </row>
    <row r="94" spans="1:18" s="1" customFormat="1" x14ac:dyDescent="0.2">
      <c r="A94" s="17">
        <v>35796</v>
      </c>
      <c r="B94" s="1">
        <f t="shared" si="33"/>
        <v>1</v>
      </c>
      <c r="C94" s="47"/>
      <c r="D94" s="47"/>
      <c r="E94" s="47">
        <v>35.114285709999997</v>
      </c>
      <c r="F94" s="51">
        <v>50.35939849624053</v>
      </c>
      <c r="G94" s="16">
        <f t="shared" si="24"/>
        <v>1.123594719913739</v>
      </c>
      <c r="H94" s="16">
        <f t="shared" si="25"/>
        <v>49.23580377632679</v>
      </c>
      <c r="I94" s="23">
        <f t="shared" si="26"/>
        <v>99.391221027866294</v>
      </c>
      <c r="J94" s="16">
        <f t="shared" si="17"/>
        <v>54.708310012858412</v>
      </c>
      <c r="K94" s="16">
        <f t="shared" si="27"/>
        <v>44.682911015007882</v>
      </c>
      <c r="L94" s="16">
        <f t="shared" si="28"/>
        <v>0</v>
      </c>
      <c r="M94" s="16">
        <f t="shared" si="29"/>
        <v>6.1207449836164241</v>
      </c>
      <c r="N94" s="16">
        <f t="shared" si="30"/>
        <v>3.7948618898421831</v>
      </c>
      <c r="O94" s="16">
        <f t="shared" si="31"/>
        <v>4.9184566097559221</v>
      </c>
      <c r="P94" s="1">
        <f>'App MESURE'!T90</f>
        <v>8.9005396086681365</v>
      </c>
      <c r="Q94" s="85">
        <v>8.8371030709677409</v>
      </c>
      <c r="R94" s="78">
        <f t="shared" si="23"/>
        <v>15.856985010225696</v>
      </c>
    </row>
    <row r="95" spans="1:18" s="1" customFormat="1" x14ac:dyDescent="0.2">
      <c r="A95" s="17">
        <v>35827</v>
      </c>
      <c r="B95" s="1">
        <f t="shared" si="33"/>
        <v>2</v>
      </c>
      <c r="C95" s="47"/>
      <c r="D95" s="47"/>
      <c r="E95" s="47">
        <v>72.585714289999999</v>
      </c>
      <c r="F95" s="51">
        <v>102.68872180451095</v>
      </c>
      <c r="G95" s="16">
        <f t="shared" si="24"/>
        <v>7.9853466426724005</v>
      </c>
      <c r="H95" s="16">
        <f t="shared" si="25"/>
        <v>94.703375161838551</v>
      </c>
      <c r="I95" s="23">
        <f t="shared" si="26"/>
        <v>139.38628617684643</v>
      </c>
      <c r="J95" s="16">
        <f t="shared" si="17"/>
        <v>72.511802927826679</v>
      </c>
      <c r="K95" s="16">
        <f t="shared" si="27"/>
        <v>66.874483249019747</v>
      </c>
      <c r="L95" s="16">
        <f t="shared" si="28"/>
        <v>16.610255908935297</v>
      </c>
      <c r="M95" s="16">
        <f t="shared" si="29"/>
        <v>18.936139002709538</v>
      </c>
      <c r="N95" s="16">
        <f t="shared" si="30"/>
        <v>11.740406181679914</v>
      </c>
      <c r="O95" s="16">
        <f t="shared" si="31"/>
        <v>19.725752824352313</v>
      </c>
      <c r="P95" s="1">
        <f>'App MESURE'!T91</f>
        <v>39.606188303096481</v>
      </c>
      <c r="Q95" s="85">
        <v>12.695073285714285</v>
      </c>
      <c r="R95" s="78">
        <f t="shared" si="23"/>
        <v>395.23171482450988</v>
      </c>
    </row>
    <row r="96" spans="1:18" s="1" customFormat="1" x14ac:dyDescent="0.2">
      <c r="A96" s="17">
        <v>35855</v>
      </c>
      <c r="B96" s="1">
        <f t="shared" si="33"/>
        <v>3</v>
      </c>
      <c r="C96" s="47"/>
      <c r="D96" s="47"/>
      <c r="E96" s="47">
        <v>18.373809519999998</v>
      </c>
      <c r="F96" s="51">
        <v>33.257142857142789</v>
      </c>
      <c r="G96" s="16">
        <f t="shared" si="24"/>
        <v>0</v>
      </c>
      <c r="H96" s="16">
        <f t="shared" si="25"/>
        <v>33.257142857142789</v>
      </c>
      <c r="I96" s="23">
        <f t="shared" si="26"/>
        <v>83.521370197227242</v>
      </c>
      <c r="J96" s="16">
        <f t="shared" si="17"/>
        <v>61.832035095905781</v>
      </c>
      <c r="K96" s="16">
        <f t="shared" si="27"/>
        <v>21.689335101321461</v>
      </c>
      <c r="L96" s="16">
        <f t="shared" si="28"/>
        <v>0</v>
      </c>
      <c r="M96" s="16">
        <f t="shared" si="29"/>
        <v>7.1957328210296243</v>
      </c>
      <c r="N96" s="16">
        <f t="shared" si="30"/>
        <v>4.4613543490383671</v>
      </c>
      <c r="O96" s="16">
        <f t="shared" si="31"/>
        <v>4.4613543490383671</v>
      </c>
      <c r="P96" s="1">
        <f>'App MESURE'!T92</f>
        <v>2.8656392336386114</v>
      </c>
      <c r="Q96" s="85">
        <v>13.859738783870968</v>
      </c>
      <c r="R96" s="78">
        <f t="shared" si="23"/>
        <v>2.5463067295152557</v>
      </c>
    </row>
    <row r="97" spans="1:18" s="1" customFormat="1" x14ac:dyDescent="0.2">
      <c r="A97" s="17">
        <v>35886</v>
      </c>
      <c r="B97" s="1">
        <f t="shared" si="33"/>
        <v>4</v>
      </c>
      <c r="C97" s="47"/>
      <c r="D97" s="47"/>
      <c r="E97" s="47">
        <v>15.46428571</v>
      </c>
      <c r="F97" s="51">
        <v>21.609022556390947</v>
      </c>
      <c r="G97" s="16">
        <f t="shared" si="24"/>
        <v>0</v>
      </c>
      <c r="H97" s="16">
        <f t="shared" si="25"/>
        <v>21.609022556390947</v>
      </c>
      <c r="I97" s="23">
        <f t="shared" si="26"/>
        <v>43.298357657712408</v>
      </c>
      <c r="J97" s="16">
        <f t="shared" si="17"/>
        <v>38.742552603618719</v>
      </c>
      <c r="K97" s="16">
        <f t="shared" si="27"/>
        <v>4.555805054093689</v>
      </c>
      <c r="L97" s="16">
        <f t="shared" si="28"/>
        <v>0</v>
      </c>
      <c r="M97" s="16">
        <f t="shared" si="29"/>
        <v>2.7343784719912572</v>
      </c>
      <c r="N97" s="16">
        <f t="shared" si="30"/>
        <v>1.6953146526345795</v>
      </c>
      <c r="O97" s="16">
        <f t="shared" si="31"/>
        <v>1.6953146526345795</v>
      </c>
      <c r="P97" s="1">
        <f>'App MESURE'!T93</f>
        <v>1.3115240691470247</v>
      </c>
      <c r="Q97" s="85">
        <v>13.0122879</v>
      </c>
      <c r="R97" s="78">
        <f t="shared" si="23"/>
        <v>0.14729521197371775</v>
      </c>
    </row>
    <row r="98" spans="1:18" s="1" customFormat="1" x14ac:dyDescent="0.2">
      <c r="A98" s="17">
        <v>35916</v>
      </c>
      <c r="B98" s="1">
        <f t="shared" si="33"/>
        <v>5</v>
      </c>
      <c r="C98" s="47"/>
      <c r="D98" s="47"/>
      <c r="E98" s="47">
        <v>20.202380949999998</v>
      </c>
      <c r="F98" s="51">
        <v>65.515789473684052</v>
      </c>
      <c r="G98" s="16">
        <f t="shared" si="24"/>
        <v>3.1109965886307851</v>
      </c>
      <c r="H98" s="16">
        <f t="shared" si="25"/>
        <v>62.404792885053268</v>
      </c>
      <c r="I98" s="23">
        <f t="shared" si="26"/>
        <v>66.960597939146965</v>
      </c>
      <c r="J98" s="16">
        <f t="shared" si="17"/>
        <v>55.747620541464109</v>
      </c>
      <c r="K98" s="16">
        <f t="shared" si="27"/>
        <v>11.212977397682856</v>
      </c>
      <c r="L98" s="16">
        <f t="shared" si="28"/>
        <v>0</v>
      </c>
      <c r="M98" s="16">
        <f t="shared" si="29"/>
        <v>1.0390638193566777</v>
      </c>
      <c r="N98" s="16">
        <f t="shared" si="30"/>
        <v>0.64421956800114011</v>
      </c>
      <c r="O98" s="16">
        <f t="shared" si="31"/>
        <v>3.7552161566319251</v>
      </c>
      <c r="P98" s="1">
        <f>'App MESURE'!T94</f>
        <v>0.47550408278011563</v>
      </c>
      <c r="Q98" s="85">
        <v>15.15656629032258</v>
      </c>
      <c r="R98" s="78">
        <f t="shared" si="23"/>
        <v>10.756511287369337</v>
      </c>
    </row>
    <row r="99" spans="1:18" s="1" customFormat="1" x14ac:dyDescent="0.2">
      <c r="A99" s="17">
        <v>35947</v>
      </c>
      <c r="B99" s="1">
        <f t="shared" si="33"/>
        <v>6</v>
      </c>
      <c r="C99" s="47"/>
      <c r="D99" s="47"/>
      <c r="E99" s="47">
        <v>20.34047619</v>
      </c>
      <c r="F99" s="51">
        <v>38.503759398496115</v>
      </c>
      <c r="G99" s="16">
        <f t="shared" si="24"/>
        <v>0</v>
      </c>
      <c r="H99" s="16">
        <f t="shared" si="25"/>
        <v>38.503759398496115</v>
      </c>
      <c r="I99" s="23">
        <f t="shared" si="26"/>
        <v>49.716736796178971</v>
      </c>
      <c r="J99" s="16">
        <f t="shared" si="17"/>
        <v>47.416769392407929</v>
      </c>
      <c r="K99" s="16">
        <f t="shared" si="27"/>
        <v>2.299967403771042</v>
      </c>
      <c r="L99" s="16">
        <f t="shared" si="28"/>
        <v>0</v>
      </c>
      <c r="M99" s="16">
        <f t="shared" si="29"/>
        <v>0.39484425135553758</v>
      </c>
      <c r="N99" s="16">
        <f t="shared" si="30"/>
        <v>0.24480343584043329</v>
      </c>
      <c r="O99" s="16">
        <f t="shared" si="31"/>
        <v>0.24480343584043329</v>
      </c>
      <c r="P99" s="1">
        <f>'App MESURE'!T95</f>
        <v>0.31391287737586399</v>
      </c>
      <c r="Q99" s="85">
        <v>21.52604346666666</v>
      </c>
      <c r="R99" s="78">
        <f t="shared" si="23"/>
        <v>4.7761149093391133E-3</v>
      </c>
    </row>
    <row r="100" spans="1:18" s="1" customFormat="1" x14ac:dyDescent="0.2">
      <c r="A100" s="17">
        <v>35977</v>
      </c>
      <c r="B100" s="1">
        <f t="shared" si="33"/>
        <v>7</v>
      </c>
      <c r="C100" s="47"/>
      <c r="D100" s="47"/>
      <c r="E100" s="47">
        <v>0.8</v>
      </c>
      <c r="F100" s="51">
        <v>7.1443609022556203</v>
      </c>
      <c r="G100" s="16">
        <f t="shared" si="24"/>
        <v>0</v>
      </c>
      <c r="H100" s="16">
        <f t="shared" si="25"/>
        <v>7.1443609022556203</v>
      </c>
      <c r="I100" s="23">
        <f t="shared" si="26"/>
        <v>9.4443283060266623</v>
      </c>
      <c r="J100" s="16">
        <f t="shared" si="17"/>
        <v>9.4337033478237906</v>
      </c>
      <c r="K100" s="16">
        <f t="shared" si="27"/>
        <v>1.0624958202871682E-2</v>
      </c>
      <c r="L100" s="16">
        <f t="shared" si="28"/>
        <v>0</v>
      </c>
      <c r="M100" s="16">
        <f t="shared" si="29"/>
        <v>0.15004081551510429</v>
      </c>
      <c r="N100" s="16">
        <f t="shared" si="30"/>
        <v>9.3025305619364659E-2</v>
      </c>
      <c r="O100" s="16">
        <f t="shared" si="31"/>
        <v>9.3025305619364659E-2</v>
      </c>
      <c r="P100" s="1">
        <f>'App MESURE'!T96</f>
        <v>8.8839412705656109E-2</v>
      </c>
      <c r="Q100" s="85">
        <v>24.830406935483872</v>
      </c>
      <c r="R100" s="78">
        <f t="shared" si="23"/>
        <v>1.7521699485035453E-5</v>
      </c>
    </row>
    <row r="101" spans="1:18" s="1" customFormat="1" ht="13.5" thickBot="1" x14ac:dyDescent="0.25">
      <c r="A101" s="17">
        <v>36008</v>
      </c>
      <c r="B101" s="4">
        <f t="shared" si="33"/>
        <v>8</v>
      </c>
      <c r="C101" s="48"/>
      <c r="D101" s="48"/>
      <c r="E101" s="48">
        <v>2.8547619050000002</v>
      </c>
      <c r="F101" s="58">
        <v>8.8917293233082439</v>
      </c>
      <c r="G101" s="25">
        <f t="shared" si="24"/>
        <v>0</v>
      </c>
      <c r="H101" s="25">
        <f t="shared" si="25"/>
        <v>8.8917293233082439</v>
      </c>
      <c r="I101" s="24">
        <f t="shared" si="26"/>
        <v>8.9023542815111156</v>
      </c>
      <c r="J101" s="25">
        <f t="shared" si="17"/>
        <v>8.8939908348599239</v>
      </c>
      <c r="K101" s="25">
        <f t="shared" si="27"/>
        <v>8.3634466511917083E-3</v>
      </c>
      <c r="L101" s="25">
        <f t="shared" si="28"/>
        <v>0</v>
      </c>
      <c r="M101" s="25">
        <f t="shared" si="29"/>
        <v>5.7015509895739627E-2</v>
      </c>
      <c r="N101" s="25">
        <f t="shared" si="30"/>
        <v>3.5349616135358572E-2</v>
      </c>
      <c r="O101" s="25">
        <f t="shared" si="31"/>
        <v>3.5349616135358572E-2</v>
      </c>
      <c r="P101" s="4">
        <f>'App MESURE'!T97</f>
        <v>3.6950454206692823E-2</v>
      </c>
      <c r="Q101" s="86">
        <v>25.278273322580635</v>
      </c>
      <c r="R101" s="79">
        <f t="shared" si="23"/>
        <v>2.5626825306331652E-6</v>
      </c>
    </row>
    <row r="102" spans="1:18" s="1" customFormat="1" x14ac:dyDescent="0.2">
      <c r="A102" s="17">
        <v>36039</v>
      </c>
      <c r="B102" s="1">
        <f t="shared" si="33"/>
        <v>9</v>
      </c>
      <c r="C102" s="47"/>
      <c r="D102" s="47"/>
      <c r="E102" s="47">
        <v>20.319047619999999</v>
      </c>
      <c r="F102" s="51">
        <v>34.809022556390872</v>
      </c>
      <c r="G102" s="16">
        <f t="shared" si="24"/>
        <v>0</v>
      </c>
      <c r="H102" s="16">
        <f t="shared" si="25"/>
        <v>34.809022556390872</v>
      </c>
      <c r="I102" s="23">
        <f t="shared" si="26"/>
        <v>34.81738600304206</v>
      </c>
      <c r="J102" s="16">
        <f t="shared" si="17"/>
        <v>33.972101983791099</v>
      </c>
      <c r="K102" s="16">
        <f t="shared" si="27"/>
        <v>0.84528401925096119</v>
      </c>
      <c r="L102" s="16">
        <f t="shared" si="28"/>
        <v>0</v>
      </c>
      <c r="M102" s="16">
        <f t="shared" si="29"/>
        <v>2.1665893760381055E-2</v>
      </c>
      <c r="N102" s="16">
        <f t="shared" si="30"/>
        <v>1.3432854131436254E-2</v>
      </c>
      <c r="O102" s="16">
        <f t="shared" si="31"/>
        <v>1.3432854131436254E-2</v>
      </c>
      <c r="P102" s="1">
        <f>'App MESURE'!T98</f>
        <v>8.6158142704479371E-2</v>
      </c>
      <c r="Q102" s="85">
        <v>21.290510066666673</v>
      </c>
      <c r="R102" s="78">
        <f t="shared" si="23"/>
        <v>5.2889675980323948E-3</v>
      </c>
    </row>
    <row r="103" spans="1:18" s="1" customFormat="1" x14ac:dyDescent="0.2">
      <c r="A103" s="17">
        <v>36069</v>
      </c>
      <c r="B103" s="1">
        <f t="shared" si="33"/>
        <v>10</v>
      </c>
      <c r="C103" s="47"/>
      <c r="D103" s="47"/>
      <c r="E103" s="47">
        <v>5.3833333330000004</v>
      </c>
      <c r="F103" s="51">
        <v>8.2879699248120193</v>
      </c>
      <c r="G103" s="16">
        <f t="shared" si="24"/>
        <v>0</v>
      </c>
      <c r="H103" s="16">
        <f t="shared" si="25"/>
        <v>8.2879699248120193</v>
      </c>
      <c r="I103" s="23">
        <f t="shared" si="26"/>
        <v>9.1332539440629805</v>
      </c>
      <c r="J103" s="16">
        <f t="shared" si="17"/>
        <v>9.1021319704221337</v>
      </c>
      <c r="K103" s="16">
        <f t="shared" si="27"/>
        <v>3.112197364084679E-2</v>
      </c>
      <c r="L103" s="16">
        <f t="shared" si="28"/>
        <v>0</v>
      </c>
      <c r="M103" s="16">
        <f t="shared" si="29"/>
        <v>8.2330396289448018E-3</v>
      </c>
      <c r="N103" s="16">
        <f t="shared" si="30"/>
        <v>5.1044845699457775E-3</v>
      </c>
      <c r="O103" s="16">
        <f t="shared" si="31"/>
        <v>5.1044845699457775E-3</v>
      </c>
      <c r="P103" s="1">
        <f>'App MESURE'!T99</f>
        <v>7.3211438984511656E-2</v>
      </c>
      <c r="Q103" s="85">
        <v>16.473493645161291</v>
      </c>
      <c r="R103" s="78">
        <f t="shared" si="23"/>
        <v>4.6385572396277549E-3</v>
      </c>
    </row>
    <row r="104" spans="1:18" s="1" customFormat="1" x14ac:dyDescent="0.2">
      <c r="A104" s="17">
        <v>36100</v>
      </c>
      <c r="B104" s="1">
        <f t="shared" si="33"/>
        <v>11</v>
      </c>
      <c r="C104" s="47"/>
      <c r="D104" s="47"/>
      <c r="E104" s="47">
        <v>0.55238095200000004</v>
      </c>
      <c r="F104" s="51">
        <v>2.8406015037593959</v>
      </c>
      <c r="G104" s="16">
        <f t="shared" si="24"/>
        <v>0</v>
      </c>
      <c r="H104" s="16">
        <f t="shared" si="25"/>
        <v>2.8406015037593959</v>
      </c>
      <c r="I104" s="23">
        <f t="shared" si="26"/>
        <v>2.8717234774002427</v>
      </c>
      <c r="J104" s="16">
        <f t="shared" si="17"/>
        <v>2.8702676501041204</v>
      </c>
      <c r="K104" s="16">
        <f t="shared" si="27"/>
        <v>1.4558272961222585E-3</v>
      </c>
      <c r="L104" s="16">
        <f t="shared" si="28"/>
        <v>0</v>
      </c>
      <c r="M104" s="16">
        <f t="shared" si="29"/>
        <v>3.1285550589990243E-3</v>
      </c>
      <c r="N104" s="16">
        <f t="shared" si="30"/>
        <v>1.9397041365793951E-3</v>
      </c>
      <c r="O104" s="16">
        <f t="shared" si="31"/>
        <v>1.9397041365793951E-3</v>
      </c>
      <c r="P104" s="1">
        <f>'App MESURE'!T100</f>
        <v>8.1842574797823447E-2</v>
      </c>
      <c r="Q104" s="85">
        <v>13.569286883333335</v>
      </c>
      <c r="R104" s="78">
        <f t="shared" si="23"/>
        <v>6.3844687399074946E-3</v>
      </c>
    </row>
    <row r="105" spans="1:18" s="1" customFormat="1" x14ac:dyDescent="0.2">
      <c r="A105" s="17">
        <v>36130</v>
      </c>
      <c r="B105" s="1">
        <f t="shared" si="33"/>
        <v>12</v>
      </c>
      <c r="C105" s="47"/>
      <c r="D105" s="47"/>
      <c r="E105" s="47">
        <v>60.27857143</v>
      </c>
      <c r="F105" s="51">
        <v>75.379699248120119</v>
      </c>
      <c r="G105" s="16">
        <f t="shared" si="24"/>
        <v>4.4044148402281174</v>
      </c>
      <c r="H105" s="16">
        <f t="shared" si="25"/>
        <v>70.975284407892005</v>
      </c>
      <c r="I105" s="23">
        <f t="shared" si="26"/>
        <v>70.976740235188132</v>
      </c>
      <c r="J105" s="16">
        <f t="shared" si="17"/>
        <v>47.289005480241833</v>
      </c>
      <c r="K105" s="16">
        <f t="shared" si="27"/>
        <v>23.687734754946298</v>
      </c>
      <c r="L105" s="16">
        <f t="shared" si="28"/>
        <v>0</v>
      </c>
      <c r="M105" s="16">
        <f t="shared" si="29"/>
        <v>1.1888509224196292E-3</v>
      </c>
      <c r="N105" s="16">
        <f t="shared" si="30"/>
        <v>7.3708757190017011E-4</v>
      </c>
      <c r="O105" s="16">
        <f t="shared" si="31"/>
        <v>4.4051519278000173</v>
      </c>
      <c r="P105" s="1">
        <f>'App MESURE'!T101</f>
        <v>0.78632711567843272</v>
      </c>
      <c r="Q105" s="85">
        <v>8.340182870967741</v>
      </c>
      <c r="R105" s="78">
        <f t="shared" si="23"/>
        <v>13.095893020826823</v>
      </c>
    </row>
    <row r="106" spans="1:18" s="1" customFormat="1" x14ac:dyDescent="0.2">
      <c r="A106" s="17">
        <v>36161</v>
      </c>
      <c r="B106" s="1">
        <f t="shared" si="33"/>
        <v>1</v>
      </c>
      <c r="C106" s="47"/>
      <c r="D106" s="47"/>
      <c r="E106" s="47">
        <v>82.295238100000006</v>
      </c>
      <c r="F106" s="51">
        <v>93.005263157894447</v>
      </c>
      <c r="G106" s="16">
        <f t="shared" si="24"/>
        <v>6.7155902845412916</v>
      </c>
      <c r="H106" s="16">
        <f t="shared" si="25"/>
        <v>86.289672873353155</v>
      </c>
      <c r="I106" s="23">
        <f t="shared" si="26"/>
        <v>109.97740762829946</v>
      </c>
      <c r="J106" s="16">
        <f t="shared" si="17"/>
        <v>54.264404740863831</v>
      </c>
      <c r="K106" s="16">
        <f t="shared" si="27"/>
        <v>55.713002887435628</v>
      </c>
      <c r="L106" s="16">
        <f t="shared" si="28"/>
        <v>7.4275701439652941</v>
      </c>
      <c r="M106" s="16">
        <f t="shared" si="29"/>
        <v>7.4280219073158138</v>
      </c>
      <c r="N106" s="16">
        <f t="shared" si="30"/>
        <v>4.6053735825358046</v>
      </c>
      <c r="O106" s="16">
        <f t="shared" si="31"/>
        <v>11.320963867077097</v>
      </c>
      <c r="P106" s="1">
        <f>'App MESURE'!T102</f>
        <v>9.5762196489646758</v>
      </c>
      <c r="Q106" s="85">
        <v>8.0925197258064507</v>
      </c>
      <c r="R106" s="78">
        <f t="shared" si="23"/>
        <v>3.0441323866367243</v>
      </c>
    </row>
    <row r="107" spans="1:18" s="1" customFormat="1" x14ac:dyDescent="0.2">
      <c r="A107" s="17">
        <v>36192</v>
      </c>
      <c r="B107" s="1">
        <f t="shared" si="33"/>
        <v>2</v>
      </c>
      <c r="C107" s="47"/>
      <c r="D107" s="47"/>
      <c r="E107" s="47">
        <v>52.952380949999998</v>
      </c>
      <c r="F107" s="51">
        <v>58.92631578947357</v>
      </c>
      <c r="G107" s="16">
        <f t="shared" si="24"/>
        <v>2.2469431122226009</v>
      </c>
      <c r="H107" s="16">
        <f t="shared" si="25"/>
        <v>56.679372677250967</v>
      </c>
      <c r="I107" s="23">
        <f t="shared" si="26"/>
        <v>104.96480542072131</v>
      </c>
      <c r="J107" s="16">
        <f t="shared" si="17"/>
        <v>52.517637092187762</v>
      </c>
      <c r="K107" s="16">
        <f t="shared" si="27"/>
        <v>52.447168328533543</v>
      </c>
      <c r="L107" s="16">
        <f t="shared" si="28"/>
        <v>4.7407282965348516</v>
      </c>
      <c r="M107" s="16">
        <f t="shared" si="29"/>
        <v>7.5633766213148608</v>
      </c>
      <c r="N107" s="16">
        <f t="shared" si="30"/>
        <v>4.6892935052152138</v>
      </c>
      <c r="O107" s="16">
        <f t="shared" si="31"/>
        <v>6.9362366174378147</v>
      </c>
      <c r="P107" s="1">
        <f>'App MESURE'!T103</f>
        <v>2.9125231548020434</v>
      </c>
      <c r="Q107" s="85">
        <v>7.6646987678571419</v>
      </c>
      <c r="R107" s="78">
        <f t="shared" si="23"/>
        <v>16.190270029396348</v>
      </c>
    </row>
    <row r="108" spans="1:18" s="1" customFormat="1" x14ac:dyDescent="0.2">
      <c r="A108" s="17">
        <v>36220</v>
      </c>
      <c r="B108" s="1">
        <f t="shared" si="33"/>
        <v>3</v>
      </c>
      <c r="C108" s="47"/>
      <c r="D108" s="47"/>
      <c r="E108" s="47">
        <v>35.397619050000003</v>
      </c>
      <c r="F108" s="51">
        <v>53.439097744360836</v>
      </c>
      <c r="G108" s="16">
        <f t="shared" si="24"/>
        <v>1.5274243684039206</v>
      </c>
      <c r="H108" s="16">
        <f t="shared" si="25"/>
        <v>51.911673375956916</v>
      </c>
      <c r="I108" s="23">
        <f t="shared" si="26"/>
        <v>99.618113407955605</v>
      </c>
      <c r="J108" s="16">
        <f t="shared" si="17"/>
        <v>60.732221557697535</v>
      </c>
      <c r="K108" s="16">
        <f t="shared" si="27"/>
        <v>38.885891850258069</v>
      </c>
      <c r="L108" s="16">
        <f t="shared" si="28"/>
        <v>0</v>
      </c>
      <c r="M108" s="16">
        <f t="shared" si="29"/>
        <v>2.874083116099647</v>
      </c>
      <c r="N108" s="16">
        <f t="shared" si="30"/>
        <v>1.781931531981781</v>
      </c>
      <c r="O108" s="16">
        <f t="shared" si="31"/>
        <v>3.3093559003857016</v>
      </c>
      <c r="P108" s="1">
        <f>'App MESURE'!T104</f>
        <v>6.2292286103529042</v>
      </c>
      <c r="Q108" s="85">
        <v>11.181240693548391</v>
      </c>
      <c r="R108" s="78">
        <f t="shared" si="23"/>
        <v>8.5256566424112155</v>
      </c>
    </row>
    <row r="109" spans="1:18" s="1" customFormat="1" x14ac:dyDescent="0.2">
      <c r="A109" s="17">
        <v>36251</v>
      </c>
      <c r="B109" s="1">
        <f t="shared" si="33"/>
        <v>4</v>
      </c>
      <c r="C109" s="47"/>
      <c r="D109" s="47"/>
      <c r="E109" s="47">
        <v>6.5785714290000001</v>
      </c>
      <c r="F109" s="51">
        <v>5.3203007518796923</v>
      </c>
      <c r="G109" s="16">
        <f t="shared" si="24"/>
        <v>0</v>
      </c>
      <c r="H109" s="16">
        <f t="shared" si="25"/>
        <v>5.3203007518796923</v>
      </c>
      <c r="I109" s="23">
        <f t="shared" si="26"/>
        <v>44.206192602137762</v>
      </c>
      <c r="J109" s="16">
        <f t="shared" si="17"/>
        <v>40.643805058287455</v>
      </c>
      <c r="K109" s="16">
        <f t="shared" si="27"/>
        <v>3.5623875438503063</v>
      </c>
      <c r="L109" s="16">
        <f t="shared" si="28"/>
        <v>0</v>
      </c>
      <c r="M109" s="16">
        <f t="shared" si="29"/>
        <v>1.0921515841178659</v>
      </c>
      <c r="N109" s="16">
        <f t="shared" si="30"/>
        <v>0.67713398215307685</v>
      </c>
      <c r="O109" s="16">
        <f t="shared" si="31"/>
        <v>0.67713398215307685</v>
      </c>
      <c r="P109" s="1">
        <f>'App MESURE'!T105</f>
        <v>0.47374210535077094</v>
      </c>
      <c r="Q109" s="85">
        <v>15.537050366666669</v>
      </c>
      <c r="R109" s="78">
        <f t="shared" si="23"/>
        <v>4.1368255549164387E-2</v>
      </c>
    </row>
    <row r="110" spans="1:18" s="1" customFormat="1" x14ac:dyDescent="0.2">
      <c r="A110" s="17">
        <v>36281</v>
      </c>
      <c r="B110" s="1">
        <f t="shared" si="33"/>
        <v>5</v>
      </c>
      <c r="C110" s="47"/>
      <c r="D110" s="47"/>
      <c r="E110" s="47">
        <v>13.69047619</v>
      </c>
      <c r="F110" s="51">
        <v>23.140601503759367</v>
      </c>
      <c r="G110" s="16">
        <f t="shared" si="24"/>
        <v>0</v>
      </c>
      <c r="H110" s="16">
        <f t="shared" si="25"/>
        <v>23.140601503759367</v>
      </c>
      <c r="I110" s="23">
        <f t="shared" si="26"/>
        <v>26.702989047609673</v>
      </c>
      <c r="J110" s="16">
        <f t="shared" si="17"/>
        <v>26.187000864998065</v>
      </c>
      <c r="K110" s="16">
        <f t="shared" si="27"/>
        <v>0.51598818261160773</v>
      </c>
      <c r="L110" s="16">
        <f t="shared" si="28"/>
        <v>0</v>
      </c>
      <c r="M110" s="16">
        <f t="shared" si="29"/>
        <v>0.4150176019647891</v>
      </c>
      <c r="N110" s="16">
        <f t="shared" si="30"/>
        <v>0.25731091321816923</v>
      </c>
      <c r="O110" s="16">
        <f t="shared" si="31"/>
        <v>0.25731091321816923</v>
      </c>
      <c r="P110" s="1">
        <f>'App MESURE'!T106</f>
        <v>0.19693289761023861</v>
      </c>
      <c r="Q110" s="85">
        <v>19.208744193548387</v>
      </c>
      <c r="R110" s="78">
        <f t="shared" si="23"/>
        <v>3.6455047687515146E-3</v>
      </c>
    </row>
    <row r="111" spans="1:18" s="1" customFormat="1" x14ac:dyDescent="0.2">
      <c r="A111" s="17">
        <v>36312</v>
      </c>
      <c r="B111" s="1">
        <f t="shared" si="33"/>
        <v>6</v>
      </c>
      <c r="C111" s="47"/>
      <c r="D111" s="47"/>
      <c r="E111" s="47">
        <v>9.7619048E-2</v>
      </c>
      <c r="F111" s="51">
        <v>4.5714285714285605</v>
      </c>
      <c r="G111" s="16">
        <f t="shared" si="24"/>
        <v>0</v>
      </c>
      <c r="H111" s="16">
        <f t="shared" si="25"/>
        <v>4.5714285714285605</v>
      </c>
      <c r="I111" s="23">
        <f t="shared" si="26"/>
        <v>5.0874167540401682</v>
      </c>
      <c r="J111" s="16">
        <f t="shared" si="17"/>
        <v>5.0849632856214315</v>
      </c>
      <c r="K111" s="16">
        <f t="shared" si="27"/>
        <v>2.4534684187367262E-3</v>
      </c>
      <c r="L111" s="16">
        <f t="shared" si="28"/>
        <v>0</v>
      </c>
      <c r="M111" s="16">
        <f t="shared" si="29"/>
        <v>0.15770668874661986</v>
      </c>
      <c r="N111" s="16">
        <f t="shared" si="30"/>
        <v>9.7778147022904313E-2</v>
      </c>
      <c r="O111" s="16">
        <f t="shared" si="31"/>
        <v>9.7778147022904313E-2</v>
      </c>
      <c r="P111" s="1">
        <f>'App MESURE'!T107</f>
        <v>3.0668621632507321E-2</v>
      </c>
      <c r="Q111" s="85">
        <v>22.057157099999998</v>
      </c>
      <c r="R111" s="78">
        <f t="shared" si="23"/>
        <v>4.5036883981243387E-3</v>
      </c>
    </row>
    <row r="112" spans="1:18" s="1" customFormat="1" x14ac:dyDescent="0.2">
      <c r="A112" s="17">
        <v>36342</v>
      </c>
      <c r="B112" s="1">
        <f t="shared" si="33"/>
        <v>7</v>
      </c>
      <c r="C112" s="47"/>
      <c r="D112" s="47"/>
      <c r="E112" s="47">
        <v>0.83571428599999997</v>
      </c>
      <c r="F112" s="51">
        <v>7.6248120300751685</v>
      </c>
      <c r="G112" s="16">
        <f t="shared" si="24"/>
        <v>0</v>
      </c>
      <c r="H112" s="16">
        <f t="shared" si="25"/>
        <v>7.6248120300751685</v>
      </c>
      <c r="I112" s="23">
        <f t="shared" si="26"/>
        <v>7.6272654984939052</v>
      </c>
      <c r="J112" s="16">
        <f t="shared" si="17"/>
        <v>7.6215420855875173</v>
      </c>
      <c r="K112" s="16">
        <f t="shared" si="27"/>
        <v>5.7234129063878925E-3</v>
      </c>
      <c r="L112" s="16">
        <f t="shared" si="28"/>
        <v>0</v>
      </c>
      <c r="M112" s="16">
        <f t="shared" si="29"/>
        <v>5.9928541723715548E-2</v>
      </c>
      <c r="N112" s="16">
        <f t="shared" si="30"/>
        <v>3.7155695868703639E-2</v>
      </c>
      <c r="O112" s="16">
        <f t="shared" si="31"/>
        <v>3.7155695868703639E-2</v>
      </c>
      <c r="P112" s="1">
        <f>'App MESURE'!T108</f>
        <v>1.0342041433110299E-2</v>
      </c>
      <c r="Q112" s="85">
        <v>24.673663451612903</v>
      </c>
      <c r="R112" s="78">
        <f t="shared" si="23"/>
        <v>7.1897206419141435E-4</v>
      </c>
    </row>
    <row r="113" spans="1:18" s="1" customFormat="1" ht="13.5" thickBot="1" x14ac:dyDescent="0.25">
      <c r="A113" s="17">
        <v>36373</v>
      </c>
      <c r="B113" s="4">
        <f t="shared" si="33"/>
        <v>8</v>
      </c>
      <c r="C113" s="48"/>
      <c r="D113" s="48"/>
      <c r="E113" s="48">
        <v>1.588095238</v>
      </c>
      <c r="F113" s="58">
        <v>8.7954887218044977</v>
      </c>
      <c r="G113" s="25">
        <f t="shared" si="24"/>
        <v>0</v>
      </c>
      <c r="H113" s="25">
        <f t="shared" si="25"/>
        <v>8.7954887218044977</v>
      </c>
      <c r="I113" s="24">
        <f t="shared" si="26"/>
        <v>8.8012121347108856</v>
      </c>
      <c r="J113" s="25">
        <f t="shared" si="17"/>
        <v>8.7921299694422341</v>
      </c>
      <c r="K113" s="25">
        <f t="shared" si="27"/>
        <v>9.0821652686514653E-3</v>
      </c>
      <c r="L113" s="25">
        <f t="shared" si="28"/>
        <v>0</v>
      </c>
      <c r="M113" s="25">
        <f t="shared" si="29"/>
        <v>2.2772845855011908E-2</v>
      </c>
      <c r="N113" s="25">
        <f t="shared" si="30"/>
        <v>1.4119164430107384E-2</v>
      </c>
      <c r="O113" s="25">
        <f t="shared" si="31"/>
        <v>1.4119164430107384E-2</v>
      </c>
      <c r="P113" s="4">
        <f>'App MESURE'!T109</f>
        <v>6.3329043837317411E-3</v>
      </c>
      <c r="Q113" s="86">
        <v>24.439457774193546</v>
      </c>
      <c r="R113" s="79">
        <f t="shared" si="23"/>
        <v>6.0625845509785622E-5</v>
      </c>
    </row>
    <row r="114" spans="1:18" s="1" customFormat="1" x14ac:dyDescent="0.2">
      <c r="A114" s="17">
        <v>36404</v>
      </c>
      <c r="B114" s="1">
        <f t="shared" si="33"/>
        <v>9</v>
      </c>
      <c r="C114" s="47"/>
      <c r="D114" s="47"/>
      <c r="E114" s="47">
        <v>11.38809524</v>
      </c>
      <c r="F114" s="51">
        <v>16.554887218045106</v>
      </c>
      <c r="G114" s="16">
        <f t="shared" si="24"/>
        <v>0</v>
      </c>
      <c r="H114" s="16">
        <f t="shared" si="25"/>
        <v>16.554887218045106</v>
      </c>
      <c r="I114" s="23">
        <f t="shared" si="26"/>
        <v>16.563969383313758</v>
      </c>
      <c r="J114" s="16">
        <f t="shared" si="17"/>
        <v>16.458907906643613</v>
      </c>
      <c r="K114" s="16">
        <f t="shared" si="27"/>
        <v>0.10506147667014432</v>
      </c>
      <c r="L114" s="16">
        <f t="shared" si="28"/>
        <v>0</v>
      </c>
      <c r="M114" s="16">
        <f t="shared" si="29"/>
        <v>8.6536814249045246E-3</v>
      </c>
      <c r="N114" s="16">
        <f t="shared" si="30"/>
        <v>5.3652824834408055E-3</v>
      </c>
      <c r="O114" s="16">
        <f t="shared" si="31"/>
        <v>5.3652824834408055E-3</v>
      </c>
      <c r="P114" s="1">
        <f>'App MESURE'!T110</f>
        <v>7.7118432414797801E-3</v>
      </c>
      <c r="Q114" s="85">
        <v>20.470022799999999</v>
      </c>
      <c r="R114" s="78">
        <f t="shared" si="23"/>
        <v>5.5063473911684475E-6</v>
      </c>
    </row>
    <row r="115" spans="1:18" s="1" customFormat="1" x14ac:dyDescent="0.2">
      <c r="A115" s="17">
        <v>36434</v>
      </c>
      <c r="B115" s="1">
        <f t="shared" si="33"/>
        <v>10</v>
      </c>
      <c r="C115" s="47"/>
      <c r="D115" s="47"/>
      <c r="E115" s="47">
        <v>64.7</v>
      </c>
      <c r="F115" s="51">
        <v>79.281954887217893</v>
      </c>
      <c r="G115" s="16">
        <f t="shared" si="24"/>
        <v>4.9161032864351615</v>
      </c>
      <c r="H115" s="16">
        <f t="shared" si="25"/>
        <v>74.365851600782733</v>
      </c>
      <c r="I115" s="23">
        <f t="shared" si="26"/>
        <v>74.470913077452877</v>
      </c>
      <c r="J115" s="16">
        <f t="shared" si="17"/>
        <v>63.5284065642836</v>
      </c>
      <c r="K115" s="16">
        <f t="shared" si="27"/>
        <v>10.942506513169278</v>
      </c>
      <c r="L115" s="16">
        <f t="shared" si="28"/>
        <v>0</v>
      </c>
      <c r="M115" s="16">
        <f t="shared" si="29"/>
        <v>3.2883989414637192E-3</v>
      </c>
      <c r="N115" s="16">
        <f t="shared" si="30"/>
        <v>2.0388073437075057E-3</v>
      </c>
      <c r="O115" s="16">
        <f t="shared" si="31"/>
        <v>4.9181420937788687</v>
      </c>
      <c r="P115" s="1">
        <f>'App MESURE'!T111</f>
        <v>1.0705161998983947</v>
      </c>
      <c r="Q115" s="85">
        <v>17.868303419354838</v>
      </c>
      <c r="R115" s="78">
        <f t="shared" si="23"/>
        <v>14.804225019259516</v>
      </c>
    </row>
    <row r="116" spans="1:18" s="1" customFormat="1" x14ac:dyDescent="0.2">
      <c r="A116" s="17">
        <v>36465</v>
      </c>
      <c r="B116" s="1">
        <f t="shared" si="33"/>
        <v>11</v>
      </c>
      <c r="C116" s="47"/>
      <c r="D116" s="47"/>
      <c r="E116" s="47">
        <v>35.98809524</v>
      </c>
      <c r="F116" s="51">
        <v>62.127067669172853</v>
      </c>
      <c r="G116" s="16">
        <f t="shared" si="24"/>
        <v>2.6666459475797102</v>
      </c>
      <c r="H116" s="16">
        <f t="shared" si="25"/>
        <v>59.460421721593143</v>
      </c>
      <c r="I116" s="23">
        <f t="shared" si="26"/>
        <v>70.402928234762413</v>
      </c>
      <c r="J116" s="16">
        <f t="shared" si="17"/>
        <v>51.745961009826964</v>
      </c>
      <c r="K116" s="16">
        <f t="shared" si="27"/>
        <v>18.65696722493545</v>
      </c>
      <c r="L116" s="16">
        <f t="shared" si="28"/>
        <v>0</v>
      </c>
      <c r="M116" s="16">
        <f t="shared" si="29"/>
        <v>1.2495915977562134E-3</v>
      </c>
      <c r="N116" s="16">
        <f t="shared" si="30"/>
        <v>7.7474679060885235E-4</v>
      </c>
      <c r="O116" s="16">
        <f t="shared" si="31"/>
        <v>2.6674206943703189</v>
      </c>
      <c r="P116" s="1">
        <f>'App MESURE'!T112</f>
        <v>2.043408635849183</v>
      </c>
      <c r="Q116" s="85">
        <v>11.122281909999996</v>
      </c>
      <c r="R116" s="78">
        <f t="shared" si="23"/>
        <v>0.38939104917978562</v>
      </c>
    </row>
    <row r="117" spans="1:18" s="1" customFormat="1" x14ac:dyDescent="0.2">
      <c r="A117" s="17">
        <v>36495</v>
      </c>
      <c r="B117" s="1">
        <f t="shared" si="33"/>
        <v>12</v>
      </c>
      <c r="C117" s="47"/>
      <c r="D117" s="47"/>
      <c r="E117" s="47">
        <v>37.364285709999997</v>
      </c>
      <c r="F117" s="51">
        <v>51.522556390977229</v>
      </c>
      <c r="G117" s="16">
        <f t="shared" si="24"/>
        <v>1.2761153415480733</v>
      </c>
      <c r="H117" s="16">
        <f t="shared" si="25"/>
        <v>50.246441049429158</v>
      </c>
      <c r="I117" s="23">
        <f t="shared" si="26"/>
        <v>68.903408274364608</v>
      </c>
      <c r="J117" s="16">
        <f t="shared" si="17"/>
        <v>47.267105788885921</v>
      </c>
      <c r="K117" s="16">
        <f t="shared" si="27"/>
        <v>21.636302485478687</v>
      </c>
      <c r="L117" s="16">
        <f t="shared" si="28"/>
        <v>0</v>
      </c>
      <c r="M117" s="16">
        <f t="shared" si="29"/>
        <v>4.7484480714736108E-4</v>
      </c>
      <c r="N117" s="16">
        <f t="shared" si="30"/>
        <v>2.944037804313639E-4</v>
      </c>
      <c r="O117" s="16">
        <f t="shared" si="31"/>
        <v>1.2764097453285046</v>
      </c>
      <c r="P117" s="1">
        <f>'App MESURE'!T113</f>
        <v>1.3248538114385886</v>
      </c>
      <c r="Q117" s="85">
        <v>8.7057342354838703</v>
      </c>
      <c r="R117" s="78">
        <f t="shared" si="23"/>
        <v>2.3468275412781895E-3</v>
      </c>
    </row>
    <row r="118" spans="1:18" s="1" customFormat="1" x14ac:dyDescent="0.2">
      <c r="A118" s="17">
        <v>36526</v>
      </c>
      <c r="B118" s="1">
        <f t="shared" si="33"/>
        <v>1</v>
      </c>
      <c r="C118" s="47"/>
      <c r="D118" s="47"/>
      <c r="E118" s="47">
        <v>29.6547619</v>
      </c>
      <c r="F118" s="51">
        <v>29.060902255639053</v>
      </c>
      <c r="G118" s="16">
        <f t="shared" si="24"/>
        <v>0</v>
      </c>
      <c r="H118" s="16">
        <f t="shared" si="25"/>
        <v>29.060902255639053</v>
      </c>
      <c r="I118" s="23">
        <f t="shared" si="26"/>
        <v>50.697204741117744</v>
      </c>
      <c r="J118" s="16">
        <f t="shared" si="17"/>
        <v>38.38231562834256</v>
      </c>
      <c r="K118" s="16">
        <f t="shared" si="27"/>
        <v>12.314889112775184</v>
      </c>
      <c r="L118" s="16">
        <f t="shared" si="28"/>
        <v>0</v>
      </c>
      <c r="M118" s="16">
        <f t="shared" si="29"/>
        <v>1.8044102671599719E-4</v>
      </c>
      <c r="N118" s="16">
        <f t="shared" si="30"/>
        <v>1.1187343656391825E-4</v>
      </c>
      <c r="O118" s="16">
        <f t="shared" si="31"/>
        <v>1.1187343656391825E-4</v>
      </c>
      <c r="P118" s="1">
        <f>'App MESURE'!T114</f>
        <v>0.52195389356240618</v>
      </c>
      <c r="Q118" s="85">
        <v>7.1792220290322577</v>
      </c>
      <c r="R118" s="78">
        <f t="shared" si="23"/>
        <v>0.27231909396901993</v>
      </c>
    </row>
    <row r="119" spans="1:18" s="1" customFormat="1" x14ac:dyDescent="0.2">
      <c r="A119" s="17">
        <v>36557</v>
      </c>
      <c r="B119" s="1">
        <f t="shared" si="33"/>
        <v>2</v>
      </c>
      <c r="C119" s="47"/>
      <c r="D119" s="47"/>
      <c r="E119" s="47">
        <v>2.1428571E-2</v>
      </c>
      <c r="F119" s="51">
        <v>0.17067669172932326</v>
      </c>
      <c r="G119" s="16">
        <f t="shared" si="24"/>
        <v>0</v>
      </c>
      <c r="H119" s="16">
        <f t="shared" si="25"/>
        <v>0.17067669172932326</v>
      </c>
      <c r="I119" s="23">
        <f t="shared" si="26"/>
        <v>12.485565804504507</v>
      </c>
      <c r="J119" s="16">
        <f t="shared" si="17"/>
        <v>12.337340755055527</v>
      </c>
      <c r="K119" s="16">
        <f t="shared" si="27"/>
        <v>0.14822504944898007</v>
      </c>
      <c r="L119" s="16">
        <f t="shared" si="28"/>
        <v>0</v>
      </c>
      <c r="M119" s="16">
        <f t="shared" si="29"/>
        <v>6.8567590152078935E-5</v>
      </c>
      <c r="N119" s="16">
        <f t="shared" si="30"/>
        <v>4.2511905894288938E-5</v>
      </c>
      <c r="O119" s="16">
        <f t="shared" si="31"/>
        <v>4.2511905894288938E-5</v>
      </c>
      <c r="P119" s="1">
        <f>'App MESURE'!T115</f>
        <v>0.26810146421290126</v>
      </c>
      <c r="Q119" s="85">
        <v>11.876742120689654</v>
      </c>
      <c r="R119" s="78">
        <f t="shared" si="23"/>
        <v>7.1855601911930245E-2</v>
      </c>
    </row>
    <row r="120" spans="1:18" s="1" customFormat="1" x14ac:dyDescent="0.2">
      <c r="A120" s="17">
        <v>36586</v>
      </c>
      <c r="B120" s="1">
        <f t="shared" si="33"/>
        <v>3</v>
      </c>
      <c r="C120" s="47"/>
      <c r="D120" s="47"/>
      <c r="E120" s="47">
        <v>1.9238095239999999</v>
      </c>
      <c r="F120" s="51">
        <v>5.2593984962405917</v>
      </c>
      <c r="G120" s="16">
        <f t="shared" si="24"/>
        <v>0</v>
      </c>
      <c r="H120" s="16">
        <f t="shared" si="25"/>
        <v>5.2593984962405917</v>
      </c>
      <c r="I120" s="23">
        <f t="shared" si="26"/>
        <v>5.4076235456895718</v>
      </c>
      <c r="J120" s="16">
        <f t="shared" si="17"/>
        <v>5.3987629969976547</v>
      </c>
      <c r="K120" s="16">
        <f t="shared" si="27"/>
        <v>8.8605486919171028E-3</v>
      </c>
      <c r="L120" s="16">
        <f t="shared" si="28"/>
        <v>0</v>
      </c>
      <c r="M120" s="16">
        <f t="shared" si="29"/>
        <v>2.6055684257789997E-5</v>
      </c>
      <c r="N120" s="16">
        <f t="shared" si="30"/>
        <v>1.6154524239829798E-5</v>
      </c>
      <c r="O120" s="16">
        <f t="shared" si="31"/>
        <v>1.6154524239829798E-5</v>
      </c>
      <c r="P120" s="1">
        <f>'App MESURE'!T116</f>
        <v>0.15630527311621767</v>
      </c>
      <c r="Q120" s="85">
        <v>14.227951258064515</v>
      </c>
      <c r="R120" s="78">
        <f t="shared" si="23"/>
        <v>2.4426288590257313E-2</v>
      </c>
    </row>
    <row r="121" spans="1:18" s="1" customFormat="1" x14ac:dyDescent="0.2">
      <c r="A121" s="17">
        <v>36617</v>
      </c>
      <c r="B121" s="1">
        <f t="shared" si="33"/>
        <v>4</v>
      </c>
      <c r="C121" s="47"/>
      <c r="D121" s="47"/>
      <c r="E121" s="47">
        <v>68.909523809999996</v>
      </c>
      <c r="F121" s="51">
        <v>78.739849624060014</v>
      </c>
      <c r="G121" s="16">
        <f t="shared" si="24"/>
        <v>4.8450190148137233</v>
      </c>
      <c r="H121" s="16">
        <f t="shared" si="25"/>
        <v>73.894830609246284</v>
      </c>
      <c r="I121" s="23">
        <f t="shared" si="26"/>
        <v>73.903691157938198</v>
      </c>
      <c r="J121" s="16">
        <f t="shared" si="17"/>
        <v>55.867223075705951</v>
      </c>
      <c r="K121" s="16">
        <f t="shared" si="27"/>
        <v>18.036468082232247</v>
      </c>
      <c r="L121" s="16">
        <f t="shared" si="28"/>
        <v>0</v>
      </c>
      <c r="M121" s="16">
        <f t="shared" si="29"/>
        <v>9.9011600179601985E-6</v>
      </c>
      <c r="N121" s="16">
        <f t="shared" si="30"/>
        <v>6.1387192111353234E-6</v>
      </c>
      <c r="O121" s="16">
        <f t="shared" si="31"/>
        <v>4.8450251535329345</v>
      </c>
      <c r="P121" s="1">
        <f>'App MESURE'!T117</f>
        <v>0.34218112395969885</v>
      </c>
      <c r="Q121" s="85">
        <v>12.769985663333332</v>
      </c>
      <c r="R121" s="78">
        <f t="shared" si="23"/>
        <v>20.275604354663336</v>
      </c>
    </row>
    <row r="122" spans="1:18" s="1" customFormat="1" x14ac:dyDescent="0.2">
      <c r="A122" s="17">
        <v>36647</v>
      </c>
      <c r="B122" s="1">
        <f t="shared" si="33"/>
        <v>5</v>
      </c>
      <c r="C122" s="47"/>
      <c r="D122" s="47"/>
      <c r="E122" s="47">
        <v>39.928571429999998</v>
      </c>
      <c r="F122" s="51">
        <v>68.635338345864525</v>
      </c>
      <c r="G122" s="16">
        <f t="shared" si="24"/>
        <v>3.5200515719280929</v>
      </c>
      <c r="H122" s="16">
        <f t="shared" si="25"/>
        <v>65.115286773936432</v>
      </c>
      <c r="I122" s="23">
        <f t="shared" si="26"/>
        <v>83.151754856168679</v>
      </c>
      <c r="J122" s="16">
        <f t="shared" si="17"/>
        <v>67.922051915761017</v>
      </c>
      <c r="K122" s="16">
        <f t="shared" si="27"/>
        <v>15.229702940407662</v>
      </c>
      <c r="L122" s="16">
        <f t="shared" si="28"/>
        <v>0</v>
      </c>
      <c r="M122" s="16">
        <f t="shared" si="29"/>
        <v>3.7624408068248752E-6</v>
      </c>
      <c r="N122" s="16">
        <f t="shared" si="30"/>
        <v>2.3327133002314226E-6</v>
      </c>
      <c r="O122" s="16">
        <f t="shared" si="31"/>
        <v>3.5200539046413932</v>
      </c>
      <c r="P122" s="1">
        <f>'App MESURE'!T118</f>
        <v>2.7419943827272033</v>
      </c>
      <c r="Q122" s="85">
        <v>17.394754403225804</v>
      </c>
      <c r="R122" s="78">
        <f t="shared" si="23"/>
        <v>0.60537661964133782</v>
      </c>
    </row>
    <row r="123" spans="1:18" s="1" customFormat="1" x14ac:dyDescent="0.2">
      <c r="A123" s="17">
        <v>36678</v>
      </c>
      <c r="B123" s="1">
        <f t="shared" si="33"/>
        <v>6</v>
      </c>
      <c r="C123" s="47"/>
      <c r="D123" s="47"/>
      <c r="E123" s="47">
        <v>0.51904761899999996</v>
      </c>
      <c r="F123" s="51">
        <v>4.8045112781954842</v>
      </c>
      <c r="G123" s="16">
        <f t="shared" si="24"/>
        <v>0</v>
      </c>
      <c r="H123" s="16">
        <f t="shared" si="25"/>
        <v>4.8045112781954842</v>
      </c>
      <c r="I123" s="23">
        <f t="shared" si="26"/>
        <v>20.034214218603147</v>
      </c>
      <c r="J123" s="16">
        <f t="shared" si="17"/>
        <v>19.911386138170151</v>
      </c>
      <c r="K123" s="16">
        <f t="shared" si="27"/>
        <v>0.12282808043299553</v>
      </c>
      <c r="L123" s="16">
        <f t="shared" si="28"/>
        <v>0</v>
      </c>
      <c r="M123" s="16">
        <f t="shared" si="29"/>
        <v>1.4297275065934525E-6</v>
      </c>
      <c r="N123" s="16">
        <f t="shared" si="30"/>
        <v>8.8643105408794054E-7</v>
      </c>
      <c r="O123" s="16">
        <f t="shared" si="31"/>
        <v>8.8643105408794054E-7</v>
      </c>
      <c r="P123" s="1">
        <f>'App MESURE'!T119</f>
        <v>0.75547974271251417</v>
      </c>
      <c r="Q123" s="85">
        <v>23.407852199999994</v>
      </c>
      <c r="R123" s="78">
        <f t="shared" si="23"/>
        <v>0.57074830228834295</v>
      </c>
    </row>
    <row r="124" spans="1:18" s="1" customFormat="1" x14ac:dyDescent="0.2">
      <c r="A124" s="17">
        <v>36708</v>
      </c>
      <c r="B124" s="1">
        <f t="shared" si="33"/>
        <v>7</v>
      </c>
      <c r="C124" s="47"/>
      <c r="D124" s="47"/>
      <c r="E124" s="47">
        <v>0.97857142900000005</v>
      </c>
      <c r="F124" s="51">
        <v>6.0992481203007411</v>
      </c>
      <c r="G124" s="16">
        <f t="shared" si="24"/>
        <v>0</v>
      </c>
      <c r="H124" s="16">
        <f t="shared" si="25"/>
        <v>6.0992481203007411</v>
      </c>
      <c r="I124" s="23">
        <f t="shared" si="26"/>
        <v>6.2220762007337367</v>
      </c>
      <c r="J124" s="16">
        <f t="shared" si="17"/>
        <v>6.2190239937833685</v>
      </c>
      <c r="K124" s="16">
        <f t="shared" si="27"/>
        <v>3.0522069503682303E-3</v>
      </c>
      <c r="L124" s="16">
        <f t="shared" si="28"/>
        <v>0</v>
      </c>
      <c r="M124" s="16">
        <f t="shared" si="29"/>
        <v>5.4329645250551201E-7</v>
      </c>
      <c r="N124" s="16">
        <f t="shared" si="30"/>
        <v>3.3684380055341746E-7</v>
      </c>
      <c r="O124" s="16">
        <f t="shared" si="31"/>
        <v>3.3684380055341746E-7</v>
      </c>
      <c r="P124" s="1">
        <f>'App MESURE'!T120</f>
        <v>3.4575615062793448E-2</v>
      </c>
      <c r="Q124" s="85">
        <v>24.804295645161293</v>
      </c>
      <c r="R124" s="78">
        <f t="shared" si="23"/>
        <v>1.1954498639207645E-3</v>
      </c>
    </row>
    <row r="125" spans="1:18" s="1" customFormat="1" ht="13.5" thickBot="1" x14ac:dyDescent="0.25">
      <c r="A125" s="17">
        <v>36739</v>
      </c>
      <c r="B125" s="4">
        <f t="shared" si="33"/>
        <v>8</v>
      </c>
      <c r="C125" s="48"/>
      <c r="D125" s="48"/>
      <c r="E125" s="48">
        <v>2.404761905</v>
      </c>
      <c r="F125" s="58">
        <v>13.108270676691721</v>
      </c>
      <c r="G125" s="25">
        <f t="shared" si="24"/>
        <v>0</v>
      </c>
      <c r="H125" s="25">
        <f t="shared" si="25"/>
        <v>13.108270676691721</v>
      </c>
      <c r="I125" s="24">
        <f t="shared" si="26"/>
        <v>13.111322883642089</v>
      </c>
      <c r="J125" s="25">
        <f t="shared" si="17"/>
        <v>13.085365449288545</v>
      </c>
      <c r="K125" s="25">
        <f t="shared" si="27"/>
        <v>2.5957434353543363E-2</v>
      </c>
      <c r="L125" s="25">
        <f t="shared" si="28"/>
        <v>0</v>
      </c>
      <c r="M125" s="25">
        <f t="shared" si="29"/>
        <v>2.0645265195209455E-7</v>
      </c>
      <c r="N125" s="25">
        <f t="shared" si="30"/>
        <v>1.2800064421029863E-7</v>
      </c>
      <c r="O125" s="25">
        <f t="shared" si="31"/>
        <v>1.2800064421029863E-7</v>
      </c>
      <c r="P125" s="4">
        <f>'App MESURE'!T121</f>
        <v>3.3681858395734517E-2</v>
      </c>
      <c r="Q125" s="86">
        <v>25.475114225806454</v>
      </c>
      <c r="R125" s="79">
        <f t="shared" si="23"/>
        <v>1.1344589624075502E-3</v>
      </c>
    </row>
    <row r="126" spans="1:18" s="1" customFormat="1" x14ac:dyDescent="0.2">
      <c r="A126" s="17">
        <v>36770</v>
      </c>
      <c r="B126" s="1">
        <f t="shared" si="33"/>
        <v>9</v>
      </c>
      <c r="C126" s="47"/>
      <c r="D126" s="47"/>
      <c r="E126" s="47">
        <v>14.852380950000001</v>
      </c>
      <c r="F126" s="51">
        <v>20.891729323308237</v>
      </c>
      <c r="G126" s="16">
        <f t="shared" si="24"/>
        <v>0</v>
      </c>
      <c r="H126" s="16">
        <f t="shared" si="25"/>
        <v>20.891729323308237</v>
      </c>
      <c r="I126" s="23">
        <f t="shared" si="26"/>
        <v>20.91768675766178</v>
      </c>
      <c r="J126" s="16">
        <f t="shared" si="17"/>
        <v>20.746901719250292</v>
      </c>
      <c r="K126" s="16">
        <f t="shared" si="27"/>
        <v>0.17078503841148773</v>
      </c>
      <c r="L126" s="16">
        <f t="shared" si="28"/>
        <v>0</v>
      </c>
      <c r="M126" s="16">
        <f t="shared" si="29"/>
        <v>7.8452007741795925E-8</v>
      </c>
      <c r="N126" s="16">
        <f t="shared" si="30"/>
        <v>4.8640244799913473E-8</v>
      </c>
      <c r="O126" s="16">
        <f t="shared" si="31"/>
        <v>4.8640244799913473E-8</v>
      </c>
      <c r="P126" s="1">
        <f>'App MESURE'!T122</f>
        <v>0.12967132443786192</v>
      </c>
      <c r="Q126" s="85">
        <v>21.965014949999997</v>
      </c>
      <c r="R126" s="78">
        <f t="shared" si="23"/>
        <v>1.6814639766981682E-2</v>
      </c>
    </row>
    <row r="127" spans="1:18" s="1" customFormat="1" x14ac:dyDescent="0.2">
      <c r="A127" s="17">
        <v>36800</v>
      </c>
      <c r="B127" s="1">
        <f t="shared" si="33"/>
        <v>10</v>
      </c>
      <c r="C127" s="47"/>
      <c r="D127" s="47"/>
      <c r="E127" s="47">
        <v>48.8</v>
      </c>
      <c r="F127" s="51">
        <v>54.331578947368335</v>
      </c>
      <c r="G127" s="16">
        <f t="shared" si="24"/>
        <v>1.6444521498389388</v>
      </c>
      <c r="H127" s="16">
        <f t="shared" si="25"/>
        <v>52.687126797529395</v>
      </c>
      <c r="I127" s="23">
        <f t="shared" si="26"/>
        <v>52.857911835940882</v>
      </c>
      <c r="J127" s="16">
        <f t="shared" si="17"/>
        <v>46.782552717105929</v>
      </c>
      <c r="K127" s="16">
        <f t="shared" si="27"/>
        <v>6.0753591188349532</v>
      </c>
      <c r="L127" s="16">
        <f t="shared" si="28"/>
        <v>0</v>
      </c>
      <c r="M127" s="16">
        <f t="shared" si="29"/>
        <v>2.9811762941882452E-8</v>
      </c>
      <c r="N127" s="16">
        <f t="shared" si="30"/>
        <v>1.848329302396712E-8</v>
      </c>
      <c r="O127" s="16">
        <f t="shared" si="31"/>
        <v>1.644452168322232</v>
      </c>
      <c r="P127" s="1">
        <f>'App MESURE'!T123</f>
        <v>1.5792680306931024</v>
      </c>
      <c r="Q127" s="85">
        <v>15.138122838709675</v>
      </c>
      <c r="R127" s="78">
        <f t="shared" si="23"/>
        <v>4.2489717984533042E-3</v>
      </c>
    </row>
    <row r="128" spans="1:18" s="1" customFormat="1" x14ac:dyDescent="0.2">
      <c r="A128" s="17">
        <v>36831</v>
      </c>
      <c r="B128" s="1">
        <f t="shared" si="33"/>
        <v>11</v>
      </c>
      <c r="C128" s="47"/>
      <c r="D128" s="47"/>
      <c r="E128" s="47">
        <v>18.990476189999999</v>
      </c>
      <c r="F128" s="51">
        <v>39.54210526315785</v>
      </c>
      <c r="G128" s="16">
        <f t="shared" si="24"/>
        <v>0</v>
      </c>
      <c r="H128" s="16">
        <f t="shared" si="25"/>
        <v>39.54210526315785</v>
      </c>
      <c r="I128" s="23">
        <f t="shared" si="26"/>
        <v>45.617464381992804</v>
      </c>
      <c r="J128" s="16">
        <f t="shared" si="17"/>
        <v>39.703215993019612</v>
      </c>
      <c r="K128" s="16">
        <f t="shared" si="27"/>
        <v>5.914248388973192</v>
      </c>
      <c r="L128" s="16">
        <f t="shared" si="28"/>
        <v>0</v>
      </c>
      <c r="M128" s="16">
        <f t="shared" si="29"/>
        <v>1.1328469917915332E-8</v>
      </c>
      <c r="N128" s="16">
        <f t="shared" si="30"/>
        <v>7.0236513491075063E-9</v>
      </c>
      <c r="O128" s="16">
        <f t="shared" si="31"/>
        <v>7.0236513491075063E-9</v>
      </c>
      <c r="P128" s="1">
        <f>'App MESURE'!T124</f>
        <v>0.65004199190433509</v>
      </c>
      <c r="Q128" s="85">
        <v>11.935713899999998</v>
      </c>
      <c r="R128" s="78">
        <f t="shared" si="23"/>
        <v>0.42255458210761909</v>
      </c>
    </row>
    <row r="129" spans="1:18" s="1" customFormat="1" x14ac:dyDescent="0.2">
      <c r="A129" s="17">
        <v>36861</v>
      </c>
      <c r="B129" s="1">
        <f t="shared" si="33"/>
        <v>12</v>
      </c>
      <c r="C129" s="47"/>
      <c r="D129" s="47"/>
      <c r="E129" s="47">
        <v>108.4666667</v>
      </c>
      <c r="F129" s="51">
        <v>117.7383458646615</v>
      </c>
      <c r="G129" s="16">
        <f t="shared" si="24"/>
        <v>9.9587485577552997</v>
      </c>
      <c r="H129" s="16">
        <f t="shared" si="25"/>
        <v>107.7795973069062</v>
      </c>
      <c r="I129" s="23">
        <f t="shared" si="26"/>
        <v>113.69384569587939</v>
      </c>
      <c r="J129" s="16">
        <f t="shared" si="17"/>
        <v>61.296366316716473</v>
      </c>
      <c r="K129" s="16">
        <f t="shared" si="27"/>
        <v>52.397479379162917</v>
      </c>
      <c r="L129" s="16">
        <f t="shared" si="28"/>
        <v>4.6998485930116169</v>
      </c>
      <c r="M129" s="16">
        <f t="shared" si="29"/>
        <v>4.6998485973164357</v>
      </c>
      <c r="N129" s="16">
        <f t="shared" si="30"/>
        <v>2.9139061303361902</v>
      </c>
      <c r="O129" s="16">
        <f t="shared" si="31"/>
        <v>12.87265468809149</v>
      </c>
      <c r="P129" s="1">
        <f>'App MESURE'!T125</f>
        <v>20.823738729424743</v>
      </c>
      <c r="Q129" s="85">
        <v>10.415831758064517</v>
      </c>
      <c r="R129" s="78">
        <f t="shared" si="23"/>
        <v>63.219737432344338</v>
      </c>
    </row>
    <row r="130" spans="1:18" s="1" customFormat="1" x14ac:dyDescent="0.2">
      <c r="A130" s="17">
        <v>36892</v>
      </c>
      <c r="B130" s="1">
        <f t="shared" si="33"/>
        <v>1</v>
      </c>
      <c r="C130" s="47"/>
      <c r="D130" s="47"/>
      <c r="E130" s="47">
        <v>62.514285710000003</v>
      </c>
      <c r="F130" s="51">
        <v>75.518796992481128</v>
      </c>
      <c r="G130" s="16">
        <f t="shared" si="24"/>
        <v>4.4226542164416767</v>
      </c>
      <c r="H130" s="16">
        <f t="shared" si="25"/>
        <v>71.096142776039457</v>
      </c>
      <c r="I130" s="23">
        <f t="shared" si="26"/>
        <v>118.79377356219075</v>
      </c>
      <c r="J130" s="16">
        <f t="shared" si="17"/>
        <v>58.125396507933281</v>
      </c>
      <c r="K130" s="16">
        <f t="shared" si="27"/>
        <v>60.668377054257469</v>
      </c>
      <c r="L130" s="16">
        <f t="shared" si="28"/>
        <v>11.504416794019948</v>
      </c>
      <c r="M130" s="16">
        <f t="shared" si="29"/>
        <v>13.290359261000194</v>
      </c>
      <c r="N130" s="16">
        <f t="shared" si="30"/>
        <v>8.2400227418201197</v>
      </c>
      <c r="O130" s="16">
        <f t="shared" si="31"/>
        <v>12.662676958261796</v>
      </c>
      <c r="P130" s="1">
        <f>'App MESURE'!T126</f>
        <v>16.484447967234626</v>
      </c>
      <c r="Q130" s="85">
        <v>9.0933163451612913</v>
      </c>
      <c r="R130" s="78">
        <f t="shared" si="23"/>
        <v>14.6059336450252</v>
      </c>
    </row>
    <row r="131" spans="1:18" s="1" customFormat="1" x14ac:dyDescent="0.2">
      <c r="A131" s="17">
        <v>36923</v>
      </c>
      <c r="B131" s="1">
        <f t="shared" si="33"/>
        <v>2</v>
      </c>
      <c r="C131" s="47"/>
      <c r="D131" s="47"/>
      <c r="E131" s="47">
        <v>8.0142857139999997</v>
      </c>
      <c r="F131" s="51">
        <v>12.928571428571392</v>
      </c>
      <c r="G131" s="16">
        <f t="shared" si="24"/>
        <v>0</v>
      </c>
      <c r="H131" s="16">
        <f t="shared" si="25"/>
        <v>12.928571428571392</v>
      </c>
      <c r="I131" s="23">
        <f t="shared" si="26"/>
        <v>62.092531688808918</v>
      </c>
      <c r="J131" s="16">
        <f t="shared" si="17"/>
        <v>46.571620208325804</v>
      </c>
      <c r="K131" s="16">
        <f t="shared" si="27"/>
        <v>15.520911480483115</v>
      </c>
      <c r="L131" s="16">
        <f t="shared" si="28"/>
        <v>0</v>
      </c>
      <c r="M131" s="16">
        <f t="shared" si="29"/>
        <v>5.0503365191800746</v>
      </c>
      <c r="N131" s="16">
        <f t="shared" si="30"/>
        <v>3.131208641891646</v>
      </c>
      <c r="O131" s="16">
        <f t="shared" si="31"/>
        <v>3.131208641891646</v>
      </c>
      <c r="P131" s="1">
        <f>'App MESURE'!T127</f>
        <v>0.63349472561135867</v>
      </c>
      <c r="Q131" s="85">
        <v>9.920887785714287</v>
      </c>
      <c r="R131" s="78">
        <f t="shared" si="23"/>
        <v>6.2385748075802097</v>
      </c>
    </row>
    <row r="132" spans="1:18" s="1" customFormat="1" x14ac:dyDescent="0.2">
      <c r="A132" s="17">
        <v>36951</v>
      </c>
      <c r="B132" s="1">
        <f t="shared" si="33"/>
        <v>3</v>
      </c>
      <c r="C132" s="47"/>
      <c r="D132" s="47"/>
      <c r="E132" s="47">
        <v>13.233333330000001</v>
      </c>
      <c r="F132" s="51">
        <v>28.616541353383425</v>
      </c>
      <c r="G132" s="16">
        <f t="shared" si="24"/>
        <v>0</v>
      </c>
      <c r="H132" s="16">
        <f t="shared" si="25"/>
        <v>28.616541353383425</v>
      </c>
      <c r="I132" s="23">
        <f t="shared" si="26"/>
        <v>44.13745283386654</v>
      </c>
      <c r="J132" s="16">
        <f t="shared" si="17"/>
        <v>40.008067937468915</v>
      </c>
      <c r="K132" s="16">
        <f t="shared" si="27"/>
        <v>4.1293848963976245</v>
      </c>
      <c r="L132" s="16">
        <f t="shared" si="28"/>
        <v>0</v>
      </c>
      <c r="M132" s="16">
        <f t="shared" si="29"/>
        <v>1.9191278772884286</v>
      </c>
      <c r="N132" s="16">
        <f t="shared" si="30"/>
        <v>1.1898592839188258</v>
      </c>
      <c r="O132" s="16">
        <f t="shared" si="31"/>
        <v>1.1898592839188258</v>
      </c>
      <c r="P132" s="1">
        <f>'App MESURE'!T128</f>
        <v>0.75670546614162337</v>
      </c>
      <c r="Q132" s="85">
        <v>14.286690274193548</v>
      </c>
      <c r="R132" s="78">
        <f t="shared" si="23"/>
        <v>0.18762222985496588</v>
      </c>
    </row>
    <row r="133" spans="1:18" s="1" customFormat="1" x14ac:dyDescent="0.2">
      <c r="A133" s="17">
        <v>36982</v>
      </c>
      <c r="B133" s="1">
        <f t="shared" si="33"/>
        <v>4</v>
      </c>
      <c r="C133" s="47"/>
      <c r="D133" s="47"/>
      <c r="E133" s="47">
        <v>2.6571428570000002</v>
      </c>
      <c r="F133" s="51">
        <v>4.9398496240601437</v>
      </c>
      <c r="G133" s="16">
        <f t="shared" si="24"/>
        <v>0</v>
      </c>
      <c r="H133" s="16">
        <f t="shared" si="25"/>
        <v>4.9398496240601437</v>
      </c>
      <c r="I133" s="23">
        <f t="shared" si="26"/>
        <v>9.0692345204577691</v>
      </c>
      <c r="J133" s="16">
        <f t="shared" si="17"/>
        <v>9.0324324104796201</v>
      </c>
      <c r="K133" s="16">
        <f t="shared" si="27"/>
        <v>3.6802109978149034E-2</v>
      </c>
      <c r="L133" s="16">
        <f t="shared" si="28"/>
        <v>0</v>
      </c>
      <c r="M133" s="16">
        <f t="shared" si="29"/>
        <v>0.72926859336960281</v>
      </c>
      <c r="N133" s="16">
        <f t="shared" si="30"/>
        <v>0.45214652788915372</v>
      </c>
      <c r="O133" s="16">
        <f t="shared" si="31"/>
        <v>0.45214652788915372</v>
      </c>
      <c r="P133" s="1">
        <f>'App MESURE'!T129</f>
        <v>0.18344993989003544</v>
      </c>
      <c r="Q133" s="85">
        <v>15.117956600000001</v>
      </c>
      <c r="R133" s="78">
        <f t="shared" si="23"/>
        <v>7.2197856402367908E-2</v>
      </c>
    </row>
    <row r="134" spans="1:18" s="1" customFormat="1" x14ac:dyDescent="0.2">
      <c r="A134" s="17">
        <v>37012</v>
      </c>
      <c r="B134" s="1">
        <f t="shared" si="33"/>
        <v>5</v>
      </c>
      <c r="C134" s="47"/>
      <c r="D134" s="47"/>
      <c r="E134" s="47">
        <v>13.45238095</v>
      </c>
      <c r="F134" s="51">
        <v>26.83533834586461</v>
      </c>
      <c r="G134" s="16">
        <f t="shared" si="24"/>
        <v>0</v>
      </c>
      <c r="H134" s="16">
        <f t="shared" si="25"/>
        <v>26.83533834586461</v>
      </c>
      <c r="I134" s="23">
        <f t="shared" si="26"/>
        <v>26.872140455842761</v>
      </c>
      <c r="J134" s="16">
        <f t="shared" si="17"/>
        <v>26.175819542152176</v>
      </c>
      <c r="K134" s="16">
        <f t="shared" si="27"/>
        <v>0.69632091369058458</v>
      </c>
      <c r="L134" s="16">
        <f t="shared" si="28"/>
        <v>0</v>
      </c>
      <c r="M134" s="16">
        <f t="shared" si="29"/>
        <v>0.2771220654804491</v>
      </c>
      <c r="N134" s="16">
        <f t="shared" si="30"/>
        <v>0.17181568059787844</v>
      </c>
      <c r="O134" s="16">
        <f t="shared" si="31"/>
        <v>0.17181568059787844</v>
      </c>
      <c r="P134" s="1">
        <f>'App MESURE'!T130</f>
        <v>0.38079141197664373</v>
      </c>
      <c r="Q134" s="85">
        <v>17.150479725806452</v>
      </c>
      <c r="R134" s="78">
        <f t="shared" si="23"/>
        <v>4.3670856305289871E-2</v>
      </c>
    </row>
    <row r="135" spans="1:18" s="1" customFormat="1" x14ac:dyDescent="0.2">
      <c r="A135" s="17">
        <v>37043</v>
      </c>
      <c r="B135" s="1">
        <f t="shared" si="33"/>
        <v>6</v>
      </c>
      <c r="C135" s="47"/>
      <c r="D135" s="47"/>
      <c r="E135" s="47">
        <v>0.94285714300000001</v>
      </c>
      <c r="F135" s="51">
        <v>7.1947368421052502</v>
      </c>
      <c r="G135" s="16">
        <f t="shared" si="24"/>
        <v>0</v>
      </c>
      <c r="H135" s="16">
        <f t="shared" si="25"/>
        <v>7.1947368421052502</v>
      </c>
      <c r="I135" s="23">
        <f t="shared" si="26"/>
        <v>7.8910577557958348</v>
      </c>
      <c r="J135" s="16">
        <f t="shared" ref="J135:J198" si="34">I135/SQRT(1+(I135/($K$2*(300+(25*Q135)+0.05*(Q135)^3)))^2)</f>
        <v>7.88377630676188</v>
      </c>
      <c r="K135" s="16">
        <f t="shared" si="27"/>
        <v>7.2814490339547788E-3</v>
      </c>
      <c r="L135" s="16">
        <f t="shared" si="28"/>
        <v>0</v>
      </c>
      <c r="M135" s="16">
        <f t="shared" si="29"/>
        <v>0.10530638488257066</v>
      </c>
      <c r="N135" s="16">
        <f t="shared" si="30"/>
        <v>6.5289958627193806E-2</v>
      </c>
      <c r="O135" s="16">
        <f t="shared" si="31"/>
        <v>6.5289958627193806E-2</v>
      </c>
      <c r="P135" s="1">
        <f>'App MESURE'!T131</f>
        <v>4.9233224402559644E-2</v>
      </c>
      <c r="Q135" s="85">
        <v>23.679794333333334</v>
      </c>
      <c r="R135" s="78">
        <f t="shared" ref="R135:R198" si="35">(P135-O135)^2</f>
        <v>2.5781871396053803E-4</v>
      </c>
    </row>
    <row r="136" spans="1:18" s="1" customFormat="1" x14ac:dyDescent="0.2">
      <c r="A136" s="17">
        <v>37073</v>
      </c>
      <c r="B136" s="1">
        <f t="shared" si="33"/>
        <v>7</v>
      </c>
      <c r="C136" s="47"/>
      <c r="D136" s="47"/>
      <c r="E136" s="47">
        <v>0.41666666699999999</v>
      </c>
      <c r="F136" s="51">
        <v>3.0082706766917267</v>
      </c>
      <c r="G136" s="16">
        <f t="shared" si="24"/>
        <v>0</v>
      </c>
      <c r="H136" s="16">
        <f t="shared" si="25"/>
        <v>3.0082706766917267</v>
      </c>
      <c r="I136" s="23">
        <f t="shared" si="26"/>
        <v>3.0155521257256814</v>
      </c>
      <c r="J136" s="16">
        <f t="shared" si="34"/>
        <v>3.0151623858352892</v>
      </c>
      <c r="K136" s="16">
        <f t="shared" si="27"/>
        <v>3.8973989039225998E-4</v>
      </c>
      <c r="L136" s="16">
        <f t="shared" si="28"/>
        <v>0</v>
      </c>
      <c r="M136" s="16">
        <f t="shared" si="29"/>
        <v>4.0016426255376852E-2</v>
      </c>
      <c r="N136" s="16">
        <f t="shared" si="30"/>
        <v>2.4810184278333647E-2</v>
      </c>
      <c r="O136" s="16">
        <f t="shared" si="31"/>
        <v>2.4810184278333647E-2</v>
      </c>
      <c r="P136" s="1">
        <f>'App MESURE'!T132</f>
        <v>2.2624811628977105E-2</v>
      </c>
      <c r="Q136" s="85">
        <v>23.986301258064515</v>
      </c>
      <c r="R136" s="78">
        <f t="shared" si="35"/>
        <v>4.7758536165556322E-6</v>
      </c>
    </row>
    <row r="137" spans="1:18" s="1" customFormat="1" ht="13.5" thickBot="1" x14ac:dyDescent="0.25">
      <c r="A137" s="17">
        <v>37104</v>
      </c>
      <c r="B137" s="4">
        <f t="shared" si="33"/>
        <v>8</v>
      </c>
      <c r="C137" s="48"/>
      <c r="D137" s="48"/>
      <c r="E137" s="48">
        <v>1.9261904759999999</v>
      </c>
      <c r="F137" s="58">
        <v>9.5466165413533588</v>
      </c>
      <c r="G137" s="25">
        <f t="shared" si="24"/>
        <v>0</v>
      </c>
      <c r="H137" s="25">
        <f t="shared" si="25"/>
        <v>9.5466165413533588</v>
      </c>
      <c r="I137" s="24">
        <f t="shared" si="26"/>
        <v>9.5470062812437515</v>
      </c>
      <c r="J137" s="25">
        <f t="shared" si="34"/>
        <v>9.5358515618762336</v>
      </c>
      <c r="K137" s="25">
        <f t="shared" si="27"/>
        <v>1.1154719367517885E-2</v>
      </c>
      <c r="L137" s="25">
        <f t="shared" si="28"/>
        <v>0</v>
      </c>
      <c r="M137" s="25">
        <f t="shared" si="29"/>
        <v>1.5206241977043206E-2</v>
      </c>
      <c r="N137" s="25">
        <f t="shared" si="30"/>
        <v>9.4278700257667877E-3</v>
      </c>
      <c r="O137" s="25">
        <f t="shared" si="31"/>
        <v>9.4278700257667877E-3</v>
      </c>
      <c r="P137" s="4">
        <f>'App MESURE'!T133</f>
        <v>8.4523844799000172E-2</v>
      </c>
      <c r="Q137" s="86">
        <v>24.713599709677421</v>
      </c>
      <c r="R137" s="79">
        <f t="shared" si="35"/>
        <v>5.6394054271421057E-3</v>
      </c>
    </row>
    <row r="138" spans="1:18" s="1" customFormat="1" x14ac:dyDescent="0.2">
      <c r="A138" s="17">
        <v>37135</v>
      </c>
      <c r="B138" s="1">
        <f t="shared" si="33"/>
        <v>9</v>
      </c>
      <c r="C138" s="47"/>
      <c r="D138" s="47"/>
      <c r="E138" s="47">
        <v>6.9690476190000004</v>
      </c>
      <c r="F138" s="51">
        <v>14.56390977443607</v>
      </c>
      <c r="G138" s="16">
        <f t="shared" si="24"/>
        <v>0</v>
      </c>
      <c r="H138" s="16">
        <f t="shared" si="25"/>
        <v>14.56390977443607</v>
      </c>
      <c r="I138" s="23">
        <f t="shared" si="26"/>
        <v>14.575064493803588</v>
      </c>
      <c r="J138" s="16">
        <f t="shared" si="34"/>
        <v>14.505995679924222</v>
      </c>
      <c r="K138" s="16">
        <f t="shared" si="27"/>
        <v>6.9068813879365365E-2</v>
      </c>
      <c r="L138" s="16">
        <f t="shared" si="28"/>
        <v>0</v>
      </c>
      <c r="M138" s="16">
        <f t="shared" si="29"/>
        <v>5.7783719512764179E-3</v>
      </c>
      <c r="N138" s="16">
        <f t="shared" si="30"/>
        <v>3.5825906097913789E-3</v>
      </c>
      <c r="O138" s="16">
        <f t="shared" si="31"/>
        <v>3.5825906097913789E-3</v>
      </c>
      <c r="P138" s="1">
        <f>'App MESURE'!T134</f>
        <v>5.6766316310627625E-2</v>
      </c>
      <c r="Q138" s="85">
        <v>20.73915216666667</v>
      </c>
      <c r="R138" s="78">
        <f t="shared" si="35"/>
        <v>2.8285086794217896E-3</v>
      </c>
    </row>
    <row r="139" spans="1:18" s="1" customFormat="1" x14ac:dyDescent="0.2">
      <c r="A139" s="17">
        <v>37165</v>
      </c>
      <c r="B139" s="1">
        <f t="shared" si="33"/>
        <v>10</v>
      </c>
      <c r="C139" s="47"/>
      <c r="D139" s="47"/>
      <c r="E139" s="47">
        <v>2.0023809520000002</v>
      </c>
      <c r="F139" s="51">
        <v>10.217293233082684</v>
      </c>
      <c r="G139" s="16">
        <f t="shared" si="24"/>
        <v>0</v>
      </c>
      <c r="H139" s="16">
        <f t="shared" si="25"/>
        <v>10.217293233082684</v>
      </c>
      <c r="I139" s="23">
        <f t="shared" si="26"/>
        <v>10.286362046962049</v>
      </c>
      <c r="J139" s="16">
        <f t="shared" si="34"/>
        <v>10.259195405475786</v>
      </c>
      <c r="K139" s="16">
        <f t="shared" si="27"/>
        <v>2.7166641486262577E-2</v>
      </c>
      <c r="L139" s="16">
        <f t="shared" si="28"/>
        <v>0</v>
      </c>
      <c r="M139" s="16">
        <f t="shared" si="29"/>
        <v>2.195781341485039E-3</v>
      </c>
      <c r="N139" s="16">
        <f t="shared" si="30"/>
        <v>1.3613844317207243E-3</v>
      </c>
      <c r="O139" s="16">
        <f t="shared" si="31"/>
        <v>1.3613844317207243E-3</v>
      </c>
      <c r="P139" s="1">
        <f>'App MESURE'!T135</f>
        <v>3.4345791919835444E-2</v>
      </c>
      <c r="Q139" s="85">
        <v>19.968124774193548</v>
      </c>
      <c r="R139" s="78">
        <f t="shared" si="35"/>
        <v>1.0879711373419985E-3</v>
      </c>
    </row>
    <row r="140" spans="1:18" s="1" customFormat="1" x14ac:dyDescent="0.2">
      <c r="A140" s="17">
        <v>37196</v>
      </c>
      <c r="B140" s="1">
        <f t="shared" si="33"/>
        <v>11</v>
      </c>
      <c r="C140" s="47"/>
      <c r="D140" s="47"/>
      <c r="E140" s="47">
        <v>22.138095239999998</v>
      </c>
      <c r="F140" s="51">
        <v>22.742857142857126</v>
      </c>
      <c r="G140" s="16">
        <f t="shared" si="24"/>
        <v>0</v>
      </c>
      <c r="H140" s="16">
        <f t="shared" si="25"/>
        <v>22.742857142857126</v>
      </c>
      <c r="I140" s="23">
        <f t="shared" si="26"/>
        <v>22.770023784343387</v>
      </c>
      <c r="J140" s="16">
        <f t="shared" si="34"/>
        <v>21.975703057706006</v>
      </c>
      <c r="K140" s="16">
        <f t="shared" si="27"/>
        <v>0.7943207266373804</v>
      </c>
      <c r="L140" s="16">
        <f t="shared" si="28"/>
        <v>0</v>
      </c>
      <c r="M140" s="16">
        <f t="shared" si="29"/>
        <v>8.3439690976431472E-4</v>
      </c>
      <c r="N140" s="16">
        <f t="shared" si="30"/>
        <v>5.1732608405387511E-4</v>
      </c>
      <c r="O140" s="16">
        <f t="shared" si="31"/>
        <v>5.1732608405387511E-4</v>
      </c>
      <c r="P140" s="1">
        <f>'App MESURE'!T136</f>
        <v>4.867143449755116E-2</v>
      </c>
      <c r="Q140" s="85">
        <v>12.526366873333332</v>
      </c>
      <c r="R140" s="78">
        <f t="shared" si="35"/>
        <v>2.3188181570988503E-3</v>
      </c>
    </row>
    <row r="141" spans="1:18" s="1" customFormat="1" x14ac:dyDescent="0.2">
      <c r="A141" s="17">
        <v>37226</v>
      </c>
      <c r="B141" s="1">
        <f t="shared" si="33"/>
        <v>12</v>
      </c>
      <c r="C141" s="47"/>
      <c r="D141" s="47"/>
      <c r="E141" s="47">
        <v>114.547619</v>
      </c>
      <c r="F141" s="51">
        <v>102.32706766917281</v>
      </c>
      <c r="G141" s="16">
        <f t="shared" si="24"/>
        <v>7.9379242645172079</v>
      </c>
      <c r="H141" s="16">
        <f t="shared" si="25"/>
        <v>94.389143404655599</v>
      </c>
      <c r="I141" s="23">
        <f t="shared" si="26"/>
        <v>95.183464131292979</v>
      </c>
      <c r="J141" s="16">
        <f t="shared" si="34"/>
        <v>61.594650452405141</v>
      </c>
      <c r="K141" s="16">
        <f t="shared" si="27"/>
        <v>33.588813678887838</v>
      </c>
      <c r="L141" s="16">
        <f t="shared" si="28"/>
        <v>0</v>
      </c>
      <c r="M141" s="16">
        <f t="shared" si="29"/>
        <v>3.1707082571043961E-4</v>
      </c>
      <c r="N141" s="16">
        <f t="shared" si="30"/>
        <v>1.9658391194047256E-4</v>
      </c>
      <c r="O141" s="16">
        <f t="shared" si="31"/>
        <v>7.9381208484291488</v>
      </c>
      <c r="P141" s="1">
        <f>'App MESURE'!T137</f>
        <v>25.789118804842019</v>
      </c>
      <c r="Q141" s="85">
        <v>11.965728564516128</v>
      </c>
      <c r="R141" s="78">
        <f t="shared" si="35"/>
        <v>318.65812803985642</v>
      </c>
    </row>
    <row r="142" spans="1:18" s="1" customFormat="1" x14ac:dyDescent="0.2">
      <c r="A142" s="17">
        <v>37257</v>
      </c>
      <c r="B142" s="1">
        <f t="shared" si="33"/>
        <v>1</v>
      </c>
      <c r="C142" s="47"/>
      <c r="D142" s="47"/>
      <c r="E142" s="47">
        <v>0.19761904799999999</v>
      </c>
      <c r="F142" s="51">
        <v>2.4631578947368395</v>
      </c>
      <c r="G142" s="16">
        <f t="shared" ref="G142:G205" si="36">IF((F142-$J$2)&gt;0,$I$2*(F142-$J$2),0)</f>
        <v>0</v>
      </c>
      <c r="H142" s="16">
        <f t="shared" ref="H142:H205" si="37">F142-G142</f>
        <v>2.4631578947368395</v>
      </c>
      <c r="I142" s="23">
        <f t="shared" si="26"/>
        <v>36.051971573624677</v>
      </c>
      <c r="J142" s="16">
        <f t="shared" si="34"/>
        <v>32.576513422113081</v>
      </c>
      <c r="K142" s="16">
        <f t="shared" ref="K142:K205" si="38">I142-J142</f>
        <v>3.4754581515115959</v>
      </c>
      <c r="L142" s="16">
        <f t="shared" ref="L142:L205" si="39">IF(K142&gt;$N$2,(K142-$N$2)/$L$2,0)</f>
        <v>0</v>
      </c>
      <c r="M142" s="16">
        <f t="shared" si="29"/>
        <v>1.2048691376996705E-4</v>
      </c>
      <c r="N142" s="16">
        <f t="shared" ref="N142:N205" si="40">$M$2*M142</f>
        <v>7.4701886537379574E-5</v>
      </c>
      <c r="O142" s="16">
        <f t="shared" ref="O142:O205" si="41">N142+G142</f>
        <v>7.4701886537379574E-5</v>
      </c>
      <c r="P142" s="1">
        <f>'App MESURE'!T138</f>
        <v>0.41138342589483184</v>
      </c>
      <c r="Q142" s="85">
        <v>11.070068822580646</v>
      </c>
      <c r="R142" s="78">
        <f t="shared" si="35"/>
        <v>0.16917486644533136</v>
      </c>
    </row>
    <row r="143" spans="1:18" s="1" customFormat="1" x14ac:dyDescent="0.2">
      <c r="A143" s="17">
        <v>37288</v>
      </c>
      <c r="B143" s="1">
        <f t="shared" si="33"/>
        <v>2</v>
      </c>
      <c r="C143" s="47"/>
      <c r="D143" s="47"/>
      <c r="E143" s="47">
        <v>8.3119047619999993</v>
      </c>
      <c r="F143" s="51">
        <v>10.696240601503737</v>
      </c>
      <c r="G143" s="16">
        <f t="shared" si="36"/>
        <v>0</v>
      </c>
      <c r="H143" s="16">
        <f t="shared" si="37"/>
        <v>10.696240601503737</v>
      </c>
      <c r="I143" s="23">
        <f t="shared" ref="I143:I206" si="42">H143+K142-L142</f>
        <v>14.171698753015333</v>
      </c>
      <c r="J143" s="16">
        <f t="shared" si="34"/>
        <v>13.968505087691383</v>
      </c>
      <c r="K143" s="16">
        <f t="shared" si="38"/>
        <v>0.20319366532394945</v>
      </c>
      <c r="L143" s="16">
        <f t="shared" si="39"/>
        <v>0</v>
      </c>
      <c r="M143" s="16">
        <f t="shared" ref="M143:M206" si="43">L143+M142-N142</f>
        <v>4.5785027232587478E-5</v>
      </c>
      <c r="N143" s="16">
        <f t="shared" si="40"/>
        <v>2.8386716884204237E-5</v>
      </c>
      <c r="O143" s="16">
        <f t="shared" si="41"/>
        <v>2.8386716884204237E-5</v>
      </c>
      <c r="P143" s="1">
        <f>'App MESURE'!T139</f>
        <v>0.25247349049175682</v>
      </c>
      <c r="Q143" s="85">
        <v>12.324370232142858</v>
      </c>
      <c r="R143" s="78">
        <f t="shared" si="35"/>
        <v>6.3728530419906199E-2</v>
      </c>
    </row>
    <row r="144" spans="1:18" s="1" customFormat="1" x14ac:dyDescent="0.2">
      <c r="A144" s="17">
        <v>37316</v>
      </c>
      <c r="B144" s="1">
        <f t="shared" si="33"/>
        <v>3</v>
      </c>
      <c r="C144" s="47"/>
      <c r="D144" s="47"/>
      <c r="E144" s="47">
        <v>69.780952380000002</v>
      </c>
      <c r="F144" s="51">
        <v>100.63759398496218</v>
      </c>
      <c r="G144" s="16">
        <f t="shared" si="36"/>
        <v>7.716389786939696</v>
      </c>
      <c r="H144" s="16">
        <f t="shared" si="37"/>
        <v>92.92120419802248</v>
      </c>
      <c r="I144" s="23">
        <f t="shared" si="42"/>
        <v>93.124397863346431</v>
      </c>
      <c r="J144" s="16">
        <f t="shared" si="34"/>
        <v>62.870858309432947</v>
      </c>
      <c r="K144" s="16">
        <f t="shared" si="38"/>
        <v>30.253539553913484</v>
      </c>
      <c r="L144" s="16">
        <f t="shared" si="39"/>
        <v>0</v>
      </c>
      <c r="M144" s="16">
        <f t="shared" si="43"/>
        <v>1.7398310348383242E-5</v>
      </c>
      <c r="N144" s="16">
        <f t="shared" si="40"/>
        <v>1.078695241599761E-5</v>
      </c>
      <c r="O144" s="16">
        <f t="shared" si="41"/>
        <v>7.7164005738921118</v>
      </c>
      <c r="P144" s="1">
        <f>'App MESURE'!T140</f>
        <v>2.8887236915535044</v>
      </c>
      <c r="Q144" s="85">
        <v>12.750125067741937</v>
      </c>
      <c r="R144" s="78">
        <f t="shared" si="35"/>
        <v>23.306464080266622</v>
      </c>
    </row>
    <row r="145" spans="1:18" s="1" customFormat="1" x14ac:dyDescent="0.2">
      <c r="A145" s="17">
        <v>37347</v>
      </c>
      <c r="B145" s="1">
        <f t="shared" si="33"/>
        <v>4</v>
      </c>
      <c r="C145" s="47"/>
      <c r="D145" s="47"/>
      <c r="E145" s="47">
        <v>87.69761905</v>
      </c>
      <c r="F145" s="51">
        <v>125.88045112781928</v>
      </c>
      <c r="G145" s="16">
        <f t="shared" si="36"/>
        <v>11.026392909195756</v>
      </c>
      <c r="H145" s="16">
        <f t="shared" si="37"/>
        <v>114.85405821862352</v>
      </c>
      <c r="I145" s="23">
        <f t="shared" si="42"/>
        <v>145.10759777253702</v>
      </c>
      <c r="J145" s="16">
        <f t="shared" si="34"/>
        <v>77.861452725168334</v>
      </c>
      <c r="K145" s="16">
        <f t="shared" si="38"/>
        <v>67.246145047368685</v>
      </c>
      <c r="L145" s="16">
        <f t="shared" si="39"/>
        <v>16.916026594769086</v>
      </c>
      <c r="M145" s="16">
        <f t="shared" si="43"/>
        <v>16.916033206127018</v>
      </c>
      <c r="N145" s="16">
        <f t="shared" si="40"/>
        <v>10.487940587798752</v>
      </c>
      <c r="O145" s="16">
        <f t="shared" si="41"/>
        <v>21.51433349699451</v>
      </c>
      <c r="P145" s="1">
        <f>'App MESURE'!T141</f>
        <v>11.816433502900228</v>
      </c>
      <c r="Q145" s="85">
        <v>13.9058054</v>
      </c>
      <c r="R145" s="78">
        <f t="shared" si="35"/>
        <v>94.049264295453881</v>
      </c>
    </row>
    <row r="146" spans="1:18" s="1" customFormat="1" x14ac:dyDescent="0.2">
      <c r="A146" s="17">
        <v>37377</v>
      </c>
      <c r="B146" s="1">
        <f t="shared" si="33"/>
        <v>5</v>
      </c>
      <c r="C146" s="47"/>
      <c r="D146" s="47"/>
      <c r="E146" s="47">
        <v>12.12619048</v>
      </c>
      <c r="F146" s="51">
        <v>31.965413533834575</v>
      </c>
      <c r="G146" s="16">
        <f t="shared" si="36"/>
        <v>0</v>
      </c>
      <c r="H146" s="16">
        <f t="shared" si="37"/>
        <v>31.965413533834575</v>
      </c>
      <c r="I146" s="23">
        <f t="shared" si="42"/>
        <v>82.295531986434185</v>
      </c>
      <c r="J146" s="16">
        <f t="shared" si="34"/>
        <v>66.739463680403333</v>
      </c>
      <c r="K146" s="16">
        <f t="shared" si="38"/>
        <v>15.556068306030852</v>
      </c>
      <c r="L146" s="16">
        <f t="shared" si="39"/>
        <v>0</v>
      </c>
      <c r="M146" s="16">
        <f t="shared" si="43"/>
        <v>6.4280926183282663</v>
      </c>
      <c r="N146" s="16">
        <f t="shared" si="40"/>
        <v>3.9854174233635251</v>
      </c>
      <c r="O146" s="16">
        <f t="shared" si="41"/>
        <v>3.9854174233635251</v>
      </c>
      <c r="P146" s="1">
        <f>'App MESURE'!T142</f>
        <v>0.60908240064826369</v>
      </c>
      <c r="Q146" s="85">
        <v>16.944560580645163</v>
      </c>
      <c r="R146" s="78">
        <f t="shared" si="35"/>
        <v>11.399638185613664</v>
      </c>
    </row>
    <row r="147" spans="1:18" s="1" customFormat="1" x14ac:dyDescent="0.2">
      <c r="A147" s="17">
        <v>37408</v>
      </c>
      <c r="B147" s="1">
        <f t="shared" si="33"/>
        <v>6</v>
      </c>
      <c r="C147" s="47"/>
      <c r="D147" s="47"/>
      <c r="E147" s="47">
        <v>0.84523809500000002</v>
      </c>
      <c r="F147" s="51">
        <v>5.6375939849624004</v>
      </c>
      <c r="G147" s="16">
        <f t="shared" si="36"/>
        <v>0</v>
      </c>
      <c r="H147" s="16">
        <f t="shared" si="37"/>
        <v>5.6375939849624004</v>
      </c>
      <c r="I147" s="23">
        <f t="shared" si="42"/>
        <v>21.193662290993252</v>
      </c>
      <c r="J147" s="16">
        <f t="shared" si="34"/>
        <v>21.006007883339784</v>
      </c>
      <c r="K147" s="16">
        <f t="shared" si="38"/>
        <v>0.18765440765346852</v>
      </c>
      <c r="L147" s="16">
        <f t="shared" si="39"/>
        <v>0</v>
      </c>
      <c r="M147" s="16">
        <f t="shared" si="43"/>
        <v>2.4426751949647412</v>
      </c>
      <c r="N147" s="16">
        <f t="shared" si="40"/>
        <v>1.5144586208781394</v>
      </c>
      <c r="O147" s="16">
        <f t="shared" si="41"/>
        <v>1.5144586208781394</v>
      </c>
      <c r="P147" s="1">
        <f>'App MESURE'!T143</f>
        <v>5.5132018405148454E-2</v>
      </c>
      <c r="Q147" s="85">
        <v>21.5692503</v>
      </c>
      <c r="R147" s="78">
        <f t="shared" si="35"/>
        <v>2.1296341326853629</v>
      </c>
    </row>
    <row r="148" spans="1:18" s="1" customFormat="1" x14ac:dyDescent="0.2">
      <c r="A148" s="17">
        <v>37438</v>
      </c>
      <c r="B148" s="1">
        <f t="shared" si="33"/>
        <v>7</v>
      </c>
      <c r="C148" s="47"/>
      <c r="D148" s="47"/>
      <c r="E148" s="47">
        <v>0.72142857100000002</v>
      </c>
      <c r="F148" s="51">
        <v>2.281203007518791</v>
      </c>
      <c r="G148" s="16">
        <f t="shared" si="36"/>
        <v>0</v>
      </c>
      <c r="H148" s="16">
        <f t="shared" si="37"/>
        <v>2.281203007518791</v>
      </c>
      <c r="I148" s="23">
        <f t="shared" si="42"/>
        <v>2.4688574151722595</v>
      </c>
      <c r="J148" s="16">
        <f t="shared" si="34"/>
        <v>2.4686375620898646</v>
      </c>
      <c r="K148" s="16">
        <f t="shared" si="38"/>
        <v>2.198530823949163E-4</v>
      </c>
      <c r="L148" s="16">
        <f t="shared" si="39"/>
        <v>0</v>
      </c>
      <c r="M148" s="16">
        <f t="shared" si="43"/>
        <v>0.92821657408660174</v>
      </c>
      <c r="N148" s="16">
        <f t="shared" si="40"/>
        <v>0.57549427593369307</v>
      </c>
      <c r="O148" s="16">
        <f t="shared" si="41"/>
        <v>0.57549427593369307</v>
      </c>
      <c r="P148" s="1">
        <f>'App MESURE'!T144</f>
        <v>2.5970015154254757E-2</v>
      </c>
      <c r="Q148" s="85">
        <v>23.790002354838709</v>
      </c>
      <c r="R148" s="78">
        <f t="shared" si="35"/>
        <v>0.3019769131851881</v>
      </c>
    </row>
    <row r="149" spans="1:18" s="1" customFormat="1" ht="13.5" thickBot="1" x14ac:dyDescent="0.25">
      <c r="A149" s="17">
        <v>37469</v>
      </c>
      <c r="B149" s="4">
        <f t="shared" si="33"/>
        <v>8</v>
      </c>
      <c r="C149" s="48"/>
      <c r="D149" s="48"/>
      <c r="E149" s="48">
        <v>1.154761905</v>
      </c>
      <c r="F149" s="58">
        <v>6.583458646616525</v>
      </c>
      <c r="G149" s="25">
        <f t="shared" si="36"/>
        <v>0</v>
      </c>
      <c r="H149" s="25">
        <f t="shared" si="37"/>
        <v>6.583458646616525</v>
      </c>
      <c r="I149" s="24">
        <f t="shared" si="42"/>
        <v>6.5836784996989195</v>
      </c>
      <c r="J149" s="25">
        <f t="shared" si="34"/>
        <v>6.5787629700434875</v>
      </c>
      <c r="K149" s="25">
        <f t="shared" si="38"/>
        <v>4.9155296554319605E-3</v>
      </c>
      <c r="L149" s="25">
        <f t="shared" si="39"/>
        <v>0</v>
      </c>
      <c r="M149" s="25">
        <f t="shared" si="43"/>
        <v>0.35272229815290868</v>
      </c>
      <c r="N149" s="25">
        <f t="shared" si="40"/>
        <v>0.21868782485480337</v>
      </c>
      <c r="O149" s="25">
        <f t="shared" si="41"/>
        <v>0.21868782485480337</v>
      </c>
      <c r="P149" s="4">
        <f>'App MESURE'!T145</f>
        <v>2.0888370104405501E-2</v>
      </c>
      <c r="Q149" s="86">
        <v>22.611401967741937</v>
      </c>
      <c r="R149" s="79">
        <f t="shared" si="35"/>
        <v>3.9124624299554697E-2</v>
      </c>
    </row>
    <row r="150" spans="1:18" s="1" customFormat="1" x14ac:dyDescent="0.2">
      <c r="A150" s="17">
        <v>37500</v>
      </c>
      <c r="B150" s="1">
        <f t="shared" si="33"/>
        <v>9</v>
      </c>
      <c r="C150" s="47"/>
      <c r="D150" s="47"/>
      <c r="E150" s="47">
        <v>2.233333333</v>
      </c>
      <c r="F150" s="51">
        <v>7.1390977443608907</v>
      </c>
      <c r="G150" s="16">
        <f t="shared" si="36"/>
        <v>0</v>
      </c>
      <c r="H150" s="16">
        <f t="shared" si="37"/>
        <v>7.1390977443608907</v>
      </c>
      <c r="I150" s="23">
        <f t="shared" si="42"/>
        <v>7.1440132740163227</v>
      </c>
      <c r="J150" s="16">
        <f t="shared" si="34"/>
        <v>7.1361328375808277</v>
      </c>
      <c r="K150" s="16">
        <f t="shared" si="38"/>
        <v>7.8804364354949641E-3</v>
      </c>
      <c r="L150" s="16">
        <f t="shared" si="39"/>
        <v>0</v>
      </c>
      <c r="M150" s="16">
        <f t="shared" si="43"/>
        <v>0.13403447329810531</v>
      </c>
      <c r="N150" s="16">
        <f t="shared" si="40"/>
        <v>8.3101373444825294E-2</v>
      </c>
      <c r="O150" s="16">
        <f t="shared" si="41"/>
        <v>8.3101373444825294E-2</v>
      </c>
      <c r="P150" s="1">
        <f>'App MESURE'!T146</f>
        <v>2.9289682774759303E-2</v>
      </c>
      <c r="Q150" s="85">
        <v>21.001090299999994</v>
      </c>
      <c r="R150" s="78">
        <f t="shared" si="35"/>
        <v>2.895698052770867E-3</v>
      </c>
    </row>
    <row r="151" spans="1:18" s="1" customFormat="1" x14ac:dyDescent="0.2">
      <c r="A151" s="17">
        <v>37530</v>
      </c>
      <c r="B151" s="1">
        <f t="shared" si="33"/>
        <v>10</v>
      </c>
      <c r="C151" s="47"/>
      <c r="D151" s="47"/>
      <c r="E151" s="47">
        <v>55.014285710000003</v>
      </c>
      <c r="F151" s="51">
        <v>61.602255639097642</v>
      </c>
      <c r="G151" s="16">
        <f t="shared" si="36"/>
        <v>2.5978292740821129</v>
      </c>
      <c r="H151" s="16">
        <f t="shared" si="37"/>
        <v>59.004426365015526</v>
      </c>
      <c r="I151" s="23">
        <f t="shared" si="42"/>
        <v>59.012306801451018</v>
      </c>
      <c r="J151" s="16">
        <f t="shared" si="34"/>
        <v>53.410743391992966</v>
      </c>
      <c r="K151" s="16">
        <f t="shared" si="38"/>
        <v>5.601563409458052</v>
      </c>
      <c r="L151" s="16">
        <f t="shared" si="39"/>
        <v>0</v>
      </c>
      <c r="M151" s="16">
        <f t="shared" si="43"/>
        <v>5.0933099853280012E-2</v>
      </c>
      <c r="N151" s="16">
        <f t="shared" si="40"/>
        <v>3.1578521909033604E-2</v>
      </c>
      <c r="O151" s="16">
        <f t="shared" si="41"/>
        <v>2.6294077959911464</v>
      </c>
      <c r="P151" s="1">
        <f>'App MESURE'!T147</f>
        <v>5.5074562619408969</v>
      </c>
      <c r="Q151" s="85">
        <v>18.309139096774199</v>
      </c>
      <c r="R151" s="78">
        <f t="shared" si="35"/>
        <v>8.2831629723557114</v>
      </c>
    </row>
    <row r="152" spans="1:18" s="1" customFormat="1" x14ac:dyDescent="0.2">
      <c r="A152" s="17">
        <v>37561</v>
      </c>
      <c r="B152" s="1">
        <f t="shared" si="33"/>
        <v>11</v>
      </c>
      <c r="C152" s="47"/>
      <c r="D152" s="47"/>
      <c r="E152" s="47">
        <v>180.24047619999999</v>
      </c>
      <c r="F152" s="51">
        <v>188.4323308270674</v>
      </c>
      <c r="G152" s="16">
        <f t="shared" si="36"/>
        <v>19.228591096815901</v>
      </c>
      <c r="H152" s="16">
        <f t="shared" si="37"/>
        <v>169.2037397302515</v>
      </c>
      <c r="I152" s="23">
        <f t="shared" si="42"/>
        <v>174.80530313970957</v>
      </c>
      <c r="J152" s="16">
        <f t="shared" si="34"/>
        <v>76.588852798266075</v>
      </c>
      <c r="K152" s="16">
        <f t="shared" si="38"/>
        <v>98.21645034144349</v>
      </c>
      <c r="L152" s="16">
        <f t="shared" si="39"/>
        <v>42.395673769484276</v>
      </c>
      <c r="M152" s="16">
        <f t="shared" si="43"/>
        <v>42.415028347428525</v>
      </c>
      <c r="N152" s="16">
        <f t="shared" si="40"/>
        <v>26.297317575405685</v>
      </c>
      <c r="O152" s="16">
        <f t="shared" si="41"/>
        <v>45.52590867222159</v>
      </c>
      <c r="P152" s="1">
        <f>'App MESURE'!T148</f>
        <v>48.180455656478564</v>
      </c>
      <c r="Q152" s="85">
        <v>12.746129933333332</v>
      </c>
      <c r="R152" s="78">
        <f t="shared" si="35"/>
        <v>7.0466196916277974</v>
      </c>
    </row>
    <row r="153" spans="1:18" s="1" customFormat="1" x14ac:dyDescent="0.2">
      <c r="A153" s="17">
        <v>37591</v>
      </c>
      <c r="B153" s="1">
        <f t="shared" si="33"/>
        <v>12</v>
      </c>
      <c r="C153" s="47"/>
      <c r="D153" s="47"/>
      <c r="E153" s="47">
        <v>40.057142859999999</v>
      </c>
      <c r="F153" s="51">
        <v>59.970676691729302</v>
      </c>
      <c r="G153" s="16">
        <f t="shared" si="36"/>
        <v>2.3838863206583705</v>
      </c>
      <c r="H153" s="16">
        <f t="shared" si="37"/>
        <v>57.586790371070933</v>
      </c>
      <c r="I153" s="23">
        <f t="shared" si="42"/>
        <v>113.40756694303015</v>
      </c>
      <c r="J153" s="16">
        <f t="shared" si="34"/>
        <v>62.567442999952718</v>
      </c>
      <c r="K153" s="16">
        <f t="shared" si="38"/>
        <v>50.84012394307743</v>
      </c>
      <c r="L153" s="16">
        <f t="shared" si="39"/>
        <v>3.4185933176664753</v>
      </c>
      <c r="M153" s="16">
        <f t="shared" si="43"/>
        <v>19.536304089689317</v>
      </c>
      <c r="N153" s="16">
        <f t="shared" si="40"/>
        <v>12.112508535607377</v>
      </c>
      <c r="O153" s="16">
        <f t="shared" si="41"/>
        <v>14.496394856265749</v>
      </c>
      <c r="P153" s="1">
        <f>'App MESURE'!T149</f>
        <v>5.0267428545870665</v>
      </c>
      <c r="Q153" s="85">
        <v>10.867556164516126</v>
      </c>
      <c r="R153" s="78">
        <f t="shared" si="35"/>
        <v>89.674309032897071</v>
      </c>
    </row>
    <row r="154" spans="1:18" s="1" customFormat="1" x14ac:dyDescent="0.2">
      <c r="A154" s="17">
        <v>37622</v>
      </c>
      <c r="B154" s="1">
        <f t="shared" ref="B154:B217" si="44">B142</f>
        <v>1</v>
      </c>
      <c r="C154" s="47"/>
      <c r="D154" s="47"/>
      <c r="E154" s="47">
        <v>58.15714286</v>
      </c>
      <c r="F154" s="51">
        <v>67.110526315789272</v>
      </c>
      <c r="G154" s="16">
        <f t="shared" si="36"/>
        <v>3.3201085721385124</v>
      </c>
      <c r="H154" s="16">
        <f t="shared" si="37"/>
        <v>63.790417743650757</v>
      </c>
      <c r="I154" s="23">
        <f t="shared" si="42"/>
        <v>111.2119483690617</v>
      </c>
      <c r="J154" s="16">
        <f t="shared" si="34"/>
        <v>53.969935929359956</v>
      </c>
      <c r="K154" s="16">
        <f t="shared" si="38"/>
        <v>57.242012439701746</v>
      </c>
      <c r="L154" s="16">
        <f t="shared" si="39"/>
        <v>8.6855049156307</v>
      </c>
      <c r="M154" s="16">
        <f t="shared" si="43"/>
        <v>16.109300469712643</v>
      </c>
      <c r="N154" s="16">
        <f t="shared" si="40"/>
        <v>9.9877662912218383</v>
      </c>
      <c r="O154" s="16">
        <f t="shared" si="41"/>
        <v>13.30787486336035</v>
      </c>
      <c r="P154" s="1">
        <f>'App MESURE'!T150</f>
        <v>18.793659835867125</v>
      </c>
      <c r="Q154" s="85">
        <v>7.9304502548387115</v>
      </c>
      <c r="R154" s="78">
        <f t="shared" si="35"/>
        <v>30.093836764581152</v>
      </c>
    </row>
    <row r="155" spans="1:18" s="1" customFormat="1" x14ac:dyDescent="0.2">
      <c r="A155" s="17">
        <v>37653</v>
      </c>
      <c r="B155" s="1">
        <f t="shared" si="44"/>
        <v>2</v>
      </c>
      <c r="C155" s="47"/>
      <c r="D155" s="47"/>
      <c r="E155" s="47">
        <v>34.692857140000001</v>
      </c>
      <c r="F155" s="51">
        <v>60.932330827067574</v>
      </c>
      <c r="G155" s="16">
        <f t="shared" si="36"/>
        <v>2.5099844945887662</v>
      </c>
      <c r="H155" s="16">
        <f t="shared" si="37"/>
        <v>58.42234633247881</v>
      </c>
      <c r="I155" s="23">
        <f t="shared" si="42"/>
        <v>106.97885385654985</v>
      </c>
      <c r="J155" s="16">
        <f t="shared" si="34"/>
        <v>55.157960720292351</v>
      </c>
      <c r="K155" s="16">
        <f t="shared" si="38"/>
        <v>51.820893136257496</v>
      </c>
      <c r="L155" s="16">
        <f t="shared" si="39"/>
        <v>4.2254840720446429</v>
      </c>
      <c r="M155" s="16">
        <f t="shared" si="43"/>
        <v>10.347018250535449</v>
      </c>
      <c r="N155" s="16">
        <f t="shared" si="40"/>
        <v>6.4151513153319781</v>
      </c>
      <c r="O155" s="16">
        <f t="shared" si="41"/>
        <v>8.9251358099207447</v>
      </c>
      <c r="P155" s="1">
        <f>'App MESURE'!T151</f>
        <v>4.3390609390471644</v>
      </c>
      <c r="Q155" s="85">
        <v>8.5680675821428594</v>
      </c>
      <c r="R155" s="78">
        <f t="shared" si="35"/>
        <v>21.032082721258128</v>
      </c>
    </row>
    <row r="156" spans="1:18" s="1" customFormat="1" x14ac:dyDescent="0.2">
      <c r="A156" s="17">
        <v>37681</v>
      </c>
      <c r="B156" s="1">
        <f t="shared" si="44"/>
        <v>3</v>
      </c>
      <c r="C156" s="47"/>
      <c r="D156" s="47"/>
      <c r="E156" s="47">
        <v>72.180952379999994</v>
      </c>
      <c r="F156" s="51">
        <v>76.142857142856911</v>
      </c>
      <c r="G156" s="16">
        <f t="shared" si="36"/>
        <v>4.5044849313456723</v>
      </c>
      <c r="H156" s="16">
        <f t="shared" si="37"/>
        <v>71.638372211511239</v>
      </c>
      <c r="I156" s="23">
        <f t="shared" si="42"/>
        <v>119.2337812757241</v>
      </c>
      <c r="J156" s="16">
        <f t="shared" si="34"/>
        <v>73.531865223452755</v>
      </c>
      <c r="K156" s="16">
        <f t="shared" si="38"/>
        <v>45.701916052271343</v>
      </c>
      <c r="L156" s="16">
        <f t="shared" si="39"/>
        <v>0</v>
      </c>
      <c r="M156" s="16">
        <f t="shared" si="43"/>
        <v>3.9318669352034705</v>
      </c>
      <c r="N156" s="16">
        <f t="shared" si="40"/>
        <v>2.4377574998261515</v>
      </c>
      <c r="O156" s="16">
        <f t="shared" si="41"/>
        <v>6.9422424311718238</v>
      </c>
      <c r="P156" s="1">
        <f>'App MESURE'!T152</f>
        <v>15.352339165023475</v>
      </c>
      <c r="Q156" s="85">
        <v>14.083614467741931</v>
      </c>
      <c r="R156" s="78">
        <f t="shared" si="35"/>
        <v>70.729727072742207</v>
      </c>
    </row>
    <row r="157" spans="1:18" s="1" customFormat="1" x14ac:dyDescent="0.2">
      <c r="A157" s="17">
        <v>37712</v>
      </c>
      <c r="B157" s="1">
        <f t="shared" si="44"/>
        <v>4</v>
      </c>
      <c r="C157" s="47"/>
      <c r="D157" s="47"/>
      <c r="E157" s="47">
        <v>38.561904759999997</v>
      </c>
      <c r="F157" s="51">
        <v>71.564661654135094</v>
      </c>
      <c r="G157" s="16">
        <f t="shared" si="36"/>
        <v>3.9041629758630751</v>
      </c>
      <c r="H157" s="16">
        <f t="shared" si="37"/>
        <v>67.66049867827202</v>
      </c>
      <c r="I157" s="23">
        <f t="shared" si="42"/>
        <v>113.36241473054336</v>
      </c>
      <c r="J157" s="16">
        <f t="shared" si="34"/>
        <v>72.971511624070672</v>
      </c>
      <c r="K157" s="16">
        <f t="shared" si="38"/>
        <v>40.390903106472692</v>
      </c>
      <c r="L157" s="16">
        <f t="shared" si="39"/>
        <v>0</v>
      </c>
      <c r="M157" s="16">
        <f t="shared" si="43"/>
        <v>1.494109435377319</v>
      </c>
      <c r="N157" s="16">
        <f t="shared" si="40"/>
        <v>0.92634784993393782</v>
      </c>
      <c r="O157" s="16">
        <f t="shared" si="41"/>
        <v>4.8305108257970133</v>
      </c>
      <c r="P157" s="1">
        <f>'App MESURE'!T153</f>
        <v>4.8557799721310841</v>
      </c>
      <c r="Q157" s="85">
        <v>14.381002533333334</v>
      </c>
      <c r="R157" s="78">
        <f t="shared" si="35"/>
        <v>6.3852975645268607E-4</v>
      </c>
    </row>
    <row r="158" spans="1:18" s="1" customFormat="1" x14ac:dyDescent="0.2">
      <c r="A158" s="17">
        <v>37742</v>
      </c>
      <c r="B158" s="1">
        <f t="shared" si="44"/>
        <v>5</v>
      </c>
      <c r="C158" s="47"/>
      <c r="D158" s="47"/>
      <c r="E158" s="47">
        <v>15.78095238</v>
      </c>
      <c r="F158" s="51">
        <v>24.941353383458608</v>
      </c>
      <c r="G158" s="16">
        <f t="shared" si="36"/>
        <v>0</v>
      </c>
      <c r="H158" s="16">
        <f t="shared" si="37"/>
        <v>24.941353383458608</v>
      </c>
      <c r="I158" s="23">
        <f t="shared" si="42"/>
        <v>65.332256489931297</v>
      </c>
      <c r="J158" s="16">
        <f t="shared" si="34"/>
        <v>58.688785793197646</v>
      </c>
      <c r="K158" s="16">
        <f t="shared" si="38"/>
        <v>6.643470696733651</v>
      </c>
      <c r="L158" s="16">
        <f t="shared" si="39"/>
        <v>0</v>
      </c>
      <c r="M158" s="16">
        <f t="shared" si="43"/>
        <v>0.56776158544338118</v>
      </c>
      <c r="N158" s="16">
        <f t="shared" si="40"/>
        <v>0.35201218297489634</v>
      </c>
      <c r="O158" s="16">
        <f t="shared" si="41"/>
        <v>0.35201218297489634</v>
      </c>
      <c r="P158" s="1">
        <f>'App MESURE'!T154</f>
        <v>1.0982992642915406</v>
      </c>
      <c r="Q158" s="85">
        <v>19.179433064516129</v>
      </c>
      <c r="R158" s="78">
        <f t="shared" si="35"/>
        <v>0.55694440774011555</v>
      </c>
    </row>
    <row r="159" spans="1:18" s="1" customFormat="1" x14ac:dyDescent="0.2">
      <c r="A159" s="17">
        <v>37773</v>
      </c>
      <c r="B159" s="1">
        <f t="shared" si="44"/>
        <v>6</v>
      </c>
      <c r="C159" s="47"/>
      <c r="D159" s="47"/>
      <c r="E159" s="47">
        <v>3.9619047620000001</v>
      </c>
      <c r="F159" s="51">
        <v>13.999248120300726</v>
      </c>
      <c r="G159" s="16">
        <f t="shared" si="36"/>
        <v>0</v>
      </c>
      <c r="H159" s="16">
        <f t="shared" si="37"/>
        <v>13.999248120300726</v>
      </c>
      <c r="I159" s="23">
        <f t="shared" si="42"/>
        <v>20.642718817034378</v>
      </c>
      <c r="J159" s="16">
        <f t="shared" si="34"/>
        <v>20.504084563928149</v>
      </c>
      <c r="K159" s="16">
        <f t="shared" si="38"/>
        <v>0.13863425310622901</v>
      </c>
      <c r="L159" s="16">
        <f t="shared" si="39"/>
        <v>0</v>
      </c>
      <c r="M159" s="16">
        <f t="shared" si="43"/>
        <v>0.21574940246848484</v>
      </c>
      <c r="N159" s="16">
        <f t="shared" si="40"/>
        <v>0.13376462953046059</v>
      </c>
      <c r="O159" s="16">
        <f t="shared" si="41"/>
        <v>0.13376462953046059</v>
      </c>
      <c r="P159" s="1">
        <f>'App MESURE'!T155</f>
        <v>0.423768339709791</v>
      </c>
      <c r="Q159" s="85">
        <v>23.178875833333333</v>
      </c>
      <c r="R159" s="78">
        <f t="shared" si="35"/>
        <v>8.4102151917777063E-2</v>
      </c>
    </row>
    <row r="160" spans="1:18" s="1" customFormat="1" x14ac:dyDescent="0.2">
      <c r="A160" s="17">
        <v>37803</v>
      </c>
      <c r="B160" s="1">
        <f t="shared" si="44"/>
        <v>7</v>
      </c>
      <c r="C160" s="47"/>
      <c r="D160" s="47"/>
      <c r="E160" s="47">
        <v>1.35</v>
      </c>
      <c r="F160" s="51">
        <v>9.887218045112764</v>
      </c>
      <c r="G160" s="16">
        <f t="shared" si="36"/>
        <v>0</v>
      </c>
      <c r="H160" s="16">
        <f t="shared" si="37"/>
        <v>9.887218045112764</v>
      </c>
      <c r="I160" s="23">
        <f t="shared" si="42"/>
        <v>10.025852298218993</v>
      </c>
      <c r="J160" s="16">
        <f t="shared" si="34"/>
        <v>10.013914080147034</v>
      </c>
      <c r="K160" s="16">
        <f t="shared" si="38"/>
        <v>1.1938218071959383E-2</v>
      </c>
      <c r="L160" s="16">
        <f t="shared" si="39"/>
        <v>0</v>
      </c>
      <c r="M160" s="16">
        <f t="shared" si="43"/>
        <v>8.1984772938024253E-2</v>
      </c>
      <c r="N160" s="16">
        <f t="shared" si="40"/>
        <v>5.0830559221575033E-2</v>
      </c>
      <c r="O160" s="16">
        <f t="shared" si="41"/>
        <v>5.0830559221575033E-2</v>
      </c>
      <c r="P160" s="1">
        <f>'App MESURE'!T156</f>
        <v>3.878903935035688E-2</v>
      </c>
      <c r="Q160" s="85">
        <v>25.280447193548394</v>
      </c>
      <c r="R160" s="78">
        <f t="shared" si="35"/>
        <v>1.4499820080894166E-4</v>
      </c>
    </row>
    <row r="161" spans="1:18" s="1" customFormat="1" ht="13.5" thickBot="1" x14ac:dyDescent="0.25">
      <c r="A161" s="17">
        <v>37834</v>
      </c>
      <c r="B161" s="4">
        <f t="shared" si="44"/>
        <v>8</v>
      </c>
      <c r="C161" s="48"/>
      <c r="D161" s="48"/>
      <c r="E161" s="48">
        <v>5.8809523810000002</v>
      </c>
      <c r="F161" s="58">
        <v>12.510526315789452</v>
      </c>
      <c r="G161" s="25">
        <f t="shared" si="36"/>
        <v>0</v>
      </c>
      <c r="H161" s="25">
        <f t="shared" si="37"/>
        <v>12.510526315789452</v>
      </c>
      <c r="I161" s="24">
        <f t="shared" si="42"/>
        <v>12.522464533861411</v>
      </c>
      <c r="J161" s="25">
        <f t="shared" si="34"/>
        <v>12.500157249574764</v>
      </c>
      <c r="K161" s="25">
        <f t="shared" si="38"/>
        <v>2.2307284286647189E-2</v>
      </c>
      <c r="L161" s="25">
        <f t="shared" si="39"/>
        <v>0</v>
      </c>
      <c r="M161" s="25">
        <f t="shared" si="43"/>
        <v>3.1154213716449219E-2</v>
      </c>
      <c r="N161" s="25">
        <f t="shared" si="40"/>
        <v>1.9315612504198516E-2</v>
      </c>
      <c r="O161" s="25">
        <f t="shared" si="41"/>
        <v>1.9315612504198516E-2</v>
      </c>
      <c r="P161" s="4">
        <f>'App MESURE'!T157</f>
        <v>1.1874195719497015E-2</v>
      </c>
      <c r="Q161" s="86">
        <v>25.575954387096782</v>
      </c>
      <c r="R161" s="79">
        <f t="shared" si="35"/>
        <v>5.5374683763637224E-5</v>
      </c>
    </row>
    <row r="162" spans="1:18" s="1" customFormat="1" x14ac:dyDescent="0.2">
      <c r="A162" s="17">
        <v>37865</v>
      </c>
      <c r="B162" s="1">
        <f t="shared" si="44"/>
        <v>9</v>
      </c>
      <c r="C162" s="47"/>
      <c r="D162" s="47"/>
      <c r="E162" s="47">
        <v>1.447619048</v>
      </c>
      <c r="F162" s="51">
        <v>3.6902255639097703</v>
      </c>
      <c r="G162" s="16">
        <f t="shared" si="36"/>
        <v>0</v>
      </c>
      <c r="H162" s="16">
        <f t="shared" si="37"/>
        <v>3.6902255639097703</v>
      </c>
      <c r="I162" s="23">
        <f t="shared" si="42"/>
        <v>3.7125328481964175</v>
      </c>
      <c r="J162" s="16">
        <f t="shared" si="34"/>
        <v>3.7116545204089162</v>
      </c>
      <c r="K162" s="16">
        <f t="shared" si="38"/>
        <v>8.7832778750129847E-4</v>
      </c>
      <c r="L162" s="16">
        <f t="shared" si="39"/>
        <v>0</v>
      </c>
      <c r="M162" s="16">
        <f t="shared" si="43"/>
        <v>1.1838601212250704E-2</v>
      </c>
      <c r="N162" s="16">
        <f t="shared" si="40"/>
        <v>7.3399327515954365E-3</v>
      </c>
      <c r="O162" s="16">
        <f t="shared" si="41"/>
        <v>7.3399327515954365E-3</v>
      </c>
      <c r="P162" s="1">
        <f>'App MESURE'!T158</f>
        <v>1.9509431246657466E-2</v>
      </c>
      <c r="Q162" s="85">
        <v>22.641653433333332</v>
      </c>
      <c r="R162" s="78">
        <f t="shared" si="35"/>
        <v>1.4809669362131703E-4</v>
      </c>
    </row>
    <row r="163" spans="1:18" s="1" customFormat="1" x14ac:dyDescent="0.2">
      <c r="A163" s="17">
        <v>37895</v>
      </c>
      <c r="B163" s="1">
        <f t="shared" si="44"/>
        <v>10</v>
      </c>
      <c r="C163" s="47"/>
      <c r="D163" s="47"/>
      <c r="E163" s="47">
        <v>123.2095238</v>
      </c>
      <c r="F163" s="51">
        <v>124.60751879699207</v>
      </c>
      <c r="G163" s="16">
        <f t="shared" si="36"/>
        <v>10.859477969036099</v>
      </c>
      <c r="H163" s="16">
        <f t="shared" si="37"/>
        <v>113.74804082795598</v>
      </c>
      <c r="I163" s="23">
        <f t="shared" si="42"/>
        <v>113.74891915574348</v>
      </c>
      <c r="J163" s="16">
        <f t="shared" si="34"/>
        <v>79.639652791741682</v>
      </c>
      <c r="K163" s="16">
        <f t="shared" si="38"/>
        <v>34.109266364001797</v>
      </c>
      <c r="L163" s="16">
        <f t="shared" si="39"/>
        <v>0</v>
      </c>
      <c r="M163" s="16">
        <f t="shared" si="43"/>
        <v>4.4986684606552673E-3</v>
      </c>
      <c r="N163" s="16">
        <f t="shared" si="40"/>
        <v>2.7891744456062656E-3</v>
      </c>
      <c r="O163" s="16">
        <f t="shared" si="41"/>
        <v>10.862267143481706</v>
      </c>
      <c r="P163" s="1">
        <f>'App MESURE'!T159</f>
        <v>4.1671276922098013</v>
      </c>
      <c r="Q163" s="85">
        <v>16.625772274193551</v>
      </c>
      <c r="R163" s="78">
        <f t="shared" si="35"/>
        <v>44.824892271977461</v>
      </c>
    </row>
    <row r="164" spans="1:18" s="1" customFormat="1" x14ac:dyDescent="0.2">
      <c r="A164" s="17">
        <v>37926</v>
      </c>
      <c r="B164" s="1">
        <f t="shared" si="44"/>
        <v>11</v>
      </c>
      <c r="C164" s="47"/>
      <c r="D164" s="47"/>
      <c r="E164" s="47">
        <v>78.47619048</v>
      </c>
      <c r="F164" s="51">
        <v>91.357142857142662</v>
      </c>
      <c r="G164" s="16">
        <f t="shared" si="36"/>
        <v>6.4994783242164811</v>
      </c>
      <c r="H164" s="16">
        <f t="shared" si="37"/>
        <v>84.857664532926179</v>
      </c>
      <c r="I164" s="23">
        <f t="shared" si="42"/>
        <v>118.96693089692798</v>
      </c>
      <c r="J164" s="16">
        <f t="shared" si="34"/>
        <v>67.822402441985446</v>
      </c>
      <c r="K164" s="16">
        <f t="shared" si="38"/>
        <v>51.144528454942531</v>
      </c>
      <c r="L164" s="16">
        <f t="shared" si="39"/>
        <v>3.6690306151702257</v>
      </c>
      <c r="M164" s="16">
        <f t="shared" si="43"/>
        <v>3.6707401091852745</v>
      </c>
      <c r="N164" s="16">
        <f t="shared" si="40"/>
        <v>2.2758588676948701</v>
      </c>
      <c r="O164" s="16">
        <f t="shared" si="41"/>
        <v>8.7753371919113512</v>
      </c>
      <c r="P164" s="1">
        <f>'App MESURE'!T160</f>
        <v>11.173950138808735</v>
      </c>
      <c r="Q164" s="85">
        <v>12.282793666666667</v>
      </c>
      <c r="R164" s="78">
        <f t="shared" si="35"/>
        <v>5.7533440690237505</v>
      </c>
    </row>
    <row r="165" spans="1:18" s="1" customFormat="1" x14ac:dyDescent="0.2">
      <c r="A165" s="17">
        <v>37956</v>
      </c>
      <c r="B165" s="1">
        <f t="shared" si="44"/>
        <v>12</v>
      </c>
      <c r="C165" s="47"/>
      <c r="D165" s="47"/>
      <c r="E165" s="47">
        <v>88.428571430000005</v>
      </c>
      <c r="F165" s="51">
        <v>122.8706766917291</v>
      </c>
      <c r="G165" s="16">
        <f t="shared" si="36"/>
        <v>10.631732244423741</v>
      </c>
      <c r="H165" s="16">
        <f t="shared" si="37"/>
        <v>112.23894444730536</v>
      </c>
      <c r="I165" s="23">
        <f t="shared" si="42"/>
        <v>159.71444228707767</v>
      </c>
      <c r="J165" s="16">
        <f t="shared" si="34"/>
        <v>62.485357426039059</v>
      </c>
      <c r="K165" s="16">
        <f t="shared" si="38"/>
        <v>97.229084861038615</v>
      </c>
      <c r="L165" s="16">
        <f t="shared" si="39"/>
        <v>41.583356169308004</v>
      </c>
      <c r="M165" s="16">
        <f t="shared" si="43"/>
        <v>42.978237410798407</v>
      </c>
      <c r="N165" s="16">
        <f t="shared" si="40"/>
        <v>26.646507194695012</v>
      </c>
      <c r="O165" s="16">
        <f t="shared" si="41"/>
        <v>37.278239439118749</v>
      </c>
      <c r="P165" s="1">
        <f>'App MESURE'!T161</f>
        <v>55.636352524417426</v>
      </c>
      <c r="Q165" s="85">
        <v>9.3734056516129023</v>
      </c>
      <c r="R165" s="78">
        <f t="shared" si="35"/>
        <v>337.02031605261448</v>
      </c>
    </row>
    <row r="166" spans="1:18" s="1" customFormat="1" x14ac:dyDescent="0.2">
      <c r="A166" s="17">
        <v>37987</v>
      </c>
      <c r="B166" s="1">
        <f t="shared" si="44"/>
        <v>1</v>
      </c>
      <c r="C166" s="47"/>
      <c r="D166" s="47"/>
      <c r="E166" s="47">
        <v>2.723809524</v>
      </c>
      <c r="F166" s="51">
        <v>1.9879699248120279</v>
      </c>
      <c r="G166" s="16">
        <f t="shared" si="36"/>
        <v>0</v>
      </c>
      <c r="H166" s="16">
        <f t="shared" si="37"/>
        <v>1.9879699248120279</v>
      </c>
      <c r="I166" s="23">
        <f t="shared" si="42"/>
        <v>57.633698616542645</v>
      </c>
      <c r="J166" s="16">
        <f t="shared" si="34"/>
        <v>43.261178611962627</v>
      </c>
      <c r="K166" s="16">
        <f t="shared" si="38"/>
        <v>14.372520004580018</v>
      </c>
      <c r="L166" s="16">
        <f t="shared" si="39"/>
        <v>0</v>
      </c>
      <c r="M166" s="16">
        <f t="shared" si="43"/>
        <v>16.331730216103395</v>
      </c>
      <c r="N166" s="16">
        <f t="shared" si="40"/>
        <v>10.125672733984105</v>
      </c>
      <c r="O166" s="16">
        <f t="shared" si="41"/>
        <v>10.125672733984105</v>
      </c>
      <c r="P166" s="1">
        <f>'App MESURE'!T162</f>
        <v>1.0973288999101618</v>
      </c>
      <c r="Q166" s="85">
        <v>8.8246972709677429</v>
      </c>
      <c r="R166" s="78">
        <f t="shared" si="35"/>
        <v>81.510992386260995</v>
      </c>
    </row>
    <row r="167" spans="1:18" s="1" customFormat="1" x14ac:dyDescent="0.2">
      <c r="A167" s="17">
        <v>38018</v>
      </c>
      <c r="B167" s="1">
        <f t="shared" si="44"/>
        <v>2</v>
      </c>
      <c r="C167" s="47"/>
      <c r="D167" s="47"/>
      <c r="E167" s="47">
        <v>34.042857140000002</v>
      </c>
      <c r="F167" s="51">
        <v>58.436090225563724</v>
      </c>
      <c r="G167" s="16">
        <f t="shared" si="36"/>
        <v>2.1826616349726899</v>
      </c>
      <c r="H167" s="16">
        <f t="shared" si="37"/>
        <v>56.253428590591035</v>
      </c>
      <c r="I167" s="23">
        <f t="shared" si="42"/>
        <v>70.625948595171053</v>
      </c>
      <c r="J167" s="16">
        <f t="shared" si="34"/>
        <v>51.283308500066752</v>
      </c>
      <c r="K167" s="16">
        <f t="shared" si="38"/>
        <v>19.342640095104301</v>
      </c>
      <c r="L167" s="16">
        <f t="shared" si="39"/>
        <v>0</v>
      </c>
      <c r="M167" s="16">
        <f t="shared" si="43"/>
        <v>6.2060574821192898</v>
      </c>
      <c r="N167" s="16">
        <f t="shared" si="40"/>
        <v>3.8477556389139598</v>
      </c>
      <c r="O167" s="16">
        <f t="shared" si="41"/>
        <v>6.0304172738866502</v>
      </c>
      <c r="P167" s="1">
        <f>'App MESURE'!T163</f>
        <v>1.6133584635652065</v>
      </c>
      <c r="Q167" s="85">
        <v>10.781916703448278</v>
      </c>
      <c r="R167" s="78">
        <f t="shared" si="35"/>
        <v>19.510408533838287</v>
      </c>
    </row>
    <row r="168" spans="1:18" s="1" customFormat="1" x14ac:dyDescent="0.2">
      <c r="A168" s="17">
        <v>38047</v>
      </c>
      <c r="B168" s="1">
        <f t="shared" si="44"/>
        <v>3</v>
      </c>
      <c r="C168" s="47"/>
      <c r="D168" s="47"/>
      <c r="E168" s="47">
        <v>43.433333330000004</v>
      </c>
      <c r="F168" s="51">
        <v>54.503759398496122</v>
      </c>
      <c r="G168" s="16">
        <f t="shared" si="36"/>
        <v>1.6670295398546209</v>
      </c>
      <c r="H168" s="16">
        <f t="shared" si="37"/>
        <v>52.836729858641505</v>
      </c>
      <c r="I168" s="23">
        <f t="shared" si="42"/>
        <v>72.179369953745805</v>
      </c>
      <c r="J168" s="16">
        <f t="shared" si="34"/>
        <v>53.468112091646645</v>
      </c>
      <c r="K168" s="16">
        <f t="shared" si="38"/>
        <v>18.71125786209916</v>
      </c>
      <c r="L168" s="16">
        <f t="shared" si="39"/>
        <v>0</v>
      </c>
      <c r="M168" s="16">
        <f t="shared" si="43"/>
        <v>2.35830184320533</v>
      </c>
      <c r="N168" s="16">
        <f t="shared" si="40"/>
        <v>1.4621471427873045</v>
      </c>
      <c r="O168" s="16">
        <f t="shared" si="41"/>
        <v>3.1291766826419254</v>
      </c>
      <c r="P168" s="1">
        <f>'App MESURE'!T164</f>
        <v>0.82932957931635343</v>
      </c>
      <c r="Q168" s="85">
        <v>11.745487596774193</v>
      </c>
      <c r="R168" s="78">
        <f t="shared" si="35"/>
        <v>5.2892966986750238</v>
      </c>
    </row>
    <row r="169" spans="1:18" s="1" customFormat="1" x14ac:dyDescent="0.2">
      <c r="A169" s="17">
        <v>38078</v>
      </c>
      <c r="B169" s="1">
        <f t="shared" si="44"/>
        <v>4</v>
      </c>
      <c r="C169" s="47"/>
      <c r="D169" s="47"/>
      <c r="E169" s="47">
        <v>54.833333330000002</v>
      </c>
      <c r="F169" s="51">
        <v>69.511278195488615</v>
      </c>
      <c r="G169" s="16">
        <f t="shared" si="36"/>
        <v>3.6349103464620471</v>
      </c>
      <c r="H169" s="16">
        <f t="shared" si="37"/>
        <v>65.876367849026565</v>
      </c>
      <c r="I169" s="23">
        <f t="shared" si="42"/>
        <v>84.587625711125725</v>
      </c>
      <c r="J169" s="16">
        <f t="shared" si="34"/>
        <v>61.798337698331522</v>
      </c>
      <c r="K169" s="16">
        <f t="shared" si="38"/>
        <v>22.789288012794202</v>
      </c>
      <c r="L169" s="16">
        <f t="shared" si="39"/>
        <v>0</v>
      </c>
      <c r="M169" s="16">
        <f t="shared" si="43"/>
        <v>0.89615470041802547</v>
      </c>
      <c r="N169" s="16">
        <f t="shared" si="40"/>
        <v>0.55561591425917578</v>
      </c>
      <c r="O169" s="16">
        <f t="shared" si="41"/>
        <v>4.1905262607212226</v>
      </c>
      <c r="P169" s="1">
        <f>'App MESURE'!T165</f>
        <v>0.28824929307888653</v>
      </c>
      <c r="Q169" s="85">
        <v>13.6257757</v>
      </c>
      <c r="R169" s="78">
        <f t="shared" si="35"/>
        <v>15.227765532191865</v>
      </c>
    </row>
    <row r="170" spans="1:18" s="1" customFormat="1" x14ac:dyDescent="0.2">
      <c r="A170" s="17">
        <v>38108</v>
      </c>
      <c r="B170" s="1">
        <f t="shared" si="44"/>
        <v>5</v>
      </c>
      <c r="C170" s="47"/>
      <c r="D170" s="47"/>
      <c r="E170" s="47">
        <v>59.361904760000002</v>
      </c>
      <c r="F170" s="51">
        <v>80.618796992480938</v>
      </c>
      <c r="G170" s="16">
        <f t="shared" si="36"/>
        <v>5.0913984805307386</v>
      </c>
      <c r="H170" s="16">
        <f t="shared" si="37"/>
        <v>75.527398511950196</v>
      </c>
      <c r="I170" s="23">
        <f t="shared" si="42"/>
        <v>98.316686524744398</v>
      </c>
      <c r="J170" s="16">
        <f t="shared" si="34"/>
        <v>69.599067527718745</v>
      </c>
      <c r="K170" s="16">
        <f t="shared" si="38"/>
        <v>28.717618997025653</v>
      </c>
      <c r="L170" s="16">
        <f t="shared" si="39"/>
        <v>0</v>
      </c>
      <c r="M170" s="16">
        <f t="shared" si="43"/>
        <v>0.34053878615884969</v>
      </c>
      <c r="N170" s="16">
        <f t="shared" si="40"/>
        <v>0.21113404741848682</v>
      </c>
      <c r="O170" s="16">
        <f t="shared" si="41"/>
        <v>5.302532527949225</v>
      </c>
      <c r="P170" s="1">
        <f>'App MESURE'!T166</f>
        <v>2.9189071309953221</v>
      </c>
      <c r="Q170" s="85">
        <v>14.854403403225806</v>
      </c>
      <c r="R170" s="78">
        <f t="shared" si="35"/>
        <v>5.6816700330036518</v>
      </c>
    </row>
    <row r="171" spans="1:18" s="1" customFormat="1" x14ac:dyDescent="0.2">
      <c r="A171" s="17">
        <v>38139</v>
      </c>
      <c r="B171" s="1">
        <f t="shared" si="44"/>
        <v>6</v>
      </c>
      <c r="C171" s="47"/>
      <c r="D171" s="47"/>
      <c r="E171" s="47">
        <v>10.169047620000001</v>
      </c>
      <c r="F171" s="51">
        <v>15.989473684210491</v>
      </c>
      <c r="G171" s="16">
        <f t="shared" si="36"/>
        <v>0</v>
      </c>
      <c r="H171" s="16">
        <f t="shared" si="37"/>
        <v>15.989473684210491</v>
      </c>
      <c r="I171" s="23">
        <f t="shared" si="42"/>
        <v>44.707092681236148</v>
      </c>
      <c r="J171" s="16">
        <f t="shared" si="34"/>
        <v>43.340982189062274</v>
      </c>
      <c r="K171" s="16">
        <f t="shared" si="38"/>
        <v>1.366110492173874</v>
      </c>
      <c r="L171" s="16">
        <f t="shared" si="39"/>
        <v>0</v>
      </c>
      <c r="M171" s="16">
        <f t="shared" si="43"/>
        <v>0.12940473874036287</v>
      </c>
      <c r="N171" s="16">
        <f t="shared" si="40"/>
        <v>8.0230938019024978E-2</v>
      </c>
      <c r="O171" s="16">
        <f t="shared" si="41"/>
        <v>8.0230938019024978E-2</v>
      </c>
      <c r="P171" s="1">
        <f>'App MESURE'!T167</f>
        <v>0.19478788160929714</v>
      </c>
      <c r="Q171" s="85">
        <v>23.135260066666664</v>
      </c>
      <c r="R171" s="78">
        <f t="shared" si="35"/>
        <v>1.3123293324744798E-2</v>
      </c>
    </row>
    <row r="172" spans="1:18" s="1" customFormat="1" x14ac:dyDescent="0.2">
      <c r="A172" s="17">
        <v>38169</v>
      </c>
      <c r="B172" s="1">
        <f t="shared" si="44"/>
        <v>7</v>
      </c>
      <c r="C172" s="47"/>
      <c r="D172" s="47"/>
      <c r="E172" s="47">
        <v>1.95</v>
      </c>
      <c r="F172" s="51">
        <v>7.7857142857142803</v>
      </c>
      <c r="G172" s="16">
        <f t="shared" si="36"/>
        <v>0</v>
      </c>
      <c r="H172" s="16">
        <f t="shared" si="37"/>
        <v>7.7857142857142803</v>
      </c>
      <c r="I172" s="23">
        <f t="shared" si="42"/>
        <v>9.1518247778881552</v>
      </c>
      <c r="J172" s="16">
        <f t="shared" si="34"/>
        <v>9.1423209861941555</v>
      </c>
      <c r="K172" s="16">
        <f t="shared" si="38"/>
        <v>9.5037916939997302E-3</v>
      </c>
      <c r="L172" s="16">
        <f t="shared" si="39"/>
        <v>0</v>
      </c>
      <c r="M172" s="16">
        <f t="shared" si="43"/>
        <v>4.9173800721337896E-2</v>
      </c>
      <c r="N172" s="16">
        <f t="shared" si="40"/>
        <v>3.0487756447229494E-2</v>
      </c>
      <c r="O172" s="16">
        <f t="shared" si="41"/>
        <v>3.0487756447229494E-2</v>
      </c>
      <c r="P172" s="1">
        <f>'App MESURE'!T168</f>
        <v>7.7629150510260042E-3</v>
      </c>
      <c r="Q172" s="85">
        <v>24.954333129032268</v>
      </c>
      <c r="R172" s="78">
        <f t="shared" si="35"/>
        <v>5.1641841648260376E-4</v>
      </c>
    </row>
    <row r="173" spans="1:18" s="1" customFormat="1" ht="13.5" thickBot="1" x14ac:dyDescent="0.25">
      <c r="A173" s="17">
        <v>38200</v>
      </c>
      <c r="B173" s="4">
        <f t="shared" si="44"/>
        <v>8</v>
      </c>
      <c r="C173" s="48"/>
      <c r="D173" s="48"/>
      <c r="E173" s="48">
        <v>1.661904762</v>
      </c>
      <c r="F173" s="58">
        <v>4.3210526315789384</v>
      </c>
      <c r="G173" s="25">
        <f t="shared" si="36"/>
        <v>0</v>
      </c>
      <c r="H173" s="25">
        <f t="shared" si="37"/>
        <v>4.3210526315789384</v>
      </c>
      <c r="I173" s="24">
        <f t="shared" si="42"/>
        <v>4.3305564232729381</v>
      </c>
      <c r="J173" s="25">
        <f t="shared" si="34"/>
        <v>4.3294971039931891</v>
      </c>
      <c r="K173" s="25">
        <f t="shared" si="38"/>
        <v>1.0593192797490047E-3</v>
      </c>
      <c r="L173" s="25">
        <f t="shared" si="39"/>
        <v>0</v>
      </c>
      <c r="M173" s="25">
        <f t="shared" si="43"/>
        <v>1.8686044274108402E-2</v>
      </c>
      <c r="N173" s="25">
        <f t="shared" si="40"/>
        <v>1.1585347449947209E-2</v>
      </c>
      <c r="O173" s="25">
        <f t="shared" si="41"/>
        <v>1.1585347449947209E-2</v>
      </c>
      <c r="P173" s="4">
        <f>'App MESURE'!T169</f>
        <v>9.5019101660749145E-2</v>
      </c>
      <c r="Q173" s="86">
        <v>24.599101645161291</v>
      </c>
      <c r="R173" s="79">
        <f t="shared" si="35"/>
        <v>6.961191341708509E-3</v>
      </c>
    </row>
    <row r="174" spans="1:18" s="1" customFormat="1" x14ac:dyDescent="0.2">
      <c r="A174" s="17">
        <v>38231</v>
      </c>
      <c r="B174" s="1">
        <f t="shared" si="44"/>
        <v>9</v>
      </c>
      <c r="C174" s="47"/>
      <c r="D174" s="47"/>
      <c r="E174" s="47">
        <v>0.69047619000000005</v>
      </c>
      <c r="F174" s="51">
        <v>3.9857142857142756</v>
      </c>
      <c r="G174" s="16">
        <f t="shared" si="36"/>
        <v>0</v>
      </c>
      <c r="H174" s="16">
        <f t="shared" si="37"/>
        <v>3.9857142857142756</v>
      </c>
      <c r="I174" s="23">
        <f t="shared" si="42"/>
        <v>3.9867736049940246</v>
      </c>
      <c r="J174" s="16">
        <f t="shared" si="34"/>
        <v>3.9856231508148818</v>
      </c>
      <c r="K174" s="16">
        <f t="shared" si="38"/>
        <v>1.1504541791427236E-3</v>
      </c>
      <c r="L174" s="16">
        <f t="shared" si="39"/>
        <v>0</v>
      </c>
      <c r="M174" s="16">
        <f t="shared" si="43"/>
        <v>7.1006968241611925E-3</v>
      </c>
      <c r="N174" s="16">
        <f t="shared" si="40"/>
        <v>4.4024320309799395E-3</v>
      </c>
      <c r="O174" s="16">
        <f t="shared" si="41"/>
        <v>4.4024320309799395E-3</v>
      </c>
      <c r="P174" s="1">
        <f>'App MESURE'!T170</f>
        <v>1.2512593338824809E-3</v>
      </c>
      <c r="Q174" s="85">
        <v>22.243306966666662</v>
      </c>
      <c r="R174" s="78">
        <f t="shared" si="35"/>
        <v>9.9298893669324716E-6</v>
      </c>
    </row>
    <row r="175" spans="1:18" s="1" customFormat="1" x14ac:dyDescent="0.2">
      <c r="A175" s="17">
        <v>38261</v>
      </c>
      <c r="B175" s="1">
        <f t="shared" si="44"/>
        <v>10</v>
      </c>
      <c r="C175" s="47"/>
      <c r="D175" s="47"/>
      <c r="E175" s="47">
        <v>74.847619050000006</v>
      </c>
      <c r="F175" s="51">
        <v>71.52030075187956</v>
      </c>
      <c r="G175" s="16">
        <f t="shared" si="36"/>
        <v>3.8983460937193093</v>
      </c>
      <c r="H175" s="16">
        <f t="shared" si="37"/>
        <v>67.621954658160249</v>
      </c>
      <c r="I175" s="23">
        <f t="shared" si="42"/>
        <v>67.623105112339388</v>
      </c>
      <c r="J175" s="16">
        <f t="shared" si="34"/>
        <v>59.55455083358212</v>
      </c>
      <c r="K175" s="16">
        <f t="shared" si="38"/>
        <v>8.0685542787572686</v>
      </c>
      <c r="L175" s="16">
        <f t="shared" si="39"/>
        <v>0</v>
      </c>
      <c r="M175" s="16">
        <f t="shared" si="43"/>
        <v>2.698264793181253E-3</v>
      </c>
      <c r="N175" s="16">
        <f t="shared" si="40"/>
        <v>1.6729241717723768E-3</v>
      </c>
      <c r="O175" s="16">
        <f t="shared" si="41"/>
        <v>3.9000190178910819</v>
      </c>
      <c r="P175" s="1">
        <f>'App MESURE'!T171</f>
        <v>0.9906654256728743</v>
      </c>
      <c r="Q175" s="85">
        <v>18.322745999999999</v>
      </c>
      <c r="R175" s="78">
        <f t="shared" si="35"/>
        <v>8.4643383245529886</v>
      </c>
    </row>
    <row r="176" spans="1:18" s="1" customFormat="1" x14ac:dyDescent="0.2">
      <c r="A176" s="17">
        <v>38292</v>
      </c>
      <c r="B176" s="1">
        <f t="shared" si="44"/>
        <v>11</v>
      </c>
      <c r="C176" s="47"/>
      <c r="D176" s="47"/>
      <c r="E176" s="47">
        <v>38.438095240000003</v>
      </c>
      <c r="F176" s="51">
        <v>51.333834586466075</v>
      </c>
      <c r="G176" s="16">
        <f t="shared" si="36"/>
        <v>1.2513689446313327</v>
      </c>
      <c r="H176" s="16">
        <f t="shared" si="37"/>
        <v>50.082465641834744</v>
      </c>
      <c r="I176" s="23">
        <f t="shared" si="42"/>
        <v>58.151019920592013</v>
      </c>
      <c r="J176" s="16">
        <f t="shared" si="34"/>
        <v>46.992831066105197</v>
      </c>
      <c r="K176" s="16">
        <f t="shared" si="38"/>
        <v>11.158188854486816</v>
      </c>
      <c r="L176" s="16">
        <f t="shared" si="39"/>
        <v>0</v>
      </c>
      <c r="M176" s="16">
        <f t="shared" si="43"/>
        <v>1.0253406214088762E-3</v>
      </c>
      <c r="N176" s="16">
        <f t="shared" si="40"/>
        <v>6.357111852735032E-4</v>
      </c>
      <c r="O176" s="16">
        <f t="shared" si="41"/>
        <v>1.2520046558166062</v>
      </c>
      <c r="P176" s="1">
        <f>'App MESURE'!T172</f>
        <v>0.64884180437999872</v>
      </c>
      <c r="Q176" s="85">
        <v>11.780179616666668</v>
      </c>
      <c r="R176" s="78">
        <f t="shared" si="35"/>
        <v>0.36380542535313909</v>
      </c>
    </row>
    <row r="177" spans="1:18" s="1" customFormat="1" x14ac:dyDescent="0.2">
      <c r="A177" s="17">
        <v>38322</v>
      </c>
      <c r="B177" s="1">
        <f t="shared" si="44"/>
        <v>12</v>
      </c>
      <c r="C177" s="47"/>
      <c r="D177" s="47"/>
      <c r="E177" s="47">
        <v>46.866666670000001</v>
      </c>
      <c r="F177" s="51">
        <v>74.094736842105149</v>
      </c>
      <c r="G177" s="16">
        <f t="shared" si="36"/>
        <v>4.2359224405040736</v>
      </c>
      <c r="H177" s="16">
        <f t="shared" si="37"/>
        <v>69.85881440160108</v>
      </c>
      <c r="I177" s="23">
        <f t="shared" si="42"/>
        <v>81.017003256087889</v>
      </c>
      <c r="J177" s="16">
        <f t="shared" si="34"/>
        <v>49.233430380762954</v>
      </c>
      <c r="K177" s="16">
        <f t="shared" si="38"/>
        <v>31.783572875324936</v>
      </c>
      <c r="L177" s="16">
        <f t="shared" si="39"/>
        <v>0</v>
      </c>
      <c r="M177" s="16">
        <f t="shared" si="43"/>
        <v>3.8962943613537299E-4</v>
      </c>
      <c r="N177" s="16">
        <f t="shared" si="40"/>
        <v>2.4157025040393127E-4</v>
      </c>
      <c r="O177" s="16">
        <f t="shared" si="41"/>
        <v>4.2361640107544778</v>
      </c>
      <c r="P177" s="1">
        <f>'App MESURE'!T173</f>
        <v>2.9766948834968749</v>
      </c>
      <c r="Q177" s="85">
        <v>7.9962391677419378</v>
      </c>
      <c r="R177" s="78">
        <f t="shared" si="35"/>
        <v>1.5862624825150278</v>
      </c>
    </row>
    <row r="178" spans="1:18" s="1" customFormat="1" x14ac:dyDescent="0.2">
      <c r="A178" s="17">
        <v>38353</v>
      </c>
      <c r="B178" s="1">
        <f t="shared" si="44"/>
        <v>1</v>
      </c>
      <c r="C178" s="47"/>
      <c r="D178" s="47"/>
      <c r="E178" s="47">
        <v>2.8761904760000001</v>
      </c>
      <c r="F178" s="51">
        <v>3.7518796992481116</v>
      </c>
      <c r="G178" s="16">
        <f t="shared" si="36"/>
        <v>0</v>
      </c>
      <c r="H178" s="16">
        <f t="shared" si="37"/>
        <v>3.7518796992481116</v>
      </c>
      <c r="I178" s="23">
        <f t="shared" si="42"/>
        <v>35.53545257457305</v>
      </c>
      <c r="J178" s="16">
        <f t="shared" si="34"/>
        <v>30.230024366734</v>
      </c>
      <c r="K178" s="16">
        <f t="shared" si="38"/>
        <v>5.30542820783905</v>
      </c>
      <c r="L178" s="16">
        <f t="shared" si="39"/>
        <v>0</v>
      </c>
      <c r="M178" s="16">
        <f t="shared" si="43"/>
        <v>1.4805918573144173E-4</v>
      </c>
      <c r="N178" s="16">
        <f t="shared" si="40"/>
        <v>9.1796695153493877E-5</v>
      </c>
      <c r="O178" s="16">
        <f t="shared" si="41"/>
        <v>9.1796695153493877E-5</v>
      </c>
      <c r="P178" s="1">
        <f>'App MESURE'!T174</f>
        <v>0.25712102516046326</v>
      </c>
      <c r="Q178" s="85">
        <v>6.8545028151612888</v>
      </c>
      <c r="R178" s="78">
        <f t="shared" si="35"/>
        <v>6.6064024285472422E-2</v>
      </c>
    </row>
    <row r="179" spans="1:18" s="1" customFormat="1" x14ac:dyDescent="0.2">
      <c r="A179" s="17">
        <v>38384</v>
      </c>
      <c r="B179" s="1">
        <f t="shared" si="44"/>
        <v>2</v>
      </c>
      <c r="C179" s="47"/>
      <c r="D179" s="47"/>
      <c r="E179" s="47">
        <v>36.759523809999997</v>
      </c>
      <c r="F179" s="51">
        <v>61.055639097744198</v>
      </c>
      <c r="G179" s="16">
        <f t="shared" si="36"/>
        <v>2.5261534551240086</v>
      </c>
      <c r="H179" s="16">
        <f t="shared" si="37"/>
        <v>58.529485642620187</v>
      </c>
      <c r="I179" s="23">
        <f t="shared" si="42"/>
        <v>63.834913850459237</v>
      </c>
      <c r="J179" s="16">
        <f t="shared" si="34"/>
        <v>43.130628768360687</v>
      </c>
      <c r="K179" s="16">
        <f t="shared" si="38"/>
        <v>20.704285082098551</v>
      </c>
      <c r="L179" s="16">
        <f t="shared" si="39"/>
        <v>0</v>
      </c>
      <c r="M179" s="16">
        <f t="shared" si="43"/>
        <v>5.6262490577947851E-5</v>
      </c>
      <c r="N179" s="16">
        <f t="shared" si="40"/>
        <v>3.4882744158327667E-5</v>
      </c>
      <c r="O179" s="16">
        <f t="shared" si="41"/>
        <v>2.5261883378681671</v>
      </c>
      <c r="P179" s="1">
        <f>'App MESURE'!T175</f>
        <v>0.10301183985473321</v>
      </c>
      <c r="Q179" s="85">
        <v>7.1154984392857141</v>
      </c>
      <c r="R179" s="78">
        <f t="shared" si="35"/>
        <v>5.8717843405246493</v>
      </c>
    </row>
    <row r="180" spans="1:18" s="1" customFormat="1" x14ac:dyDescent="0.2">
      <c r="A180" s="17">
        <v>38412</v>
      </c>
      <c r="B180" s="1">
        <f t="shared" si="44"/>
        <v>3</v>
      </c>
      <c r="C180" s="47"/>
      <c r="D180" s="47"/>
      <c r="E180" s="47">
        <v>20.514285709999999</v>
      </c>
      <c r="F180" s="51">
        <v>30.343609022556311</v>
      </c>
      <c r="G180" s="16">
        <f t="shared" si="36"/>
        <v>0</v>
      </c>
      <c r="H180" s="16">
        <f t="shared" si="37"/>
        <v>30.343609022556311</v>
      </c>
      <c r="I180" s="23">
        <f t="shared" si="42"/>
        <v>51.047894104654858</v>
      </c>
      <c r="J180" s="16">
        <f t="shared" si="34"/>
        <v>44.118634530443863</v>
      </c>
      <c r="K180" s="16">
        <f t="shared" si="38"/>
        <v>6.9292595742109953</v>
      </c>
      <c r="L180" s="16">
        <f t="shared" si="39"/>
        <v>0</v>
      </c>
      <c r="M180" s="16">
        <f t="shared" si="43"/>
        <v>2.1379746419620184E-5</v>
      </c>
      <c r="N180" s="16">
        <f t="shared" si="40"/>
        <v>1.3255442780164514E-5</v>
      </c>
      <c r="O180" s="16">
        <f t="shared" si="41"/>
        <v>1.3255442780164514E-5</v>
      </c>
      <c r="P180" s="1">
        <f>'App MESURE'!T176</f>
        <v>3.6244897157811771</v>
      </c>
      <c r="Q180" s="85">
        <v>13.168513680645159</v>
      </c>
      <c r="R180" s="78">
        <f t="shared" si="35"/>
        <v>13.136829611547153</v>
      </c>
    </row>
    <row r="181" spans="1:18" s="1" customFormat="1" x14ac:dyDescent="0.2">
      <c r="A181" s="17">
        <v>38443</v>
      </c>
      <c r="B181" s="1">
        <f t="shared" si="44"/>
        <v>4</v>
      </c>
      <c r="C181" s="47"/>
      <c r="D181" s="47"/>
      <c r="E181" s="47">
        <v>1.4023809519999999</v>
      </c>
      <c r="F181" s="51">
        <v>2.7142857142857091</v>
      </c>
      <c r="G181" s="16">
        <f t="shared" si="36"/>
        <v>0</v>
      </c>
      <c r="H181" s="16">
        <f t="shared" si="37"/>
        <v>2.7142857142857091</v>
      </c>
      <c r="I181" s="23">
        <f t="shared" si="42"/>
        <v>9.6435452884967034</v>
      </c>
      <c r="J181" s="16">
        <f t="shared" si="34"/>
        <v>9.5983160127969818</v>
      </c>
      <c r="K181" s="16">
        <f t="shared" si="38"/>
        <v>4.5229275699721683E-2</v>
      </c>
      <c r="L181" s="16">
        <f t="shared" si="39"/>
        <v>0</v>
      </c>
      <c r="M181" s="16">
        <f t="shared" si="43"/>
        <v>8.1243036394556695E-6</v>
      </c>
      <c r="N181" s="16">
        <f t="shared" si="40"/>
        <v>5.0370682564625152E-6</v>
      </c>
      <c r="O181" s="16">
        <f t="shared" si="41"/>
        <v>5.0370682564625152E-6</v>
      </c>
      <c r="P181" s="1">
        <f>'App MESURE'!T177</f>
        <v>5.3957366785585333E-2</v>
      </c>
      <c r="Q181" s="85">
        <v>14.953270416666662</v>
      </c>
      <c r="R181" s="78">
        <f t="shared" si="35"/>
        <v>2.9108538819273681E-3</v>
      </c>
    </row>
    <row r="182" spans="1:18" s="1" customFormat="1" x14ac:dyDescent="0.2">
      <c r="A182" s="17">
        <v>38473</v>
      </c>
      <c r="B182" s="1">
        <f t="shared" si="44"/>
        <v>5</v>
      </c>
      <c r="C182" s="47"/>
      <c r="D182" s="47"/>
      <c r="E182" s="47">
        <v>23.083333329999999</v>
      </c>
      <c r="F182" s="51">
        <v>17.56090225563905</v>
      </c>
      <c r="G182" s="16">
        <f t="shared" si="36"/>
        <v>0</v>
      </c>
      <c r="H182" s="16">
        <f t="shared" si="37"/>
        <v>17.56090225563905</v>
      </c>
      <c r="I182" s="23">
        <f t="shared" si="42"/>
        <v>17.606131531338772</v>
      </c>
      <c r="J182" s="16">
        <f t="shared" si="34"/>
        <v>17.464144490786705</v>
      </c>
      <c r="K182" s="16">
        <f t="shared" si="38"/>
        <v>0.1419870405520669</v>
      </c>
      <c r="L182" s="16">
        <f t="shared" si="39"/>
        <v>0</v>
      </c>
      <c r="M182" s="16">
        <f t="shared" si="43"/>
        <v>3.0872353829931543E-6</v>
      </c>
      <c r="N182" s="16">
        <f t="shared" si="40"/>
        <v>1.9140859374557555E-6</v>
      </c>
      <c r="O182" s="16">
        <f t="shared" si="41"/>
        <v>1.9140859374557555E-6</v>
      </c>
      <c r="P182" s="1">
        <f>'App MESURE'!T178</f>
        <v>1.6113155911833571E-2</v>
      </c>
      <c r="Q182" s="85">
        <v>19.61767498387097</v>
      </c>
      <c r="R182" s="78">
        <f t="shared" si="35"/>
        <v>2.5957211317250431E-4</v>
      </c>
    </row>
    <row r="183" spans="1:18" s="1" customFormat="1" x14ac:dyDescent="0.2">
      <c r="A183" s="17">
        <v>38504</v>
      </c>
      <c r="B183" s="1">
        <f t="shared" si="44"/>
        <v>6</v>
      </c>
      <c r="C183" s="47"/>
      <c r="D183" s="47"/>
      <c r="E183" s="47">
        <v>4.766666667</v>
      </c>
      <c r="F183" s="51">
        <v>15.086466165413505</v>
      </c>
      <c r="G183" s="16">
        <f t="shared" si="36"/>
        <v>0</v>
      </c>
      <c r="H183" s="16">
        <f t="shared" si="37"/>
        <v>15.086466165413505</v>
      </c>
      <c r="I183" s="23">
        <f t="shared" si="42"/>
        <v>15.228453205965572</v>
      </c>
      <c r="J183" s="16">
        <f t="shared" si="34"/>
        <v>15.176665831728497</v>
      </c>
      <c r="K183" s="16">
        <f t="shared" si="38"/>
        <v>5.1787374237074246E-2</v>
      </c>
      <c r="L183" s="16">
        <f t="shared" si="39"/>
        <v>0</v>
      </c>
      <c r="M183" s="16">
        <f t="shared" si="43"/>
        <v>1.1731494455373987E-6</v>
      </c>
      <c r="N183" s="16">
        <f t="shared" si="40"/>
        <v>7.2735265623318723E-7</v>
      </c>
      <c r="O183" s="16">
        <f t="shared" si="41"/>
        <v>7.2735265623318723E-7</v>
      </c>
      <c r="P183" s="1">
        <f>'App MESURE'!T179</f>
        <v>3.5494907634625477E-3</v>
      </c>
      <c r="Q183" s="85">
        <v>23.728022999999993</v>
      </c>
      <c r="R183" s="78">
        <f t="shared" si="35"/>
        <v>1.2593721745877667E-5</v>
      </c>
    </row>
    <row r="184" spans="1:18" s="1" customFormat="1" x14ac:dyDescent="0.2">
      <c r="A184" s="17">
        <v>38534</v>
      </c>
      <c r="B184" s="1">
        <f t="shared" si="44"/>
        <v>7</v>
      </c>
      <c r="C184" s="47"/>
      <c r="D184" s="47"/>
      <c r="E184" s="47">
        <v>1.2785714290000001</v>
      </c>
      <c r="F184" s="51">
        <v>4.6939849624060015</v>
      </c>
      <c r="G184" s="16">
        <f t="shared" si="36"/>
        <v>0</v>
      </c>
      <c r="H184" s="16">
        <f t="shared" si="37"/>
        <v>4.6939849624060015</v>
      </c>
      <c r="I184" s="23">
        <f t="shared" si="42"/>
        <v>4.7457723366430757</v>
      </c>
      <c r="J184" s="16">
        <f t="shared" si="34"/>
        <v>4.7444368320973771</v>
      </c>
      <c r="K184" s="16">
        <f t="shared" si="38"/>
        <v>1.3355045456986403E-3</v>
      </c>
      <c r="L184" s="16">
        <f t="shared" si="39"/>
        <v>0</v>
      </c>
      <c r="M184" s="16">
        <f t="shared" si="43"/>
        <v>4.4579678930421149E-7</v>
      </c>
      <c r="N184" s="16">
        <f t="shared" si="40"/>
        <v>2.7639400936861115E-7</v>
      </c>
      <c r="O184" s="16">
        <f t="shared" si="41"/>
        <v>2.7639400936861115E-7</v>
      </c>
      <c r="P184" s="1">
        <f>'App MESURE'!T180</f>
        <v>1.5321542863867112E-3</v>
      </c>
      <c r="Q184" s="85">
        <v>24.907087967741933</v>
      </c>
      <c r="R184" s="78">
        <f t="shared" si="35"/>
        <v>2.3466498771544494E-6</v>
      </c>
    </row>
    <row r="185" spans="1:18" s="1" customFormat="1" ht="13.5" thickBot="1" x14ac:dyDescent="0.25">
      <c r="A185" s="17">
        <v>38565</v>
      </c>
      <c r="B185" s="4">
        <f t="shared" si="44"/>
        <v>8</v>
      </c>
      <c r="C185" s="48"/>
      <c r="D185" s="48"/>
      <c r="E185" s="48">
        <v>2.1857142860000001</v>
      </c>
      <c r="F185" s="58">
        <v>12.747368421052599</v>
      </c>
      <c r="G185" s="25">
        <f t="shared" si="36"/>
        <v>0</v>
      </c>
      <c r="H185" s="25">
        <f t="shared" si="37"/>
        <v>12.747368421052599</v>
      </c>
      <c r="I185" s="24">
        <f t="shared" si="42"/>
        <v>12.748703925598297</v>
      </c>
      <c r="J185" s="25">
        <f t="shared" si="34"/>
        <v>12.725937620625839</v>
      </c>
      <c r="K185" s="25">
        <f t="shared" si="38"/>
        <v>2.2766304972458684E-2</v>
      </c>
      <c r="L185" s="25">
        <f t="shared" si="39"/>
        <v>0</v>
      </c>
      <c r="M185" s="25">
        <f t="shared" si="43"/>
        <v>1.6940277993560034E-7</v>
      </c>
      <c r="N185" s="25">
        <f t="shared" si="40"/>
        <v>1.0502972356007221E-7</v>
      </c>
      <c r="O185" s="25">
        <f t="shared" si="41"/>
        <v>1.0502972356007221E-7</v>
      </c>
      <c r="P185" s="4">
        <f>'App MESURE'!T181</f>
        <v>8.6822076228580333E-4</v>
      </c>
      <c r="Q185" s="86">
        <v>25.816620387096773</v>
      </c>
      <c r="R185" s="79">
        <f t="shared" si="35"/>
        <v>7.5362492512208018E-7</v>
      </c>
    </row>
    <row r="186" spans="1:18" s="1" customFormat="1" x14ac:dyDescent="0.2">
      <c r="A186" s="17">
        <v>38596</v>
      </c>
      <c r="B186" s="1">
        <f t="shared" si="44"/>
        <v>9</v>
      </c>
      <c r="C186" s="47"/>
      <c r="D186" s="47"/>
      <c r="E186" s="47">
        <v>2.2428571430000002</v>
      </c>
      <c r="F186" s="51">
        <v>5.608270676691725</v>
      </c>
      <c r="G186" s="16">
        <f t="shared" si="36"/>
        <v>0</v>
      </c>
      <c r="H186" s="16">
        <f t="shared" si="37"/>
        <v>5.608270676691725</v>
      </c>
      <c r="I186" s="23">
        <f t="shared" si="42"/>
        <v>5.6310369816641836</v>
      </c>
      <c r="J186" s="16">
        <f t="shared" si="34"/>
        <v>5.6274133121443803</v>
      </c>
      <c r="K186" s="16">
        <f t="shared" si="38"/>
        <v>3.6236695198033075E-3</v>
      </c>
      <c r="L186" s="16">
        <f t="shared" si="39"/>
        <v>0</v>
      </c>
      <c r="M186" s="16">
        <f t="shared" si="43"/>
        <v>6.4373056375528134E-8</v>
      </c>
      <c r="N186" s="16">
        <f t="shared" si="40"/>
        <v>3.9911294952827442E-8</v>
      </c>
      <c r="O186" s="16">
        <f t="shared" si="41"/>
        <v>3.9911294952827442E-8</v>
      </c>
      <c r="P186" s="1">
        <f>'App MESURE'!T182</f>
        <v>9.4482847660513881E-4</v>
      </c>
      <c r="Q186" s="85">
        <v>21.450950766666679</v>
      </c>
      <c r="R186" s="78">
        <f t="shared" si="35"/>
        <v>8.9262543314087944E-7</v>
      </c>
    </row>
    <row r="187" spans="1:18" s="1" customFormat="1" x14ac:dyDescent="0.2">
      <c r="A187" s="17">
        <v>38626</v>
      </c>
      <c r="B187" s="1">
        <f t="shared" si="44"/>
        <v>10</v>
      </c>
      <c r="C187" s="47"/>
      <c r="D187" s="47"/>
      <c r="E187" s="47">
        <v>21.5952381</v>
      </c>
      <c r="F187" s="51">
        <v>43.176691729323181</v>
      </c>
      <c r="G187" s="16">
        <f t="shared" si="36"/>
        <v>0.18175276873533841</v>
      </c>
      <c r="H187" s="16">
        <f t="shared" si="37"/>
        <v>42.994938960587845</v>
      </c>
      <c r="I187" s="23">
        <f t="shared" si="42"/>
        <v>42.998562630107649</v>
      </c>
      <c r="J187" s="16">
        <f t="shared" si="34"/>
        <v>40.867145367376722</v>
      </c>
      <c r="K187" s="16">
        <f t="shared" si="38"/>
        <v>2.1314172627309276</v>
      </c>
      <c r="L187" s="16">
        <f t="shared" si="39"/>
        <v>0</v>
      </c>
      <c r="M187" s="16">
        <f t="shared" si="43"/>
        <v>2.4461761422700692E-8</v>
      </c>
      <c r="N187" s="16">
        <f t="shared" si="40"/>
        <v>1.5166292082074431E-8</v>
      </c>
      <c r="O187" s="16">
        <f t="shared" si="41"/>
        <v>0.18175278390163049</v>
      </c>
      <c r="P187" s="1">
        <f>'App MESURE'!T183</f>
        <v>1.1491157147900334E-3</v>
      </c>
      <c r="Q187" s="85">
        <v>18.950626516129031</v>
      </c>
      <c r="R187" s="78">
        <f t="shared" si="35"/>
        <v>3.2617684962542366E-2</v>
      </c>
    </row>
    <row r="188" spans="1:18" s="1" customFormat="1" x14ac:dyDescent="0.2">
      <c r="A188" s="17">
        <v>38657</v>
      </c>
      <c r="B188" s="1">
        <f t="shared" si="44"/>
        <v>11</v>
      </c>
      <c r="C188" s="47"/>
      <c r="D188" s="47"/>
      <c r="E188" s="47">
        <v>83.295238100000006</v>
      </c>
      <c r="F188" s="51">
        <v>84.994736842105056</v>
      </c>
      <c r="G188" s="16">
        <f t="shared" si="36"/>
        <v>5.6651993970866181</v>
      </c>
      <c r="H188" s="16">
        <f t="shared" si="37"/>
        <v>79.329537445018431</v>
      </c>
      <c r="I188" s="23">
        <f t="shared" si="42"/>
        <v>81.460954707749352</v>
      </c>
      <c r="J188" s="16">
        <f t="shared" si="34"/>
        <v>57.145201392781374</v>
      </c>
      <c r="K188" s="16">
        <f t="shared" si="38"/>
        <v>24.315753314967978</v>
      </c>
      <c r="L188" s="16">
        <f t="shared" si="39"/>
        <v>0</v>
      </c>
      <c r="M188" s="16">
        <f t="shared" si="43"/>
        <v>9.2954693406262617E-9</v>
      </c>
      <c r="N188" s="16">
        <f t="shared" si="40"/>
        <v>5.7631909911882821E-9</v>
      </c>
      <c r="O188" s="16">
        <f t="shared" si="41"/>
        <v>5.6651994028498089</v>
      </c>
      <c r="P188" s="1">
        <f>'App MESURE'!T184</f>
        <v>4.0079879336637676</v>
      </c>
      <c r="Q188" s="85">
        <v>11.854718733333334</v>
      </c>
      <c r="R188" s="78">
        <f t="shared" si="35"/>
        <v>2.7463498536017577</v>
      </c>
    </row>
    <row r="189" spans="1:18" s="1" customFormat="1" x14ac:dyDescent="0.2">
      <c r="A189" s="17">
        <v>38687</v>
      </c>
      <c r="B189" s="1">
        <f t="shared" si="44"/>
        <v>12</v>
      </c>
      <c r="C189" s="47"/>
      <c r="D189" s="47"/>
      <c r="E189" s="47">
        <v>38.483333330000001</v>
      </c>
      <c r="F189" s="51">
        <v>43.572180451127728</v>
      </c>
      <c r="G189" s="16">
        <f t="shared" si="36"/>
        <v>0.23361175191547864</v>
      </c>
      <c r="H189" s="16">
        <f t="shared" si="37"/>
        <v>43.338568699212253</v>
      </c>
      <c r="I189" s="23">
        <f t="shared" si="42"/>
        <v>67.654322014180224</v>
      </c>
      <c r="J189" s="16">
        <f t="shared" si="34"/>
        <v>46.819886476092485</v>
      </c>
      <c r="K189" s="16">
        <f t="shared" si="38"/>
        <v>20.834435538087739</v>
      </c>
      <c r="L189" s="16">
        <f t="shared" si="39"/>
        <v>0</v>
      </c>
      <c r="M189" s="16">
        <f t="shared" si="43"/>
        <v>3.5322783494379796E-9</v>
      </c>
      <c r="N189" s="16">
        <f t="shared" si="40"/>
        <v>2.1900125766515475E-9</v>
      </c>
      <c r="O189" s="16">
        <f t="shared" si="41"/>
        <v>0.23361175410549123</v>
      </c>
      <c r="P189" s="1">
        <f>'App MESURE'!T185</f>
        <v>1.3938007543259905</v>
      </c>
      <c r="Q189" s="85">
        <v>8.6820602516129028</v>
      </c>
      <c r="R189" s="78">
        <f t="shared" si="35"/>
        <v>1.3460385162326418</v>
      </c>
    </row>
    <row r="190" spans="1:18" s="1" customFormat="1" x14ac:dyDescent="0.2">
      <c r="A190" s="17">
        <v>38718</v>
      </c>
      <c r="B190" s="1">
        <f t="shared" si="44"/>
        <v>1</v>
      </c>
      <c r="C190" s="47"/>
      <c r="D190" s="47"/>
      <c r="E190" s="47">
        <v>115.1119048</v>
      </c>
      <c r="F190" s="51">
        <v>138.27067669172908</v>
      </c>
      <c r="G190" s="16">
        <f t="shared" si="36"/>
        <v>12.651077669320197</v>
      </c>
      <c r="H190" s="16">
        <f t="shared" si="37"/>
        <v>125.61959902240888</v>
      </c>
      <c r="I190" s="23">
        <f t="shared" si="42"/>
        <v>146.45403456049661</v>
      </c>
      <c r="J190" s="16">
        <f t="shared" si="34"/>
        <v>52.983097982405255</v>
      </c>
      <c r="K190" s="16">
        <f t="shared" si="38"/>
        <v>93.470936578091354</v>
      </c>
      <c r="L190" s="16">
        <f t="shared" si="39"/>
        <v>38.491481828047384</v>
      </c>
      <c r="M190" s="16">
        <f t="shared" si="43"/>
        <v>38.491481829389649</v>
      </c>
      <c r="N190" s="16">
        <f t="shared" si="40"/>
        <v>23.864718734221583</v>
      </c>
      <c r="O190" s="16">
        <f t="shared" si="41"/>
        <v>36.515796403541778</v>
      </c>
      <c r="P190" s="1">
        <f>'App MESURE'!T186</f>
        <v>20.92437573013558</v>
      </c>
      <c r="Q190" s="85">
        <v>6.6743796419354853</v>
      </c>
      <c r="R190" s="78">
        <f t="shared" si="35"/>
        <v>243.09239861511819</v>
      </c>
    </row>
    <row r="191" spans="1:18" s="1" customFormat="1" x14ac:dyDescent="0.2">
      <c r="A191" s="17">
        <v>38749</v>
      </c>
      <c r="B191" s="1">
        <f t="shared" si="44"/>
        <v>2</v>
      </c>
      <c r="C191" s="47"/>
      <c r="D191" s="47"/>
      <c r="E191" s="47">
        <v>73.228571430000002</v>
      </c>
      <c r="F191" s="51">
        <v>95.437593984962177</v>
      </c>
      <c r="G191" s="16">
        <f t="shared" si="36"/>
        <v>7.0345328902214108</v>
      </c>
      <c r="H191" s="16">
        <f t="shared" si="37"/>
        <v>88.403061094740764</v>
      </c>
      <c r="I191" s="23">
        <f t="shared" si="42"/>
        <v>143.38251584478473</v>
      </c>
      <c r="J191" s="16">
        <f t="shared" si="34"/>
        <v>58.661199824166296</v>
      </c>
      <c r="K191" s="16">
        <f t="shared" si="38"/>
        <v>84.721316020618445</v>
      </c>
      <c r="L191" s="16">
        <f t="shared" si="39"/>
        <v>31.293062484092882</v>
      </c>
      <c r="M191" s="16">
        <f t="shared" si="43"/>
        <v>45.919825579260944</v>
      </c>
      <c r="N191" s="16">
        <f t="shared" si="40"/>
        <v>28.470291859141785</v>
      </c>
      <c r="O191" s="16">
        <f t="shared" si="41"/>
        <v>35.504824749363195</v>
      </c>
      <c r="P191" s="1">
        <f>'App MESURE'!T187</f>
        <v>40.987680751321832</v>
      </c>
      <c r="Q191" s="85">
        <v>8.5476649035714285</v>
      </c>
      <c r="R191" s="78">
        <f t="shared" si="35"/>
        <v>30.061709938213856</v>
      </c>
    </row>
    <row r="192" spans="1:18" s="1" customFormat="1" x14ac:dyDescent="0.2">
      <c r="A192" s="17">
        <v>38777</v>
      </c>
      <c r="B192" s="1">
        <f t="shared" si="44"/>
        <v>3</v>
      </c>
      <c r="C192" s="47"/>
      <c r="D192" s="47"/>
      <c r="E192" s="47">
        <v>36.626190479999998</v>
      </c>
      <c r="F192" s="51">
        <v>44.503007518796892</v>
      </c>
      <c r="G192" s="16">
        <f t="shared" si="36"/>
        <v>0.35566768571207019</v>
      </c>
      <c r="H192" s="16">
        <f t="shared" si="37"/>
        <v>44.147339833084821</v>
      </c>
      <c r="I192" s="23">
        <f t="shared" si="42"/>
        <v>97.575593369610388</v>
      </c>
      <c r="J192" s="16">
        <f t="shared" si="34"/>
        <v>63.146276344838107</v>
      </c>
      <c r="K192" s="16">
        <f t="shared" si="38"/>
        <v>34.429317024772281</v>
      </c>
      <c r="L192" s="16">
        <f t="shared" si="39"/>
        <v>0</v>
      </c>
      <c r="M192" s="16">
        <f t="shared" si="43"/>
        <v>17.44953372011916</v>
      </c>
      <c r="N192" s="16">
        <f t="shared" si="40"/>
        <v>10.818710906473878</v>
      </c>
      <c r="O192" s="16">
        <f t="shared" si="41"/>
        <v>11.174378592185949</v>
      </c>
      <c r="P192" s="1">
        <f>'App MESURE'!T188</f>
        <v>19.974950790671283</v>
      </c>
      <c r="Q192" s="85">
        <v>12.332286225806453</v>
      </c>
      <c r="R192" s="78">
        <f t="shared" si="35"/>
        <v>77.450071020752986</v>
      </c>
    </row>
    <row r="193" spans="1:18" s="1" customFormat="1" x14ac:dyDescent="0.2">
      <c r="A193" s="17">
        <v>38808</v>
      </c>
      <c r="B193" s="1">
        <f t="shared" si="44"/>
        <v>4</v>
      </c>
      <c r="C193" s="47"/>
      <c r="D193" s="47"/>
      <c r="E193" s="47">
        <v>19.038095240000001</v>
      </c>
      <c r="F193" s="51">
        <v>23.775939849624034</v>
      </c>
      <c r="G193" s="16">
        <f t="shared" si="36"/>
        <v>0</v>
      </c>
      <c r="H193" s="16">
        <f t="shared" si="37"/>
        <v>23.775939849624034</v>
      </c>
      <c r="I193" s="23">
        <f t="shared" si="42"/>
        <v>58.205256874396312</v>
      </c>
      <c r="J193" s="16">
        <f t="shared" si="34"/>
        <v>50.742179057664842</v>
      </c>
      <c r="K193" s="16">
        <f t="shared" si="38"/>
        <v>7.4630778167314702</v>
      </c>
      <c r="L193" s="16">
        <f t="shared" si="39"/>
        <v>0</v>
      </c>
      <c r="M193" s="16">
        <f t="shared" si="43"/>
        <v>6.6308228136452811</v>
      </c>
      <c r="N193" s="16">
        <f t="shared" si="40"/>
        <v>4.1111101444600742</v>
      </c>
      <c r="O193" s="16">
        <f t="shared" si="41"/>
        <v>4.1111101444600742</v>
      </c>
      <c r="P193" s="1">
        <f>'App MESURE'!T189</f>
        <v>0.29961277070292114</v>
      </c>
      <c r="Q193" s="85">
        <v>15.569433916666666</v>
      </c>
      <c r="R193" s="78">
        <f t="shared" si="35"/>
        <v>14.527512230157674</v>
      </c>
    </row>
    <row r="194" spans="1:18" s="1" customFormat="1" x14ac:dyDescent="0.2">
      <c r="A194" s="17">
        <v>38838</v>
      </c>
      <c r="B194" s="1">
        <f t="shared" si="44"/>
        <v>5</v>
      </c>
      <c r="C194" s="47"/>
      <c r="D194" s="47"/>
      <c r="E194" s="47">
        <v>22.72380952</v>
      </c>
      <c r="F194" s="51">
        <v>56.645864661653988</v>
      </c>
      <c r="G194" s="16">
        <f t="shared" si="36"/>
        <v>1.9479159335432219</v>
      </c>
      <c r="H194" s="16">
        <f t="shared" si="37"/>
        <v>54.697948728110767</v>
      </c>
      <c r="I194" s="23">
        <f t="shared" si="42"/>
        <v>62.161026544842237</v>
      </c>
      <c r="J194" s="16">
        <f t="shared" si="34"/>
        <v>56.73239942496815</v>
      </c>
      <c r="K194" s="16">
        <f t="shared" si="38"/>
        <v>5.4286271198740863</v>
      </c>
      <c r="L194" s="16">
        <f t="shared" si="39"/>
        <v>0</v>
      </c>
      <c r="M194" s="16">
        <f t="shared" si="43"/>
        <v>2.519712669185207</v>
      </c>
      <c r="N194" s="16">
        <f t="shared" si="40"/>
        <v>1.5622218548948283</v>
      </c>
      <c r="O194" s="16">
        <f t="shared" si="41"/>
        <v>3.5101377884380502</v>
      </c>
      <c r="P194" s="1">
        <f>'App MESURE'!T190</f>
        <v>0.61878604446204677</v>
      </c>
      <c r="Q194" s="85">
        <v>19.721960483870966</v>
      </c>
      <c r="R194" s="78">
        <f t="shared" si="35"/>
        <v>8.3599149073930779</v>
      </c>
    </row>
    <row r="195" spans="1:18" s="1" customFormat="1" x14ac:dyDescent="0.2">
      <c r="A195" s="17">
        <v>38869</v>
      </c>
      <c r="B195" s="1">
        <f t="shared" si="44"/>
        <v>6</v>
      </c>
      <c r="C195" s="47"/>
      <c r="D195" s="47"/>
      <c r="E195" s="47">
        <v>20.52380952</v>
      </c>
      <c r="F195" s="51">
        <v>43.397744360902124</v>
      </c>
      <c r="G195" s="16">
        <f t="shared" si="36"/>
        <v>0.21073858823145911</v>
      </c>
      <c r="H195" s="16">
        <f t="shared" si="37"/>
        <v>43.187005772670666</v>
      </c>
      <c r="I195" s="23">
        <f t="shared" si="42"/>
        <v>48.615632892544753</v>
      </c>
      <c r="J195" s="16">
        <f t="shared" si="34"/>
        <v>46.405336641400616</v>
      </c>
      <c r="K195" s="16">
        <f t="shared" si="38"/>
        <v>2.2102962511441362</v>
      </c>
      <c r="L195" s="16">
        <f t="shared" si="39"/>
        <v>0</v>
      </c>
      <c r="M195" s="16">
        <f t="shared" si="43"/>
        <v>0.95749081429037863</v>
      </c>
      <c r="N195" s="16">
        <f t="shared" si="40"/>
        <v>0.59364430486003472</v>
      </c>
      <c r="O195" s="16">
        <f t="shared" si="41"/>
        <v>0.8043828930914938</v>
      </c>
      <c r="P195" s="1">
        <f>'App MESURE'!T191</f>
        <v>0.33995950024443811</v>
      </c>
      <c r="Q195" s="85">
        <v>21.341061200000002</v>
      </c>
      <c r="R195" s="78">
        <f t="shared" si="35"/>
        <v>0.21568908782357063</v>
      </c>
    </row>
    <row r="196" spans="1:18" s="1" customFormat="1" x14ac:dyDescent="0.2">
      <c r="A196" s="17">
        <v>38899</v>
      </c>
      <c r="B196" s="1">
        <f t="shared" si="44"/>
        <v>7</v>
      </c>
      <c r="C196" s="47"/>
      <c r="D196" s="47"/>
      <c r="E196" s="47">
        <v>4.621428571</v>
      </c>
      <c r="F196" s="51">
        <v>17.596992481202978</v>
      </c>
      <c r="G196" s="16">
        <f t="shared" si="36"/>
        <v>0</v>
      </c>
      <c r="H196" s="16">
        <f t="shared" si="37"/>
        <v>17.596992481202978</v>
      </c>
      <c r="I196" s="23">
        <f t="shared" si="42"/>
        <v>19.807288732347114</v>
      </c>
      <c r="J196" s="16">
        <f t="shared" si="34"/>
        <v>19.727320342301955</v>
      </c>
      <c r="K196" s="16">
        <f t="shared" si="38"/>
        <v>7.9968390045159765E-2</v>
      </c>
      <c r="L196" s="16">
        <f t="shared" si="39"/>
        <v>0</v>
      </c>
      <c r="M196" s="16">
        <f t="shared" si="43"/>
        <v>0.36384650943034391</v>
      </c>
      <c r="N196" s="16">
        <f t="shared" si="40"/>
        <v>0.22558483584681321</v>
      </c>
      <c r="O196" s="16">
        <f t="shared" si="41"/>
        <v>0.22558483584681321</v>
      </c>
      <c r="P196" s="1">
        <f>'App MESURE'!T192</f>
        <v>4.3921756209752399E-3</v>
      </c>
      <c r="Q196" s="85">
        <v>26.266166645161288</v>
      </c>
      <c r="R196" s="78">
        <f t="shared" si="35"/>
        <v>4.8926192937783004E-2</v>
      </c>
    </row>
    <row r="197" spans="1:18" s="1" customFormat="1" ht="13.5" thickBot="1" x14ac:dyDescent="0.25">
      <c r="A197" s="17">
        <v>38930</v>
      </c>
      <c r="B197" s="4">
        <f t="shared" si="44"/>
        <v>8</v>
      </c>
      <c r="C197" s="48"/>
      <c r="D197" s="48"/>
      <c r="E197" s="48">
        <v>3.0404761900000001</v>
      </c>
      <c r="F197" s="58">
        <v>6.9127819548871967</v>
      </c>
      <c r="G197" s="25">
        <f t="shared" si="36"/>
        <v>0</v>
      </c>
      <c r="H197" s="25">
        <f t="shared" si="37"/>
        <v>6.9127819548871967</v>
      </c>
      <c r="I197" s="24">
        <f t="shared" si="42"/>
        <v>6.9927503449323565</v>
      </c>
      <c r="J197" s="25">
        <f t="shared" si="34"/>
        <v>6.9885685984786079</v>
      </c>
      <c r="K197" s="25">
        <f t="shared" si="38"/>
        <v>4.1817464537485804E-3</v>
      </c>
      <c r="L197" s="25">
        <f t="shared" si="39"/>
        <v>0</v>
      </c>
      <c r="M197" s="25">
        <f t="shared" si="43"/>
        <v>0.1382616735835307</v>
      </c>
      <c r="N197" s="25">
        <f t="shared" si="40"/>
        <v>8.572223762178903E-2</v>
      </c>
      <c r="O197" s="25">
        <f t="shared" si="41"/>
        <v>8.572223762178903E-2</v>
      </c>
      <c r="P197" s="4">
        <f>'App MESURE'!T193</f>
        <v>7.6607714319335582E-4</v>
      </c>
      <c r="Q197" s="86">
        <v>25.057683129032256</v>
      </c>
      <c r="R197" s="79">
        <f t="shared" si="35"/>
        <v>7.2175492032649025E-3</v>
      </c>
    </row>
    <row r="198" spans="1:18" s="1" customFormat="1" x14ac:dyDescent="0.2">
      <c r="A198" s="17">
        <v>38961</v>
      </c>
      <c r="B198" s="1">
        <f t="shared" si="44"/>
        <v>9</v>
      </c>
      <c r="C198" s="47"/>
      <c r="D198" s="47"/>
      <c r="E198" s="47">
        <v>8.9095238099999996</v>
      </c>
      <c r="F198" s="51">
        <v>11.429323308270652</v>
      </c>
      <c r="G198" s="16">
        <f t="shared" si="36"/>
        <v>0</v>
      </c>
      <c r="H198" s="16">
        <f t="shared" si="37"/>
        <v>11.429323308270652</v>
      </c>
      <c r="I198" s="23">
        <f t="shared" si="42"/>
        <v>11.433505054724399</v>
      </c>
      <c r="J198" s="16">
        <f t="shared" si="34"/>
        <v>11.407144098461181</v>
      </c>
      <c r="K198" s="16">
        <f t="shared" si="38"/>
        <v>2.6360956263218327E-2</v>
      </c>
      <c r="L198" s="16">
        <f t="shared" si="39"/>
        <v>0</v>
      </c>
      <c r="M198" s="16">
        <f t="shared" si="43"/>
        <v>5.2539435961741668E-2</v>
      </c>
      <c r="N198" s="16">
        <f t="shared" si="40"/>
        <v>3.2574450296279832E-2</v>
      </c>
      <c r="O198" s="16">
        <f t="shared" si="41"/>
        <v>3.2574450296279832E-2</v>
      </c>
      <c r="P198" s="1">
        <f>'App MESURE'!T194</f>
        <v>2.2982314295800668E-3</v>
      </c>
      <c r="Q198" s="85">
        <v>22.427211033333339</v>
      </c>
      <c r="R198" s="78">
        <f t="shared" si="35"/>
        <v>9.1664942886430676E-4</v>
      </c>
    </row>
    <row r="199" spans="1:18" s="1" customFormat="1" x14ac:dyDescent="0.2">
      <c r="A199" s="17">
        <v>38991</v>
      </c>
      <c r="B199" s="1">
        <f t="shared" si="44"/>
        <v>10</v>
      </c>
      <c r="C199" s="47"/>
      <c r="D199" s="47"/>
      <c r="E199" s="47">
        <v>21.254761899999998</v>
      </c>
      <c r="F199" s="51">
        <v>30.15939849624052</v>
      </c>
      <c r="G199" s="16">
        <f t="shared" si="36"/>
        <v>0</v>
      </c>
      <c r="H199" s="16">
        <f t="shared" si="37"/>
        <v>30.15939849624052</v>
      </c>
      <c r="I199" s="23">
        <f t="shared" si="42"/>
        <v>30.185759452503738</v>
      </c>
      <c r="J199" s="16">
        <f t="shared" ref="J199:J262" si="45">I199/SQRT(1+(I199/($K$2*(300+(25*Q199)+0.05*(Q199)^3)))^2)</f>
        <v>29.477645634769509</v>
      </c>
      <c r="K199" s="16">
        <f t="shared" si="38"/>
        <v>0.70811381773422966</v>
      </c>
      <c r="L199" s="16">
        <f t="shared" si="39"/>
        <v>0</v>
      </c>
      <c r="M199" s="16">
        <f t="shared" si="43"/>
        <v>1.9964985665461836E-2</v>
      </c>
      <c r="N199" s="16">
        <f t="shared" si="40"/>
        <v>1.2378291112586337E-2</v>
      </c>
      <c r="O199" s="16">
        <f t="shared" si="41"/>
        <v>1.2378291112586337E-2</v>
      </c>
      <c r="P199" s="1">
        <f>'App MESURE'!T195</f>
        <v>4.0372265446289829E-2</v>
      </c>
      <c r="Q199" s="85">
        <v>19.525743548387094</v>
      </c>
      <c r="R199" s="78">
        <f t="shared" ref="R199:R262" si="46">(P199-O199)^2</f>
        <v>7.8366259899604999E-4</v>
      </c>
    </row>
    <row r="200" spans="1:18" s="1" customFormat="1" x14ac:dyDescent="0.2">
      <c r="A200" s="17">
        <v>39022</v>
      </c>
      <c r="B200" s="1">
        <f t="shared" si="44"/>
        <v>11</v>
      </c>
      <c r="C200" s="47"/>
      <c r="D200" s="47"/>
      <c r="E200" s="47">
        <v>21.247619050000001</v>
      </c>
      <c r="F200" s="51">
        <v>38.715037593984817</v>
      </c>
      <c r="G200" s="16">
        <f t="shared" si="36"/>
        <v>0</v>
      </c>
      <c r="H200" s="16">
        <f t="shared" si="37"/>
        <v>38.715037593984817</v>
      </c>
      <c r="I200" s="23">
        <f t="shared" si="42"/>
        <v>39.423151411719047</v>
      </c>
      <c r="J200" s="16">
        <f t="shared" si="45"/>
        <v>36.532005838335643</v>
      </c>
      <c r="K200" s="16">
        <f t="shared" si="38"/>
        <v>2.8911455733834046</v>
      </c>
      <c r="L200" s="16">
        <f t="shared" si="39"/>
        <v>0</v>
      </c>
      <c r="M200" s="16">
        <f t="shared" si="43"/>
        <v>7.5866945528754986E-3</v>
      </c>
      <c r="N200" s="16">
        <f t="shared" si="40"/>
        <v>4.7037506227828093E-3</v>
      </c>
      <c r="O200" s="16">
        <f t="shared" si="41"/>
        <v>4.7037506227828093E-3</v>
      </c>
      <c r="P200" s="1">
        <f>'App MESURE'!T196</f>
        <v>1.9662646675296127E-2</v>
      </c>
      <c r="Q200" s="85">
        <v>14.655659966666667</v>
      </c>
      <c r="R200" s="78">
        <f t="shared" si="46"/>
        <v>2.2376857110989853E-4</v>
      </c>
    </row>
    <row r="201" spans="1:18" s="1" customFormat="1" x14ac:dyDescent="0.2">
      <c r="A201" s="17">
        <v>39052</v>
      </c>
      <c r="B201" s="1">
        <f t="shared" si="44"/>
        <v>12</v>
      </c>
      <c r="C201" s="47"/>
      <c r="D201" s="47"/>
      <c r="E201" s="47">
        <v>17.86904762</v>
      </c>
      <c r="F201" s="51">
        <v>22.619548872180417</v>
      </c>
      <c r="G201" s="16">
        <f t="shared" si="36"/>
        <v>0</v>
      </c>
      <c r="H201" s="16">
        <f t="shared" si="37"/>
        <v>22.619548872180417</v>
      </c>
      <c r="I201" s="23">
        <f t="shared" si="42"/>
        <v>25.510694445563821</v>
      </c>
      <c r="J201" s="16">
        <f t="shared" si="45"/>
        <v>23.641370686380892</v>
      </c>
      <c r="K201" s="16">
        <f t="shared" si="38"/>
        <v>1.8693237591829295</v>
      </c>
      <c r="L201" s="16">
        <f t="shared" si="39"/>
        <v>0</v>
      </c>
      <c r="M201" s="16">
        <f t="shared" si="43"/>
        <v>2.8829439300926893E-3</v>
      </c>
      <c r="N201" s="16">
        <f t="shared" si="40"/>
        <v>1.7874252366574673E-3</v>
      </c>
      <c r="O201" s="16">
        <f t="shared" si="41"/>
        <v>1.7874252366574673E-3</v>
      </c>
      <c r="P201" s="1">
        <f>'App MESURE'!T197</f>
        <v>3.628652068259193E-2</v>
      </c>
      <c r="Q201" s="85">
        <v>8.2212807387096749</v>
      </c>
      <c r="R201" s="78">
        <f t="shared" si="46"/>
        <v>1.1901875865876961E-3</v>
      </c>
    </row>
    <row r="202" spans="1:18" s="1" customFormat="1" x14ac:dyDescent="0.2">
      <c r="A202" s="17">
        <v>39083</v>
      </c>
      <c r="B202" s="1">
        <f t="shared" si="44"/>
        <v>1</v>
      </c>
      <c r="C202" s="47"/>
      <c r="D202" s="47"/>
      <c r="E202" s="47">
        <v>19.647619049999999</v>
      </c>
      <c r="F202" s="51">
        <v>21.3300751879699</v>
      </c>
      <c r="G202" s="16">
        <f t="shared" si="36"/>
        <v>0</v>
      </c>
      <c r="H202" s="16">
        <f t="shared" si="37"/>
        <v>21.3300751879699</v>
      </c>
      <c r="I202" s="23">
        <f t="shared" si="42"/>
        <v>23.199398947152829</v>
      </c>
      <c r="J202" s="16">
        <f t="shared" si="45"/>
        <v>21.945971994232703</v>
      </c>
      <c r="K202" s="16">
        <f t="shared" si="38"/>
        <v>1.2534269529201261</v>
      </c>
      <c r="L202" s="16">
        <f t="shared" si="39"/>
        <v>0</v>
      </c>
      <c r="M202" s="16">
        <f t="shared" si="43"/>
        <v>1.095518693435222E-3</v>
      </c>
      <c r="N202" s="16">
        <f t="shared" si="40"/>
        <v>6.7922158992983765E-4</v>
      </c>
      <c r="O202" s="16">
        <f t="shared" si="41"/>
        <v>6.7922158992983765E-4</v>
      </c>
      <c r="P202" s="1">
        <f>'App MESURE'!T198</f>
        <v>0.37083240911513021</v>
      </c>
      <c r="Q202" s="85">
        <v>9.3255995806451626</v>
      </c>
      <c r="R202" s="78">
        <f t="shared" si="46"/>
        <v>0.13701338223506615</v>
      </c>
    </row>
    <row r="203" spans="1:18" s="1" customFormat="1" x14ac:dyDescent="0.2">
      <c r="A203" s="17">
        <v>39114</v>
      </c>
      <c r="B203" s="1">
        <f t="shared" si="44"/>
        <v>2</v>
      </c>
      <c r="C203" s="47"/>
      <c r="D203" s="47"/>
      <c r="E203" s="47">
        <v>44.847619049999999</v>
      </c>
      <c r="F203" s="51">
        <v>58.661654135338125</v>
      </c>
      <c r="G203" s="16">
        <f t="shared" si="36"/>
        <v>2.2122390018054623</v>
      </c>
      <c r="H203" s="16">
        <f t="shared" si="37"/>
        <v>56.449415133532661</v>
      </c>
      <c r="I203" s="23">
        <f t="shared" si="42"/>
        <v>57.70284208645279</v>
      </c>
      <c r="J203" s="16">
        <f t="shared" si="45"/>
        <v>46.19288967514477</v>
      </c>
      <c r="K203" s="16">
        <f t="shared" si="38"/>
        <v>11.509952411308021</v>
      </c>
      <c r="L203" s="16">
        <f t="shared" si="39"/>
        <v>0</v>
      </c>
      <c r="M203" s="16">
        <f t="shared" si="43"/>
        <v>4.1629710350538432E-4</v>
      </c>
      <c r="N203" s="16">
        <f t="shared" si="40"/>
        <v>2.5810420417333828E-4</v>
      </c>
      <c r="O203" s="16">
        <f t="shared" si="41"/>
        <v>2.2124971060096357</v>
      </c>
      <c r="P203" s="1">
        <f>'App MESURE'!T199</f>
        <v>0.84883901056301092</v>
      </c>
      <c r="Q203" s="85">
        <v>11.270413250000001</v>
      </c>
      <c r="R203" s="78">
        <f t="shared" si="46"/>
        <v>1.8595634012771163</v>
      </c>
    </row>
    <row r="204" spans="1:18" s="1" customFormat="1" x14ac:dyDescent="0.2">
      <c r="A204" s="17">
        <v>39142</v>
      </c>
      <c r="B204" s="1">
        <f t="shared" si="44"/>
        <v>3</v>
      </c>
      <c r="C204" s="47"/>
      <c r="D204" s="47"/>
      <c r="E204" s="47">
        <v>20.897619049999999</v>
      </c>
      <c r="F204" s="51">
        <v>30.430827067669153</v>
      </c>
      <c r="G204" s="16">
        <f t="shared" si="36"/>
        <v>0</v>
      </c>
      <c r="H204" s="16">
        <f t="shared" si="37"/>
        <v>30.430827067669153</v>
      </c>
      <c r="I204" s="23">
        <f t="shared" si="42"/>
        <v>41.940779478977177</v>
      </c>
      <c r="J204" s="16">
        <f t="shared" si="45"/>
        <v>37.152509886280384</v>
      </c>
      <c r="K204" s="16">
        <f t="shared" si="38"/>
        <v>4.7882695926967926</v>
      </c>
      <c r="L204" s="16">
        <f t="shared" si="39"/>
        <v>0</v>
      </c>
      <c r="M204" s="16">
        <f t="shared" si="43"/>
        <v>1.5819289933204604E-4</v>
      </c>
      <c r="N204" s="16">
        <f t="shared" si="40"/>
        <v>9.8079597585868546E-5</v>
      </c>
      <c r="O204" s="16">
        <f t="shared" si="41"/>
        <v>9.8079597585868546E-5</v>
      </c>
      <c r="P204" s="1">
        <f>'App MESURE'!T200</f>
        <v>0.39098023798111547</v>
      </c>
      <c r="Q204" s="85">
        <v>11.833367864516129</v>
      </c>
      <c r="R204" s="78">
        <f t="shared" si="46"/>
        <v>0.15278886174256676</v>
      </c>
    </row>
    <row r="205" spans="1:18" s="1" customFormat="1" x14ac:dyDescent="0.2">
      <c r="A205" s="17">
        <v>39173</v>
      </c>
      <c r="B205" s="1">
        <f t="shared" si="44"/>
        <v>4</v>
      </c>
      <c r="C205" s="47"/>
      <c r="D205" s="47"/>
      <c r="E205" s="47">
        <v>60.711904760000003</v>
      </c>
      <c r="F205" s="51">
        <v>120.86541353383437</v>
      </c>
      <c r="G205" s="16">
        <f t="shared" si="36"/>
        <v>10.368789453280355</v>
      </c>
      <c r="H205" s="16">
        <f t="shared" si="37"/>
        <v>110.49662408055401</v>
      </c>
      <c r="I205" s="23">
        <f t="shared" si="42"/>
        <v>115.28489367325081</v>
      </c>
      <c r="J205" s="16">
        <f t="shared" si="45"/>
        <v>68.693768953632329</v>
      </c>
      <c r="K205" s="16">
        <f t="shared" si="38"/>
        <v>46.591124719618477</v>
      </c>
      <c r="L205" s="16">
        <f t="shared" si="39"/>
        <v>0</v>
      </c>
      <c r="M205" s="16">
        <f t="shared" si="43"/>
        <v>6.0113301746177495E-5</v>
      </c>
      <c r="N205" s="16">
        <f t="shared" si="40"/>
        <v>3.7270247082630046E-5</v>
      </c>
      <c r="O205" s="16">
        <f t="shared" si="41"/>
        <v>10.368826723527437</v>
      </c>
      <c r="P205" s="1">
        <f>'App MESURE'!T201</f>
        <v>4.9503904993154633</v>
      </c>
      <c r="Q205" s="85">
        <v>12.803509266666667</v>
      </c>
      <c r="R205" s="78">
        <f t="shared" si="46"/>
        <v>29.359451115852515</v>
      </c>
    </row>
    <row r="206" spans="1:18" s="1" customFormat="1" x14ac:dyDescent="0.2">
      <c r="A206" s="17">
        <v>39203</v>
      </c>
      <c r="B206" s="1">
        <f t="shared" si="44"/>
        <v>5</v>
      </c>
      <c r="C206" s="47"/>
      <c r="D206" s="47"/>
      <c r="E206" s="47">
        <v>21.992857140000002</v>
      </c>
      <c r="F206" s="51">
        <v>39.327819548872128</v>
      </c>
      <c r="G206" s="16">
        <f t="shared" ref="G206:G269" si="47">IF((F206-$J$2)&gt;0,$I$2*(F206-$J$2),0)</f>
        <v>0</v>
      </c>
      <c r="H206" s="16">
        <f t="shared" ref="H206:H269" si="48">F206-G206</f>
        <v>39.327819548872128</v>
      </c>
      <c r="I206" s="23">
        <f t="shared" si="42"/>
        <v>85.918944268490606</v>
      </c>
      <c r="J206" s="16">
        <f t="shared" si="45"/>
        <v>68.591325656179862</v>
      </c>
      <c r="K206" s="16">
        <f t="shared" ref="K206:K269" si="49">I206-J206</f>
        <v>17.327618612310744</v>
      </c>
      <c r="L206" s="16">
        <f t="shared" ref="L206:L269" si="50">IF(K206&gt;$N$2,(K206-$N$2)/$L$2,0)</f>
        <v>0</v>
      </c>
      <c r="M206" s="16">
        <f t="shared" si="43"/>
        <v>2.284305466354745E-5</v>
      </c>
      <c r="N206" s="16">
        <f t="shared" ref="N206:N269" si="51">$M$2*M206</f>
        <v>1.4162693891399418E-5</v>
      </c>
      <c r="O206" s="16">
        <f t="shared" ref="O206:O269" si="52">N206+G206</f>
        <v>1.4162693891399418E-5</v>
      </c>
      <c r="P206" s="1">
        <f>'App MESURE'!T202</f>
        <v>0.40589320636861287</v>
      </c>
      <c r="Q206" s="85">
        <v>16.923139516129037</v>
      </c>
      <c r="R206" s="78">
        <f t="shared" si="46"/>
        <v>0.16473779809430647</v>
      </c>
    </row>
    <row r="207" spans="1:18" s="1" customFormat="1" x14ac:dyDescent="0.2">
      <c r="A207" s="17">
        <v>39234</v>
      </c>
      <c r="B207" s="1">
        <f t="shared" si="44"/>
        <v>6</v>
      </c>
      <c r="C207" s="47"/>
      <c r="D207" s="47"/>
      <c r="E207" s="47">
        <v>0.485714286</v>
      </c>
      <c r="F207" s="51">
        <v>3.5601503759398465</v>
      </c>
      <c r="G207" s="16">
        <f t="shared" si="47"/>
        <v>0</v>
      </c>
      <c r="H207" s="16">
        <f t="shared" si="48"/>
        <v>3.5601503759398465</v>
      </c>
      <c r="I207" s="23">
        <f t="shared" ref="I207:I270" si="53">H207+K206-L206</f>
        <v>20.887768988250592</v>
      </c>
      <c r="J207" s="16">
        <f t="shared" si="45"/>
        <v>20.680683436312489</v>
      </c>
      <c r="K207" s="16">
        <f t="shared" si="49"/>
        <v>0.20708555193810341</v>
      </c>
      <c r="L207" s="16">
        <f t="shared" si="50"/>
        <v>0</v>
      </c>
      <c r="M207" s="16">
        <f t="shared" ref="M207:M270" si="54">L207+M206-N206</f>
        <v>8.6803607721480312E-6</v>
      </c>
      <c r="N207" s="16">
        <f t="shared" si="51"/>
        <v>5.3818236787317793E-6</v>
      </c>
      <c r="O207" s="16">
        <f t="shared" si="52"/>
        <v>5.3818236787317793E-6</v>
      </c>
      <c r="P207" s="1">
        <f>'App MESURE'!T203</f>
        <v>4.4841048781584382E-2</v>
      </c>
      <c r="Q207" s="85">
        <v>20.5533933</v>
      </c>
      <c r="R207" s="78">
        <f t="shared" si="46"/>
        <v>2.0102370315602321E-3</v>
      </c>
    </row>
    <row r="208" spans="1:18" s="1" customFormat="1" x14ac:dyDescent="0.2">
      <c r="A208" s="17">
        <v>39264</v>
      </c>
      <c r="B208" s="1">
        <f t="shared" si="44"/>
        <v>7</v>
      </c>
      <c r="C208" s="47"/>
      <c r="D208" s="47"/>
      <c r="E208" s="47">
        <v>0.62857142899999996</v>
      </c>
      <c r="F208" s="51">
        <v>6.0646616541353291</v>
      </c>
      <c r="G208" s="16">
        <f t="shared" si="47"/>
        <v>0</v>
      </c>
      <c r="H208" s="16">
        <f t="shared" si="48"/>
        <v>6.0646616541353291</v>
      </c>
      <c r="I208" s="23">
        <f t="shared" si="53"/>
        <v>6.2717472060734325</v>
      </c>
      <c r="J208" s="16">
        <f t="shared" si="45"/>
        <v>6.268970762053808</v>
      </c>
      <c r="K208" s="16">
        <f t="shared" si="49"/>
        <v>2.7764440196245133E-3</v>
      </c>
      <c r="L208" s="16">
        <f t="shared" si="50"/>
        <v>0</v>
      </c>
      <c r="M208" s="16">
        <f t="shared" si="54"/>
        <v>3.2985370934162519E-6</v>
      </c>
      <c r="N208" s="16">
        <f t="shared" si="51"/>
        <v>2.0450929979180762E-6</v>
      </c>
      <c r="O208" s="16">
        <f t="shared" si="52"/>
        <v>2.0450929979180762E-6</v>
      </c>
      <c r="P208" s="1">
        <f>'App MESURE'!T204</f>
        <v>8.0693459083033478E-3</v>
      </c>
      <c r="Q208" s="85">
        <v>25.657801258064517</v>
      </c>
      <c r="R208" s="78">
        <f t="shared" si="46"/>
        <v>6.5081342444627663E-5</v>
      </c>
    </row>
    <row r="209" spans="1:18" s="1" customFormat="1" ht="13.5" thickBot="1" x14ac:dyDescent="0.25">
      <c r="A209" s="17">
        <v>39295</v>
      </c>
      <c r="B209" s="4">
        <f t="shared" si="44"/>
        <v>8</v>
      </c>
      <c r="C209" s="48"/>
      <c r="D209" s="48"/>
      <c r="E209" s="48">
        <v>3.0619047620000002</v>
      </c>
      <c r="F209" s="58">
        <v>10.572932330827047</v>
      </c>
      <c r="G209" s="25">
        <f t="shared" si="47"/>
        <v>0</v>
      </c>
      <c r="H209" s="25">
        <f t="shared" si="48"/>
        <v>10.572932330827047</v>
      </c>
      <c r="I209" s="24">
        <f t="shared" si="53"/>
        <v>10.575708774846671</v>
      </c>
      <c r="J209" s="25">
        <f t="shared" si="45"/>
        <v>10.560243139521782</v>
      </c>
      <c r="K209" s="25">
        <f t="shared" si="49"/>
        <v>1.5465635324888538E-2</v>
      </c>
      <c r="L209" s="25">
        <f t="shared" si="50"/>
        <v>0</v>
      </c>
      <c r="M209" s="25">
        <f t="shared" si="54"/>
        <v>1.2534440954981758E-6</v>
      </c>
      <c r="N209" s="25">
        <f t="shared" si="51"/>
        <v>7.7713533920886902E-7</v>
      </c>
      <c r="O209" s="25">
        <f t="shared" si="52"/>
        <v>7.7713533920886902E-7</v>
      </c>
      <c r="P209" s="4">
        <f>'App MESURE'!T205</f>
        <v>7.1245174316982062E-3</v>
      </c>
      <c r="Q209" s="86">
        <v>24.568781677419356</v>
      </c>
      <c r="R209" s="79">
        <f t="shared" si="46"/>
        <v>5.0747675809968974E-5</v>
      </c>
    </row>
    <row r="210" spans="1:18" s="1" customFormat="1" x14ac:dyDescent="0.2">
      <c r="A210" s="17">
        <v>39326</v>
      </c>
      <c r="B210" s="1">
        <f t="shared" si="44"/>
        <v>9</v>
      </c>
      <c r="C210" s="47"/>
      <c r="D210" s="47"/>
      <c r="E210" s="47">
        <v>4.4690476190000004</v>
      </c>
      <c r="F210" s="51">
        <v>11.648872180451111</v>
      </c>
      <c r="G210" s="16">
        <f t="shared" si="47"/>
        <v>0</v>
      </c>
      <c r="H210" s="16">
        <f t="shared" si="48"/>
        <v>11.648872180451111</v>
      </c>
      <c r="I210" s="23">
        <f t="shared" si="53"/>
        <v>11.664337815775999</v>
      </c>
      <c r="J210" s="16">
        <f t="shared" si="45"/>
        <v>11.629771120766771</v>
      </c>
      <c r="K210" s="16">
        <f t="shared" si="49"/>
        <v>3.456669500922871E-2</v>
      </c>
      <c r="L210" s="16">
        <f t="shared" si="50"/>
        <v>0</v>
      </c>
      <c r="M210" s="16">
        <f t="shared" si="54"/>
        <v>4.7630875628930675E-7</v>
      </c>
      <c r="N210" s="16">
        <f t="shared" si="51"/>
        <v>2.9531142889937017E-7</v>
      </c>
      <c r="O210" s="16">
        <f t="shared" si="52"/>
        <v>2.9531142889937017E-7</v>
      </c>
      <c r="P210" s="1">
        <f>'App MESURE'!T206</f>
        <v>6.9202301935133124E-3</v>
      </c>
      <c r="Q210" s="85">
        <v>20.926763333333334</v>
      </c>
      <c r="R210" s="78">
        <f t="shared" si="46"/>
        <v>4.7885498772288621E-5</v>
      </c>
    </row>
    <row r="211" spans="1:18" s="1" customFormat="1" x14ac:dyDescent="0.2">
      <c r="A211" s="17">
        <v>39356</v>
      </c>
      <c r="B211" s="1">
        <f t="shared" si="44"/>
        <v>10</v>
      </c>
      <c r="C211" s="47"/>
      <c r="D211" s="47"/>
      <c r="E211" s="47">
        <v>23.733333330000001</v>
      </c>
      <c r="F211" s="51">
        <v>54.998496240601341</v>
      </c>
      <c r="G211" s="16">
        <f t="shared" si="47"/>
        <v>1.7319025644411723</v>
      </c>
      <c r="H211" s="16">
        <f t="shared" si="48"/>
        <v>53.26659367616017</v>
      </c>
      <c r="I211" s="23">
        <f t="shared" si="53"/>
        <v>53.301160371169402</v>
      </c>
      <c r="J211" s="16">
        <f t="shared" si="45"/>
        <v>48.59193497931247</v>
      </c>
      <c r="K211" s="16">
        <f t="shared" si="49"/>
        <v>4.7092253918569327</v>
      </c>
      <c r="L211" s="16">
        <f t="shared" si="50"/>
        <v>0</v>
      </c>
      <c r="M211" s="16">
        <f t="shared" si="54"/>
        <v>1.8099732738993658E-7</v>
      </c>
      <c r="N211" s="16">
        <f t="shared" si="51"/>
        <v>1.1221834298176067E-7</v>
      </c>
      <c r="O211" s="16">
        <f t="shared" si="52"/>
        <v>1.7319026766595154</v>
      </c>
      <c r="P211" s="1">
        <f>'App MESURE'!T207</f>
        <v>0.52979341632775145</v>
      </c>
      <c r="Q211" s="85">
        <v>17.453902483870966</v>
      </c>
      <c r="R211" s="78">
        <f t="shared" si="46"/>
        <v>1.4450666737753803</v>
      </c>
    </row>
    <row r="212" spans="1:18" s="1" customFormat="1" x14ac:dyDescent="0.2">
      <c r="A212" s="17">
        <v>39387</v>
      </c>
      <c r="B212" s="1">
        <f t="shared" si="44"/>
        <v>11</v>
      </c>
      <c r="C212" s="47"/>
      <c r="D212" s="47"/>
      <c r="E212" s="47">
        <v>53.142857139999997</v>
      </c>
      <c r="F212" s="51">
        <v>56.627819548871976</v>
      </c>
      <c r="G212" s="16">
        <f t="shared" si="47"/>
        <v>1.9455497441965923</v>
      </c>
      <c r="H212" s="16">
        <f t="shared" si="48"/>
        <v>54.682269804675386</v>
      </c>
      <c r="I212" s="23">
        <f t="shared" si="53"/>
        <v>59.391495196532318</v>
      </c>
      <c r="J212" s="16">
        <f t="shared" si="45"/>
        <v>49.327680405005097</v>
      </c>
      <c r="K212" s="16">
        <f t="shared" si="49"/>
        <v>10.063814791527221</v>
      </c>
      <c r="L212" s="16">
        <f t="shared" si="50"/>
        <v>0</v>
      </c>
      <c r="M212" s="16">
        <f t="shared" si="54"/>
        <v>6.8778984408175904E-8</v>
      </c>
      <c r="N212" s="16">
        <f t="shared" si="51"/>
        <v>4.2642970333069062E-8</v>
      </c>
      <c r="O212" s="16">
        <f t="shared" si="52"/>
        <v>1.9455497868395626</v>
      </c>
      <c r="P212" s="1">
        <f>'App MESURE'!T208</f>
        <v>2.7726885402644825</v>
      </c>
      <c r="Q212" s="85">
        <v>13.311578366666664</v>
      </c>
      <c r="R212" s="78">
        <f t="shared" si="46"/>
        <v>0.68415851741733047</v>
      </c>
    </row>
    <row r="213" spans="1:18" s="1" customFormat="1" x14ac:dyDescent="0.2">
      <c r="A213" s="17">
        <v>39417</v>
      </c>
      <c r="B213" s="1">
        <f t="shared" si="44"/>
        <v>12</v>
      </c>
      <c r="C213" s="47"/>
      <c r="D213" s="47"/>
      <c r="E213" s="47">
        <v>15.04047619</v>
      </c>
      <c r="F213" s="51">
        <v>20.106766917293207</v>
      </c>
      <c r="G213" s="16">
        <f t="shared" si="47"/>
        <v>0</v>
      </c>
      <c r="H213" s="16">
        <f t="shared" si="48"/>
        <v>20.106766917293207</v>
      </c>
      <c r="I213" s="23">
        <f t="shared" si="53"/>
        <v>30.170581708820428</v>
      </c>
      <c r="J213" s="16">
        <f t="shared" si="45"/>
        <v>27.6249542010782</v>
      </c>
      <c r="K213" s="16">
        <f t="shared" si="49"/>
        <v>2.5456275077422283</v>
      </c>
      <c r="L213" s="16">
        <f t="shared" si="50"/>
        <v>0</v>
      </c>
      <c r="M213" s="16">
        <f t="shared" si="54"/>
        <v>2.6136014075106843E-8</v>
      </c>
      <c r="N213" s="16">
        <f t="shared" si="51"/>
        <v>1.6204328726566243E-8</v>
      </c>
      <c r="O213" s="16">
        <f t="shared" si="52"/>
        <v>1.6204328726566243E-8</v>
      </c>
      <c r="P213" s="1">
        <f>'App MESURE'!T209</f>
        <v>0.6040518274079606</v>
      </c>
      <c r="Q213" s="85">
        <v>9.5533622709677424</v>
      </c>
      <c r="R213" s="78">
        <f t="shared" si="46"/>
        <v>0.36487859061838807</v>
      </c>
    </row>
    <row r="214" spans="1:18" s="1" customFormat="1" x14ac:dyDescent="0.2">
      <c r="A214" s="17">
        <v>39448</v>
      </c>
      <c r="B214" s="1">
        <f t="shared" si="44"/>
        <v>1</v>
      </c>
      <c r="C214" s="47"/>
      <c r="D214" s="47"/>
      <c r="E214" s="47">
        <v>56.161904759999999</v>
      </c>
      <c r="F214" s="51">
        <v>56.937593984962298</v>
      </c>
      <c r="G214" s="16">
        <f t="shared" si="47"/>
        <v>1.9861693279802852</v>
      </c>
      <c r="H214" s="16">
        <f t="shared" si="48"/>
        <v>54.951424656982013</v>
      </c>
      <c r="I214" s="23">
        <f t="shared" si="53"/>
        <v>57.497052164724238</v>
      </c>
      <c r="J214" s="16">
        <f t="shared" si="45"/>
        <v>44.501797232523927</v>
      </c>
      <c r="K214" s="16">
        <f t="shared" si="49"/>
        <v>12.995254932200311</v>
      </c>
      <c r="L214" s="16">
        <f t="shared" si="50"/>
        <v>0</v>
      </c>
      <c r="M214" s="16">
        <f t="shared" si="54"/>
        <v>9.9316853485405993E-9</v>
      </c>
      <c r="N214" s="16">
        <f t="shared" si="51"/>
        <v>6.1576449160951717E-9</v>
      </c>
      <c r="O214" s="16">
        <f t="shared" si="52"/>
        <v>1.9861693341379301</v>
      </c>
      <c r="P214" s="1">
        <f>'App MESURE'!T210</f>
        <v>9.1269664762913152</v>
      </c>
      <c r="Q214" s="85">
        <v>9.8923413935483868</v>
      </c>
      <c r="R214" s="78">
        <f t="shared" si="46"/>
        <v>50.990983825385953</v>
      </c>
    </row>
    <row r="215" spans="1:18" s="1" customFormat="1" x14ac:dyDescent="0.2">
      <c r="A215" s="17">
        <v>39479</v>
      </c>
      <c r="B215" s="1">
        <f t="shared" si="44"/>
        <v>2</v>
      </c>
      <c r="C215" s="47"/>
      <c r="D215" s="47"/>
      <c r="E215" s="47">
        <v>34.985714289999997</v>
      </c>
      <c r="F215" s="51">
        <v>44.59398496240587</v>
      </c>
      <c r="G215" s="16">
        <f t="shared" si="47"/>
        <v>0.367597223667951</v>
      </c>
      <c r="H215" s="16">
        <f t="shared" si="48"/>
        <v>44.22638773873792</v>
      </c>
      <c r="I215" s="23">
        <f t="shared" si="53"/>
        <v>57.22164267093823</v>
      </c>
      <c r="J215" s="16">
        <f t="shared" si="45"/>
        <v>47.001928388630979</v>
      </c>
      <c r="K215" s="16">
        <f t="shared" si="49"/>
        <v>10.219714282307251</v>
      </c>
      <c r="L215" s="16">
        <f t="shared" si="50"/>
        <v>0</v>
      </c>
      <c r="M215" s="16">
        <f t="shared" si="54"/>
        <v>3.7740404324454275E-9</v>
      </c>
      <c r="N215" s="16">
        <f t="shared" si="51"/>
        <v>2.339905068116165E-9</v>
      </c>
      <c r="O215" s="16">
        <f t="shared" si="52"/>
        <v>0.36759722600785605</v>
      </c>
      <c r="P215" s="1">
        <f>'App MESURE'!T211</f>
        <v>1.5304178448621393</v>
      </c>
      <c r="Q215" s="85">
        <v>12.257415286206896</v>
      </c>
      <c r="R215" s="78">
        <f t="shared" si="46"/>
        <v>1.3521517916326584</v>
      </c>
    </row>
    <row r="216" spans="1:18" s="1" customFormat="1" x14ac:dyDescent="0.2">
      <c r="A216" s="17">
        <v>39508</v>
      </c>
      <c r="B216" s="1">
        <f t="shared" si="44"/>
        <v>3</v>
      </c>
      <c r="C216" s="47"/>
      <c r="D216" s="47"/>
      <c r="E216" s="47">
        <v>15.53095238</v>
      </c>
      <c r="F216" s="51">
        <v>20.570676691729307</v>
      </c>
      <c r="G216" s="16">
        <f t="shared" si="47"/>
        <v>0</v>
      </c>
      <c r="H216" s="16">
        <f t="shared" si="48"/>
        <v>20.570676691729307</v>
      </c>
      <c r="I216" s="23">
        <f t="shared" si="53"/>
        <v>30.790390974036558</v>
      </c>
      <c r="J216" s="16">
        <f t="shared" si="45"/>
        <v>28.907600976635877</v>
      </c>
      <c r="K216" s="16">
        <f t="shared" si="49"/>
        <v>1.8827899974006819</v>
      </c>
      <c r="L216" s="16">
        <f t="shared" si="50"/>
        <v>0</v>
      </c>
      <c r="M216" s="16">
        <f t="shared" si="54"/>
        <v>1.4341353643292625E-9</v>
      </c>
      <c r="N216" s="16">
        <f t="shared" si="51"/>
        <v>8.8916392588414272E-10</v>
      </c>
      <c r="O216" s="16">
        <f t="shared" si="52"/>
        <v>8.8916392588414272E-10</v>
      </c>
      <c r="P216" s="1">
        <f>'App MESURE'!T212</f>
        <v>0.69381053268544912</v>
      </c>
      <c r="Q216" s="85">
        <v>12.53021170967742</v>
      </c>
      <c r="R216" s="78">
        <f t="shared" si="46"/>
        <v>0.48137305403144404</v>
      </c>
    </row>
    <row r="217" spans="1:18" s="1" customFormat="1" x14ac:dyDescent="0.2">
      <c r="A217" s="17">
        <v>39539</v>
      </c>
      <c r="B217" s="1">
        <f t="shared" si="44"/>
        <v>4</v>
      </c>
      <c r="C217" s="47"/>
      <c r="D217" s="47"/>
      <c r="E217" s="47">
        <v>29.09047619</v>
      </c>
      <c r="F217" s="51">
        <v>37.404511278195457</v>
      </c>
      <c r="G217" s="16">
        <f t="shared" si="47"/>
        <v>0</v>
      </c>
      <c r="H217" s="16">
        <f t="shared" si="48"/>
        <v>37.404511278195457</v>
      </c>
      <c r="I217" s="23">
        <f t="shared" si="53"/>
        <v>39.287301275596135</v>
      </c>
      <c r="J217" s="16">
        <f t="shared" si="45"/>
        <v>36.827554402208882</v>
      </c>
      <c r="K217" s="16">
        <f t="shared" si="49"/>
        <v>2.4597468733872532</v>
      </c>
      <c r="L217" s="16">
        <f t="shared" si="50"/>
        <v>0</v>
      </c>
      <c r="M217" s="16">
        <f t="shared" si="54"/>
        <v>5.4497143844511979E-10</v>
      </c>
      <c r="N217" s="16">
        <f t="shared" si="51"/>
        <v>3.3788229183597425E-10</v>
      </c>
      <c r="O217" s="16">
        <f t="shared" si="52"/>
        <v>3.3788229183597425E-10</v>
      </c>
      <c r="P217" s="1">
        <f>'App MESURE'!T213</f>
        <v>0.31526628032883891</v>
      </c>
      <c r="Q217" s="85">
        <v>15.865056699999998</v>
      </c>
      <c r="R217" s="78">
        <f t="shared" si="46"/>
        <v>9.9392827299336267E-2</v>
      </c>
    </row>
    <row r="218" spans="1:18" s="1" customFormat="1" x14ac:dyDescent="0.2">
      <c r="A218" s="17">
        <v>39569</v>
      </c>
      <c r="B218" s="1">
        <f t="shared" ref="B218:B281" si="55">B206</f>
        <v>5</v>
      </c>
      <c r="C218" s="47"/>
      <c r="D218" s="47"/>
      <c r="E218" s="47">
        <v>24.123809519999998</v>
      </c>
      <c r="F218" s="51">
        <v>41.646616541353303</v>
      </c>
      <c r="G218" s="16">
        <f t="shared" si="47"/>
        <v>0</v>
      </c>
      <c r="H218" s="16">
        <f t="shared" si="48"/>
        <v>41.646616541353303</v>
      </c>
      <c r="I218" s="23">
        <f t="shared" si="53"/>
        <v>44.106363414740557</v>
      </c>
      <c r="J218" s="16">
        <f t="shared" si="45"/>
        <v>40.797249648573576</v>
      </c>
      <c r="K218" s="16">
        <f t="shared" si="49"/>
        <v>3.3091137661669805</v>
      </c>
      <c r="L218" s="16">
        <f t="shared" si="50"/>
        <v>0</v>
      </c>
      <c r="M218" s="16">
        <f t="shared" si="54"/>
        <v>2.0708914660914554E-10</v>
      </c>
      <c r="N218" s="16">
        <f t="shared" si="51"/>
        <v>1.2839527089767024E-10</v>
      </c>
      <c r="O218" s="16">
        <f t="shared" si="52"/>
        <v>1.2839527089767024E-10</v>
      </c>
      <c r="P218" s="1">
        <f>'App MESURE'!T214</f>
        <v>0.15278131825752814</v>
      </c>
      <c r="Q218" s="85">
        <v>16.080922016129033</v>
      </c>
      <c r="R218" s="78">
        <f t="shared" si="46"/>
        <v>2.3342131169275304E-2</v>
      </c>
    </row>
    <row r="219" spans="1:18" s="1" customFormat="1" x14ac:dyDescent="0.2">
      <c r="A219" s="17">
        <v>39600</v>
      </c>
      <c r="B219" s="1">
        <f t="shared" si="55"/>
        <v>6</v>
      </c>
      <c r="C219" s="47"/>
      <c r="D219" s="47"/>
      <c r="E219" s="47">
        <v>0.49047618999999998</v>
      </c>
      <c r="F219" s="51">
        <v>3.7894736842105212</v>
      </c>
      <c r="G219" s="16">
        <f t="shared" si="47"/>
        <v>0</v>
      </c>
      <c r="H219" s="16">
        <f t="shared" si="48"/>
        <v>3.7894736842105212</v>
      </c>
      <c r="I219" s="23">
        <f t="shared" si="53"/>
        <v>7.0985874503775017</v>
      </c>
      <c r="J219" s="16">
        <f t="shared" si="45"/>
        <v>7.0920200900115749</v>
      </c>
      <c r="K219" s="16">
        <f t="shared" si="49"/>
        <v>6.5673603659268665E-3</v>
      </c>
      <c r="L219" s="16">
        <f t="shared" si="50"/>
        <v>0</v>
      </c>
      <c r="M219" s="16">
        <f t="shared" si="54"/>
        <v>7.8693875711475296E-11</v>
      </c>
      <c r="N219" s="16">
        <f t="shared" si="51"/>
        <v>4.8790202941114681E-11</v>
      </c>
      <c r="O219" s="16">
        <f t="shared" si="52"/>
        <v>4.8790202941114681E-11</v>
      </c>
      <c r="P219" s="1">
        <f>'App MESURE'!T215</f>
        <v>0.11524353824105375</v>
      </c>
      <c r="Q219" s="85">
        <v>22.157064633333331</v>
      </c>
      <c r="R219" s="78">
        <f t="shared" si="46"/>
        <v>1.3281073095071707E-2</v>
      </c>
    </row>
    <row r="220" spans="1:18" s="1" customFormat="1" x14ac:dyDescent="0.2">
      <c r="A220" s="17">
        <v>39630</v>
      </c>
      <c r="B220" s="1">
        <f t="shared" si="55"/>
        <v>7</v>
      </c>
      <c r="C220" s="47"/>
      <c r="D220" s="47"/>
      <c r="E220" s="47">
        <v>0.95952380999999998</v>
      </c>
      <c r="F220" s="51">
        <v>11.627067669172909</v>
      </c>
      <c r="G220" s="16">
        <f t="shared" si="47"/>
        <v>0</v>
      </c>
      <c r="H220" s="16">
        <f t="shared" si="48"/>
        <v>11.627067669172909</v>
      </c>
      <c r="I220" s="23">
        <f t="shared" si="53"/>
        <v>11.633635029538837</v>
      </c>
      <c r="J220" s="16">
        <f t="shared" si="45"/>
        <v>11.614370211388875</v>
      </c>
      <c r="K220" s="16">
        <f t="shared" si="49"/>
        <v>1.9264818149961727E-2</v>
      </c>
      <c r="L220" s="16">
        <f t="shared" si="50"/>
        <v>0</v>
      </c>
      <c r="M220" s="16">
        <f t="shared" si="54"/>
        <v>2.9903672770360615E-11</v>
      </c>
      <c r="N220" s="16">
        <f t="shared" si="51"/>
        <v>1.854027711762358E-11</v>
      </c>
      <c r="O220" s="16">
        <f t="shared" si="52"/>
        <v>1.854027711762358E-11</v>
      </c>
      <c r="P220" s="1">
        <f>'App MESURE'!T216</f>
        <v>8.14595362262268E-3</v>
      </c>
      <c r="Q220" s="85">
        <v>25.042871677419356</v>
      </c>
      <c r="R220" s="78">
        <f t="shared" si="46"/>
        <v>6.6356560119863088E-5</v>
      </c>
    </row>
    <row r="221" spans="1:18" s="1" customFormat="1" ht="13.5" thickBot="1" x14ac:dyDescent="0.25">
      <c r="A221" s="17">
        <v>39661</v>
      </c>
      <c r="B221" s="4">
        <f t="shared" si="55"/>
        <v>8</v>
      </c>
      <c r="C221" s="48"/>
      <c r="D221" s="48"/>
      <c r="E221" s="48">
        <v>0.89047619</v>
      </c>
      <c r="F221" s="58">
        <v>12.24285714285711</v>
      </c>
      <c r="G221" s="25">
        <f t="shared" si="47"/>
        <v>0</v>
      </c>
      <c r="H221" s="25">
        <f t="shared" si="48"/>
        <v>12.24285714285711</v>
      </c>
      <c r="I221" s="24">
        <f t="shared" si="53"/>
        <v>12.262121961007072</v>
      </c>
      <c r="J221" s="25">
        <f t="shared" si="45"/>
        <v>12.239027620318545</v>
      </c>
      <c r="K221" s="25">
        <f t="shared" si="49"/>
        <v>2.3094340688526671E-2</v>
      </c>
      <c r="L221" s="25">
        <f t="shared" si="50"/>
        <v>0</v>
      </c>
      <c r="M221" s="25">
        <f t="shared" si="54"/>
        <v>1.1363395652737035E-11</v>
      </c>
      <c r="N221" s="25">
        <f t="shared" si="51"/>
        <v>7.045305304696961E-12</v>
      </c>
      <c r="O221" s="25">
        <f t="shared" si="52"/>
        <v>7.045305304696961E-12</v>
      </c>
      <c r="P221" s="4">
        <f>'App MESURE'!T217</f>
        <v>7.1245174316982062E-3</v>
      </c>
      <c r="Q221" s="86">
        <v>24.871895645161288</v>
      </c>
      <c r="R221" s="79">
        <f t="shared" si="46"/>
        <v>5.0758748534182802E-5</v>
      </c>
    </row>
    <row r="222" spans="1:18" s="1" customFormat="1" x14ac:dyDescent="0.2">
      <c r="A222" s="17">
        <v>39692</v>
      </c>
      <c r="B222" s="1">
        <f t="shared" si="55"/>
        <v>9</v>
      </c>
      <c r="C222" s="47"/>
      <c r="D222" s="47"/>
      <c r="E222" s="47">
        <v>44.54047619</v>
      </c>
      <c r="F222" s="51">
        <v>71.68796992481191</v>
      </c>
      <c r="G222" s="16">
        <f t="shared" si="47"/>
        <v>3.9203319363983429</v>
      </c>
      <c r="H222" s="16">
        <f t="shared" si="48"/>
        <v>67.767637988413568</v>
      </c>
      <c r="I222" s="23">
        <f t="shared" si="53"/>
        <v>67.790732329102099</v>
      </c>
      <c r="J222" s="16">
        <f t="shared" si="45"/>
        <v>61.640510251888202</v>
      </c>
      <c r="K222" s="16">
        <f t="shared" si="49"/>
        <v>6.1502220772138969</v>
      </c>
      <c r="L222" s="16">
        <f t="shared" si="50"/>
        <v>0</v>
      </c>
      <c r="M222" s="16">
        <f t="shared" si="54"/>
        <v>4.3180903480400735E-12</v>
      </c>
      <c r="N222" s="16">
        <f t="shared" si="51"/>
        <v>2.6772160157848456E-12</v>
      </c>
      <c r="O222" s="16">
        <f t="shared" si="52"/>
        <v>3.9203319364010203</v>
      </c>
      <c r="P222" s="1">
        <f>'App MESURE'!T218</f>
        <v>3.6400921535975472</v>
      </c>
      <c r="Q222" s="85">
        <v>20.637017833333335</v>
      </c>
      <c r="R222" s="78">
        <f t="shared" si="46"/>
        <v>7.8534335865737756E-2</v>
      </c>
    </row>
    <row r="223" spans="1:18" s="1" customFormat="1" x14ac:dyDescent="0.2">
      <c r="A223" s="17">
        <v>39722</v>
      </c>
      <c r="B223" s="1">
        <f t="shared" si="55"/>
        <v>10</v>
      </c>
      <c r="C223" s="47"/>
      <c r="D223" s="47"/>
      <c r="E223" s="47">
        <v>82.630952379999997</v>
      </c>
      <c r="F223" s="51">
        <v>92.37518796992471</v>
      </c>
      <c r="G223" s="16">
        <f t="shared" si="47"/>
        <v>6.6329708398550933</v>
      </c>
      <c r="H223" s="16">
        <f t="shared" si="48"/>
        <v>85.742217130069619</v>
      </c>
      <c r="I223" s="23">
        <f t="shared" si="53"/>
        <v>91.892439207283516</v>
      </c>
      <c r="J223" s="16">
        <f t="shared" si="45"/>
        <v>67.704568877341785</v>
      </c>
      <c r="K223" s="16">
        <f t="shared" si="49"/>
        <v>24.187870329941731</v>
      </c>
      <c r="L223" s="16">
        <f t="shared" si="50"/>
        <v>0</v>
      </c>
      <c r="M223" s="16">
        <f t="shared" si="54"/>
        <v>1.6408743322552279E-12</v>
      </c>
      <c r="N223" s="16">
        <f t="shared" si="51"/>
        <v>1.0173420859982413E-12</v>
      </c>
      <c r="O223" s="16">
        <f t="shared" si="52"/>
        <v>6.6329708398561102</v>
      </c>
      <c r="P223" s="1">
        <f>'App MESURE'!T219</f>
        <v>5.1074363136701022</v>
      </c>
      <c r="Q223" s="85">
        <v>15.085137403225806</v>
      </c>
      <c r="R223" s="78">
        <f t="shared" si="46"/>
        <v>2.3272555905855681</v>
      </c>
    </row>
    <row r="224" spans="1:18" s="1" customFormat="1" x14ac:dyDescent="0.2">
      <c r="A224" s="17">
        <v>39753</v>
      </c>
      <c r="B224" s="1">
        <f t="shared" si="55"/>
        <v>11</v>
      </c>
      <c r="C224" s="47"/>
      <c r="D224" s="47"/>
      <c r="E224" s="47">
        <v>84.635714289999996</v>
      </c>
      <c r="F224" s="51">
        <v>113.20676691729304</v>
      </c>
      <c r="G224" s="16">
        <f t="shared" si="47"/>
        <v>9.3645392580848057</v>
      </c>
      <c r="H224" s="16">
        <f t="shared" si="48"/>
        <v>103.84222765920823</v>
      </c>
      <c r="I224" s="23">
        <f t="shared" si="53"/>
        <v>128.03009798914997</v>
      </c>
      <c r="J224" s="16">
        <f t="shared" si="45"/>
        <v>61.292591183993459</v>
      </c>
      <c r="K224" s="16">
        <f t="shared" si="49"/>
        <v>66.737506805156499</v>
      </c>
      <c r="L224" s="16">
        <f t="shared" si="50"/>
        <v>16.497563721120461</v>
      </c>
      <c r="M224" s="16">
        <f t="shared" si="54"/>
        <v>16.497563721121086</v>
      </c>
      <c r="N224" s="16">
        <f t="shared" si="51"/>
        <v>10.228489507095073</v>
      </c>
      <c r="O224" s="16">
        <f t="shared" si="52"/>
        <v>19.593028765179881</v>
      </c>
      <c r="P224" s="1">
        <f>'App MESURE'!T220</f>
        <v>8.5805236500514965</v>
      </c>
      <c r="Q224" s="85">
        <v>9.7920712833333319</v>
      </c>
      <c r="R224" s="78">
        <f t="shared" si="46"/>
        <v>121.27526891072883</v>
      </c>
    </row>
    <row r="225" spans="1:18" s="1" customFormat="1" x14ac:dyDescent="0.2">
      <c r="A225" s="17">
        <v>39783</v>
      </c>
      <c r="B225" s="1">
        <f t="shared" si="55"/>
        <v>12</v>
      </c>
      <c r="C225" s="47"/>
      <c r="D225" s="47"/>
      <c r="E225" s="47">
        <v>78.180952379999994</v>
      </c>
      <c r="F225" s="51">
        <v>112.51052631578919</v>
      </c>
      <c r="G225" s="16">
        <f t="shared" si="47"/>
        <v>9.2732437857942891</v>
      </c>
      <c r="H225" s="16">
        <f t="shared" si="48"/>
        <v>103.2372825299949</v>
      </c>
      <c r="I225" s="23">
        <f t="shared" si="53"/>
        <v>153.47722561403094</v>
      </c>
      <c r="J225" s="16">
        <f t="shared" si="45"/>
        <v>57.631367342593471</v>
      </c>
      <c r="K225" s="16">
        <f t="shared" si="49"/>
        <v>95.845858271437464</v>
      </c>
      <c r="L225" s="16">
        <f t="shared" si="50"/>
        <v>40.445358815679569</v>
      </c>
      <c r="M225" s="16">
        <f t="shared" si="54"/>
        <v>46.714433029705575</v>
      </c>
      <c r="N225" s="16">
        <f t="shared" si="51"/>
        <v>28.962948478417456</v>
      </c>
      <c r="O225" s="16">
        <f t="shared" si="52"/>
        <v>38.236192264211745</v>
      </c>
      <c r="P225" s="1">
        <f>'App MESURE'!T221</f>
        <v>32.664252590526019</v>
      </c>
      <c r="Q225" s="85">
        <v>8.0423337548387082</v>
      </c>
      <c r="R225" s="78">
        <f t="shared" si="46"/>
        <v>31.046511727192996</v>
      </c>
    </row>
    <row r="226" spans="1:18" s="1" customFormat="1" x14ac:dyDescent="0.2">
      <c r="A226" s="17">
        <v>39814</v>
      </c>
      <c r="B226" s="1">
        <f t="shared" si="55"/>
        <v>1</v>
      </c>
      <c r="C226" s="47"/>
      <c r="D226" s="47"/>
      <c r="E226" s="47">
        <v>89.19761905</v>
      </c>
      <c r="F226" s="51">
        <v>114.63834586466142</v>
      </c>
      <c r="G226" s="16">
        <f t="shared" si="47"/>
        <v>9.5522569462501572</v>
      </c>
      <c r="H226" s="16">
        <f t="shared" si="48"/>
        <v>105.08608891841126</v>
      </c>
      <c r="I226" s="23">
        <f t="shared" si="53"/>
        <v>160.48658837416917</v>
      </c>
      <c r="J226" s="16">
        <f t="shared" si="45"/>
        <v>55.803394753000987</v>
      </c>
      <c r="K226" s="16">
        <f t="shared" si="49"/>
        <v>104.68319362116819</v>
      </c>
      <c r="L226" s="16">
        <f t="shared" si="50"/>
        <v>47.715942186998696</v>
      </c>
      <c r="M226" s="16">
        <f t="shared" si="54"/>
        <v>65.467426738286818</v>
      </c>
      <c r="N226" s="16">
        <f t="shared" si="51"/>
        <v>40.58980457773783</v>
      </c>
      <c r="O226" s="16">
        <f t="shared" si="52"/>
        <v>50.142061523987991</v>
      </c>
      <c r="P226" s="1">
        <f>'App MESURE'!T222</f>
        <v>41.289004427644542</v>
      </c>
      <c r="Q226" s="85">
        <v>7.3765046870967748</v>
      </c>
      <c r="R226" s="78">
        <f t="shared" si="46"/>
        <v>78.376619951117092</v>
      </c>
    </row>
    <row r="227" spans="1:18" s="1" customFormat="1" x14ac:dyDescent="0.2">
      <c r="A227" s="17">
        <v>39845</v>
      </c>
      <c r="B227" s="1">
        <f t="shared" si="55"/>
        <v>2</v>
      </c>
      <c r="C227" s="47"/>
      <c r="D227" s="47"/>
      <c r="E227" s="47">
        <v>99.478571430000002</v>
      </c>
      <c r="F227" s="51">
        <v>129.18496240601482</v>
      </c>
      <c r="G227" s="16">
        <f t="shared" si="47"/>
        <v>11.459701333295945</v>
      </c>
      <c r="H227" s="16">
        <f t="shared" si="48"/>
        <v>117.72526107271888</v>
      </c>
      <c r="I227" s="23">
        <f t="shared" si="53"/>
        <v>174.69251250688836</v>
      </c>
      <c r="J227" s="16">
        <f t="shared" si="45"/>
        <v>64.910175407296236</v>
      </c>
      <c r="K227" s="16">
        <f t="shared" si="49"/>
        <v>109.78233709959213</v>
      </c>
      <c r="L227" s="16">
        <f t="shared" si="50"/>
        <v>51.911069599848219</v>
      </c>
      <c r="M227" s="16">
        <f t="shared" si="54"/>
        <v>76.788691760397199</v>
      </c>
      <c r="N227" s="16">
        <f t="shared" si="51"/>
        <v>47.608988891446266</v>
      </c>
      <c r="O227" s="16">
        <f t="shared" si="52"/>
        <v>59.068690224742213</v>
      </c>
      <c r="P227" s="1">
        <f>'App MESURE'!T223</f>
        <v>93.535976311526895</v>
      </c>
      <c r="Q227" s="85">
        <v>9.8142552678571437</v>
      </c>
      <c r="R227" s="78">
        <f t="shared" si="46"/>
        <v>1187.993810188261</v>
      </c>
    </row>
    <row r="228" spans="1:18" s="1" customFormat="1" x14ac:dyDescent="0.2">
      <c r="A228" s="17">
        <v>39873</v>
      </c>
      <c r="B228" s="1">
        <f t="shared" si="55"/>
        <v>3</v>
      </c>
      <c r="C228" s="47"/>
      <c r="D228" s="47"/>
      <c r="E228" s="47">
        <v>73.838095240000001</v>
      </c>
      <c r="F228" s="51">
        <v>118.70751879699219</v>
      </c>
      <c r="G228" s="16">
        <f t="shared" si="47"/>
        <v>10.085832643913447</v>
      </c>
      <c r="H228" s="16">
        <f t="shared" si="48"/>
        <v>108.62168615307874</v>
      </c>
      <c r="I228" s="23">
        <f t="shared" si="53"/>
        <v>166.49295365282265</v>
      </c>
      <c r="J228" s="16">
        <f t="shared" si="45"/>
        <v>77.464310771321138</v>
      </c>
      <c r="K228" s="16">
        <f t="shared" si="49"/>
        <v>89.028642881501511</v>
      </c>
      <c r="L228" s="16">
        <f t="shared" si="50"/>
        <v>34.836752726709605</v>
      </c>
      <c r="M228" s="16">
        <f t="shared" si="54"/>
        <v>64.016455595660545</v>
      </c>
      <c r="N228" s="16">
        <f t="shared" si="51"/>
        <v>39.69020246930954</v>
      </c>
      <c r="O228" s="16">
        <f t="shared" si="52"/>
        <v>49.776035113222989</v>
      </c>
      <c r="P228" s="1">
        <f>'App MESURE'!T224</f>
        <v>12.013111041462734</v>
      </c>
      <c r="Q228" s="85">
        <v>13.137014064516134</v>
      </c>
      <c r="R228" s="78">
        <f t="shared" si="46"/>
        <v>1426.0384344495299</v>
      </c>
    </row>
    <row r="229" spans="1:18" s="1" customFormat="1" x14ac:dyDescent="0.2">
      <c r="A229" s="17">
        <v>39904</v>
      </c>
      <c r="B229" s="1">
        <f t="shared" si="55"/>
        <v>4</v>
      </c>
      <c r="C229" s="47"/>
      <c r="D229" s="47"/>
      <c r="E229" s="47">
        <v>7.2952380950000002</v>
      </c>
      <c r="F229" s="51">
        <v>12.186466165413524</v>
      </c>
      <c r="G229" s="16">
        <f t="shared" si="47"/>
        <v>0</v>
      </c>
      <c r="H229" s="16">
        <f t="shared" si="48"/>
        <v>12.186466165413524</v>
      </c>
      <c r="I229" s="23">
        <f t="shared" si="53"/>
        <v>66.378356320205427</v>
      </c>
      <c r="J229" s="16">
        <f t="shared" si="45"/>
        <v>52.196230298351644</v>
      </c>
      <c r="K229" s="16">
        <f t="shared" si="49"/>
        <v>14.182126021853783</v>
      </c>
      <c r="L229" s="16">
        <f t="shared" si="50"/>
        <v>0</v>
      </c>
      <c r="M229" s="16">
        <f t="shared" si="54"/>
        <v>24.326253126351006</v>
      </c>
      <c r="N229" s="16">
        <f t="shared" si="51"/>
        <v>15.082276938337623</v>
      </c>
      <c r="O229" s="16">
        <f t="shared" si="52"/>
        <v>15.082276938337623</v>
      </c>
      <c r="P229" s="1">
        <f>'App MESURE'!T225</f>
        <v>2.9121145803256749</v>
      </c>
      <c r="Q229" s="85">
        <v>12.623074316666667</v>
      </c>
      <c r="R229" s="78">
        <f t="shared" si="46"/>
        <v>148.11285182037096</v>
      </c>
    </row>
    <row r="230" spans="1:18" s="1" customFormat="1" x14ac:dyDescent="0.2">
      <c r="A230" s="17">
        <v>39934</v>
      </c>
      <c r="B230" s="1">
        <f t="shared" si="55"/>
        <v>5</v>
      </c>
      <c r="C230" s="47"/>
      <c r="D230" s="47"/>
      <c r="E230" s="47">
        <v>8.5190476190000002</v>
      </c>
      <c r="F230" s="51">
        <v>17.858646616541304</v>
      </c>
      <c r="G230" s="16">
        <f t="shared" si="47"/>
        <v>0</v>
      </c>
      <c r="H230" s="16">
        <f t="shared" si="48"/>
        <v>17.858646616541304</v>
      </c>
      <c r="I230" s="23">
        <f t="shared" si="53"/>
        <v>32.040772638395083</v>
      </c>
      <c r="J230" s="16">
        <f t="shared" si="45"/>
        <v>31.081843094067175</v>
      </c>
      <c r="K230" s="16">
        <f t="shared" si="49"/>
        <v>0.95892954432790845</v>
      </c>
      <c r="L230" s="16">
        <f t="shared" si="50"/>
        <v>0</v>
      </c>
      <c r="M230" s="16">
        <f t="shared" si="54"/>
        <v>9.2439761880133826</v>
      </c>
      <c r="N230" s="16">
        <f t="shared" si="51"/>
        <v>5.731265236568297</v>
      </c>
      <c r="O230" s="16">
        <f t="shared" si="52"/>
        <v>5.731265236568297</v>
      </c>
      <c r="P230" s="1">
        <f>'App MESURE'!T226</f>
        <v>1.1780989667075148</v>
      </c>
      <c r="Q230" s="85">
        <v>18.577208161290326</v>
      </c>
      <c r="R230" s="78">
        <f t="shared" si="46"/>
        <v>20.731323080997946</v>
      </c>
    </row>
    <row r="231" spans="1:18" s="1" customFormat="1" x14ac:dyDescent="0.2">
      <c r="A231" s="17">
        <v>39965</v>
      </c>
      <c r="B231" s="1">
        <f t="shared" si="55"/>
        <v>6</v>
      </c>
      <c r="C231" s="47"/>
      <c r="D231" s="47"/>
      <c r="E231" s="47">
        <v>5.5785714290000001</v>
      </c>
      <c r="F231" s="51">
        <v>18.896992481202982</v>
      </c>
      <c r="G231" s="16">
        <f t="shared" si="47"/>
        <v>0</v>
      </c>
      <c r="H231" s="16">
        <f t="shared" si="48"/>
        <v>18.896992481202982</v>
      </c>
      <c r="I231" s="23">
        <f t="shared" si="53"/>
        <v>19.855922025530891</v>
      </c>
      <c r="J231" s="16">
        <f t="shared" si="45"/>
        <v>19.722141646198107</v>
      </c>
      <c r="K231" s="16">
        <f t="shared" si="49"/>
        <v>0.13378037933278364</v>
      </c>
      <c r="L231" s="16">
        <f t="shared" si="50"/>
        <v>0</v>
      </c>
      <c r="M231" s="16">
        <f t="shared" si="54"/>
        <v>3.5127109514450856</v>
      </c>
      <c r="N231" s="16">
        <f t="shared" si="51"/>
        <v>2.1778807898959531</v>
      </c>
      <c r="O231" s="16">
        <f t="shared" si="52"/>
        <v>2.1778807898959531</v>
      </c>
      <c r="P231" s="1">
        <f>'App MESURE'!T227</f>
        <v>0.62859183189492118</v>
      </c>
      <c r="Q231" s="85">
        <v>22.603597299999997</v>
      </c>
      <c r="R231" s="78">
        <f t="shared" si="46"/>
        <v>2.4002962753839236</v>
      </c>
    </row>
    <row r="232" spans="1:18" s="1" customFormat="1" x14ac:dyDescent="0.2">
      <c r="A232" s="17">
        <v>39995</v>
      </c>
      <c r="B232" s="1">
        <f t="shared" si="55"/>
        <v>7</v>
      </c>
      <c r="C232" s="47"/>
      <c r="D232" s="47"/>
      <c r="E232" s="47">
        <v>1.94047619</v>
      </c>
      <c r="F232" s="51">
        <v>5.7210526315789361</v>
      </c>
      <c r="G232" s="16">
        <f t="shared" si="47"/>
        <v>0</v>
      </c>
      <c r="H232" s="16">
        <f t="shared" si="48"/>
        <v>5.7210526315789361</v>
      </c>
      <c r="I232" s="23">
        <f t="shared" si="53"/>
        <v>5.8548330109117197</v>
      </c>
      <c r="J232" s="16">
        <f t="shared" si="45"/>
        <v>5.8527366087021431</v>
      </c>
      <c r="K232" s="16">
        <f t="shared" si="49"/>
        <v>2.096402209576631E-3</v>
      </c>
      <c r="L232" s="16">
        <f t="shared" si="50"/>
        <v>0</v>
      </c>
      <c r="M232" s="16">
        <f t="shared" si="54"/>
        <v>1.3348301615491325</v>
      </c>
      <c r="N232" s="16">
        <f t="shared" si="51"/>
        <v>0.8275947001604621</v>
      </c>
      <c r="O232" s="16">
        <f t="shared" si="52"/>
        <v>0.8275947001604621</v>
      </c>
      <c r="P232" s="1">
        <f>'App MESURE'!T228</f>
        <v>0.15285792597184764</v>
      </c>
      <c r="Q232" s="85">
        <v>26.198005612903223</v>
      </c>
      <c r="R232" s="78">
        <f t="shared" si="46"/>
        <v>0.45526971444245729</v>
      </c>
    </row>
    <row r="233" spans="1:18" s="1" customFormat="1" ht="13.5" thickBot="1" x14ac:dyDescent="0.25">
      <c r="A233" s="17">
        <v>40026</v>
      </c>
      <c r="B233" s="4">
        <f t="shared" si="55"/>
        <v>8</v>
      </c>
      <c r="C233" s="48"/>
      <c r="D233" s="48"/>
      <c r="E233" s="48">
        <v>1.0642857139999999</v>
      </c>
      <c r="F233" s="58">
        <v>9.9962406015037377</v>
      </c>
      <c r="G233" s="25">
        <f t="shared" si="47"/>
        <v>0</v>
      </c>
      <c r="H233" s="25">
        <f t="shared" si="48"/>
        <v>9.9962406015037377</v>
      </c>
      <c r="I233" s="24">
        <f t="shared" si="53"/>
        <v>9.9983370037133135</v>
      </c>
      <c r="J233" s="25">
        <f t="shared" si="45"/>
        <v>9.9867891447489416</v>
      </c>
      <c r="K233" s="25">
        <f t="shared" si="49"/>
        <v>1.1547858964371827E-2</v>
      </c>
      <c r="L233" s="25">
        <f t="shared" si="50"/>
        <v>0</v>
      </c>
      <c r="M233" s="25">
        <f t="shared" si="54"/>
        <v>0.50723546138867037</v>
      </c>
      <c r="N233" s="25">
        <f t="shared" si="51"/>
        <v>0.31448598606097561</v>
      </c>
      <c r="O233" s="25">
        <f t="shared" si="52"/>
        <v>0.31448598606097561</v>
      </c>
      <c r="P233" s="4">
        <f>'App MESURE'!T229</f>
        <v>5.5412913357652721E-2</v>
      </c>
      <c r="Q233" s="86">
        <v>25.460882516129033</v>
      </c>
      <c r="R233" s="79">
        <f t="shared" si="46"/>
        <v>6.7118856999941245E-2</v>
      </c>
    </row>
    <row r="234" spans="1:18" s="1" customFormat="1" x14ac:dyDescent="0.2">
      <c r="A234" s="17">
        <v>40057</v>
      </c>
      <c r="B234" s="1">
        <f t="shared" si="55"/>
        <v>9</v>
      </c>
      <c r="C234" s="47"/>
      <c r="D234" s="47"/>
      <c r="E234" s="47">
        <v>87.204761899999994</v>
      </c>
      <c r="F234" s="51">
        <v>92.806015037593752</v>
      </c>
      <c r="G234" s="16">
        <f t="shared" si="47"/>
        <v>6.6894636105056797</v>
      </c>
      <c r="H234" s="16">
        <f t="shared" si="48"/>
        <v>86.116551427088069</v>
      </c>
      <c r="I234" s="23">
        <f t="shared" si="53"/>
        <v>86.128099286052446</v>
      </c>
      <c r="J234" s="16">
        <f t="shared" si="45"/>
        <v>73.339461511684107</v>
      </c>
      <c r="K234" s="16">
        <f t="shared" si="49"/>
        <v>12.78863777436834</v>
      </c>
      <c r="L234" s="16">
        <f t="shared" si="50"/>
        <v>0</v>
      </c>
      <c r="M234" s="16">
        <f t="shared" si="54"/>
        <v>0.19274947532769476</v>
      </c>
      <c r="N234" s="16">
        <f t="shared" si="51"/>
        <v>0.11950467470317075</v>
      </c>
      <c r="O234" s="16">
        <f t="shared" si="52"/>
        <v>6.8089682852088504</v>
      </c>
      <c r="P234" s="1">
        <f>'App MESURE'!T230</f>
        <v>8.379658223106194</v>
      </c>
      <c r="Q234" s="85">
        <v>19.829519866666665</v>
      </c>
      <c r="R234" s="78">
        <f t="shared" si="46"/>
        <v>2.4670668810119611</v>
      </c>
    </row>
    <row r="235" spans="1:18" s="1" customFormat="1" x14ac:dyDescent="0.2">
      <c r="A235" s="17">
        <v>40087</v>
      </c>
      <c r="B235" s="1">
        <f t="shared" si="55"/>
        <v>10</v>
      </c>
      <c r="C235" s="47"/>
      <c r="D235" s="47"/>
      <c r="E235" s="47">
        <v>12.72142857</v>
      </c>
      <c r="F235" s="51">
        <v>12.931578947368406</v>
      </c>
      <c r="G235" s="16">
        <f t="shared" si="47"/>
        <v>0</v>
      </c>
      <c r="H235" s="16">
        <f t="shared" si="48"/>
        <v>12.931578947368406</v>
      </c>
      <c r="I235" s="23">
        <f t="shared" si="53"/>
        <v>25.720216721736747</v>
      </c>
      <c r="J235" s="16">
        <f t="shared" si="45"/>
        <v>25.288206216521694</v>
      </c>
      <c r="K235" s="16">
        <f t="shared" si="49"/>
        <v>0.4320105052150538</v>
      </c>
      <c r="L235" s="16">
        <f t="shared" si="50"/>
        <v>0</v>
      </c>
      <c r="M235" s="16">
        <f t="shared" si="54"/>
        <v>7.3244800624524015E-2</v>
      </c>
      <c r="N235" s="16">
        <f t="shared" si="51"/>
        <v>4.5411776387204887E-2</v>
      </c>
      <c r="O235" s="16">
        <f t="shared" si="52"/>
        <v>4.5411776387204887E-2</v>
      </c>
      <c r="P235" s="1">
        <f>'App MESURE'!T231</f>
        <v>1.5464543930596533</v>
      </c>
      <c r="Q235" s="85">
        <v>19.69592722580645</v>
      </c>
      <c r="R235" s="78">
        <f t="shared" si="46"/>
        <v>2.253128937066871</v>
      </c>
    </row>
    <row r="236" spans="1:18" s="1" customFormat="1" x14ac:dyDescent="0.2">
      <c r="A236" s="17">
        <v>40118</v>
      </c>
      <c r="B236" s="1">
        <f t="shared" si="55"/>
        <v>11</v>
      </c>
      <c r="C236" s="47"/>
      <c r="D236" s="47"/>
      <c r="E236" s="47">
        <v>26.15</v>
      </c>
      <c r="F236" s="51">
        <v>23.06616541353381</v>
      </c>
      <c r="G236" s="16">
        <f t="shared" si="47"/>
        <v>0</v>
      </c>
      <c r="H236" s="16">
        <f t="shared" si="48"/>
        <v>23.06616541353381</v>
      </c>
      <c r="I236" s="23">
        <f t="shared" si="53"/>
        <v>23.498175918748863</v>
      </c>
      <c r="J236" s="16">
        <f t="shared" si="45"/>
        <v>22.834967085972917</v>
      </c>
      <c r="K236" s="16">
        <f t="shared" si="49"/>
        <v>0.66320883277594689</v>
      </c>
      <c r="L236" s="16">
        <f t="shared" si="50"/>
        <v>0</v>
      </c>
      <c r="M236" s="16">
        <f t="shared" si="54"/>
        <v>2.7833024237319128E-2</v>
      </c>
      <c r="N236" s="16">
        <f t="shared" si="51"/>
        <v>1.7256475027137858E-2</v>
      </c>
      <c r="O236" s="16">
        <f t="shared" si="52"/>
        <v>1.7256475027137858E-2</v>
      </c>
      <c r="P236" s="1">
        <f>'App MESURE'!T232</f>
        <v>0.32818744814403344</v>
      </c>
      <c r="Q236" s="85">
        <v>14.597708649999996</v>
      </c>
      <c r="R236" s="78">
        <f t="shared" si="46"/>
        <v>9.6678070043419662E-2</v>
      </c>
    </row>
    <row r="237" spans="1:18" s="1" customFormat="1" x14ac:dyDescent="0.2">
      <c r="A237" s="17">
        <v>40148</v>
      </c>
      <c r="B237" s="1">
        <f t="shared" si="55"/>
        <v>12</v>
      </c>
      <c r="C237" s="47"/>
      <c r="D237" s="47"/>
      <c r="E237" s="47">
        <v>161.67619049999999</v>
      </c>
      <c r="F237" s="51">
        <v>168.06842105263118</v>
      </c>
      <c r="G237" s="16">
        <f t="shared" si="47"/>
        <v>16.558346419152784</v>
      </c>
      <c r="H237" s="16">
        <f t="shared" si="48"/>
        <v>151.51007463347838</v>
      </c>
      <c r="I237" s="23">
        <f t="shared" si="53"/>
        <v>152.17328346625433</v>
      </c>
      <c r="J237" s="16">
        <f t="shared" si="45"/>
        <v>68.784354562064664</v>
      </c>
      <c r="K237" s="16">
        <f t="shared" si="49"/>
        <v>83.388928904189669</v>
      </c>
      <c r="L237" s="16">
        <f t="shared" si="50"/>
        <v>30.196891383924992</v>
      </c>
      <c r="M237" s="16">
        <f t="shared" si="54"/>
        <v>30.207467933135174</v>
      </c>
      <c r="N237" s="16">
        <f t="shared" si="51"/>
        <v>18.728630118543808</v>
      </c>
      <c r="O237" s="16">
        <f t="shared" si="52"/>
        <v>35.286976537696589</v>
      </c>
      <c r="P237" s="1">
        <f>'App MESURE'!T233</f>
        <v>57.706241893516335</v>
      </c>
      <c r="Q237" s="85">
        <v>11.276650441935484</v>
      </c>
      <c r="R237" s="78">
        <f t="shared" si="46"/>
        <v>502.62345909465949</v>
      </c>
    </row>
    <row r="238" spans="1:18" s="1" customFormat="1" x14ac:dyDescent="0.2">
      <c r="A238" s="17">
        <v>40179</v>
      </c>
      <c r="B238" s="1">
        <f t="shared" si="55"/>
        <v>1</v>
      </c>
      <c r="C238" s="47"/>
      <c r="D238" s="47"/>
      <c r="E238" s="47">
        <v>111.29523810000001</v>
      </c>
      <c r="F238" s="51">
        <v>154.1330827067666</v>
      </c>
      <c r="G238" s="16">
        <f t="shared" si="47"/>
        <v>14.731056696223835</v>
      </c>
      <c r="H238" s="16">
        <f t="shared" si="48"/>
        <v>139.40202601054276</v>
      </c>
      <c r="I238" s="23">
        <f t="shared" si="53"/>
        <v>192.59406353080743</v>
      </c>
      <c r="J238" s="16">
        <f t="shared" si="45"/>
        <v>63.648324291930223</v>
      </c>
      <c r="K238" s="16">
        <f t="shared" si="49"/>
        <v>128.9457392388772</v>
      </c>
      <c r="L238" s="16">
        <f t="shared" si="50"/>
        <v>67.677033820729903</v>
      </c>
      <c r="M238" s="16">
        <f t="shared" si="54"/>
        <v>79.155871635321276</v>
      </c>
      <c r="N238" s="16">
        <f t="shared" si="51"/>
        <v>49.076640413899192</v>
      </c>
      <c r="O238" s="16">
        <f t="shared" si="52"/>
        <v>63.80769711012303</v>
      </c>
      <c r="P238" s="1">
        <f>'App MESURE'!T234</f>
        <v>72.777328603368744</v>
      </c>
      <c r="Q238" s="85">
        <v>9.270918780645161</v>
      </c>
      <c r="R238" s="78">
        <f t="shared" si="46"/>
        <v>80.454289124625333</v>
      </c>
    </row>
    <row r="239" spans="1:18" s="1" customFormat="1" x14ac:dyDescent="0.2">
      <c r="A239" s="17">
        <v>40210</v>
      </c>
      <c r="B239" s="1">
        <f t="shared" si="55"/>
        <v>2</v>
      </c>
      <c r="C239" s="47"/>
      <c r="D239" s="47"/>
      <c r="E239" s="47">
        <v>154.3428571</v>
      </c>
      <c r="F239" s="51">
        <v>187.06917293233053</v>
      </c>
      <c r="G239" s="16">
        <f t="shared" si="47"/>
        <v>19.049845209923152</v>
      </c>
      <c r="H239" s="16">
        <f t="shared" si="48"/>
        <v>168.01932772240738</v>
      </c>
      <c r="I239" s="23">
        <f t="shared" si="53"/>
        <v>229.28803314055472</v>
      </c>
      <c r="J239" s="16">
        <f t="shared" si="45"/>
        <v>76.666383639485431</v>
      </c>
      <c r="K239" s="16">
        <f t="shared" si="49"/>
        <v>152.62164950106927</v>
      </c>
      <c r="L239" s="16">
        <f t="shared" si="50"/>
        <v>87.155493406218284</v>
      </c>
      <c r="M239" s="16">
        <f t="shared" si="54"/>
        <v>117.23472462764036</v>
      </c>
      <c r="N239" s="16">
        <f t="shared" si="51"/>
        <v>72.685529269137021</v>
      </c>
      <c r="O239" s="16">
        <f t="shared" si="52"/>
        <v>91.73537447906017</v>
      </c>
      <c r="P239" s="1">
        <f>'App MESURE'!T235</f>
        <v>125.69538406468838</v>
      </c>
      <c r="Q239" s="85">
        <v>12.066969232142858</v>
      </c>
      <c r="R239" s="78">
        <f t="shared" si="46"/>
        <v>1153.2822510559602</v>
      </c>
    </row>
    <row r="240" spans="1:18" s="1" customFormat="1" x14ac:dyDescent="0.2">
      <c r="A240" s="17">
        <v>40238</v>
      </c>
      <c r="B240" s="1">
        <f t="shared" si="55"/>
        <v>3</v>
      </c>
      <c r="C240" s="47"/>
      <c r="D240" s="47"/>
      <c r="E240" s="47">
        <v>80.626190480000005</v>
      </c>
      <c r="F240" s="51">
        <v>109.378947368421</v>
      </c>
      <c r="G240" s="16">
        <f t="shared" si="47"/>
        <v>8.862611342932599</v>
      </c>
      <c r="H240" s="16">
        <f t="shared" si="48"/>
        <v>100.5163360254884</v>
      </c>
      <c r="I240" s="23">
        <f t="shared" si="53"/>
        <v>165.98249212033937</v>
      </c>
      <c r="J240" s="16">
        <f t="shared" si="45"/>
        <v>77.197030580900702</v>
      </c>
      <c r="K240" s="16">
        <f t="shared" si="49"/>
        <v>88.785461539438671</v>
      </c>
      <c r="L240" s="16">
        <f t="shared" si="50"/>
        <v>34.636684476287151</v>
      </c>
      <c r="M240" s="16">
        <f t="shared" si="54"/>
        <v>79.185879834790484</v>
      </c>
      <c r="N240" s="16">
        <f t="shared" si="51"/>
        <v>49.095245497570097</v>
      </c>
      <c r="O240" s="16">
        <f t="shared" si="52"/>
        <v>57.9578568405027</v>
      </c>
      <c r="P240" s="1">
        <f>'App MESURE'!T236</f>
        <v>85.657638970926371</v>
      </c>
      <c r="Q240" s="85">
        <v>13.085066503225807</v>
      </c>
      <c r="R240" s="78">
        <f t="shared" si="46"/>
        <v>767.27793007293849</v>
      </c>
    </row>
    <row r="241" spans="1:18" s="1" customFormat="1" x14ac:dyDescent="0.2">
      <c r="A241" s="17">
        <v>40269</v>
      </c>
      <c r="B241" s="1">
        <f t="shared" si="55"/>
        <v>4</v>
      </c>
      <c r="C241" s="47"/>
      <c r="D241" s="47"/>
      <c r="E241" s="47">
        <v>21.69761905</v>
      </c>
      <c r="F241" s="51">
        <v>51.621052631578806</v>
      </c>
      <c r="G241" s="16">
        <f t="shared" si="47"/>
        <v>1.2890307917317287</v>
      </c>
      <c r="H241" s="16">
        <f t="shared" si="48"/>
        <v>50.33202183984708</v>
      </c>
      <c r="I241" s="23">
        <f t="shared" si="53"/>
        <v>104.4807989029986</v>
      </c>
      <c r="J241" s="16">
        <f t="shared" si="45"/>
        <v>75.812095055507044</v>
      </c>
      <c r="K241" s="16">
        <f t="shared" si="49"/>
        <v>28.668703847491557</v>
      </c>
      <c r="L241" s="16">
        <f t="shared" si="50"/>
        <v>0</v>
      </c>
      <c r="M241" s="16">
        <f t="shared" si="54"/>
        <v>30.090634337220386</v>
      </c>
      <c r="N241" s="16">
        <f t="shared" si="51"/>
        <v>18.65619328907664</v>
      </c>
      <c r="O241" s="16">
        <f t="shared" si="52"/>
        <v>19.945224080808369</v>
      </c>
      <c r="P241" s="1">
        <f>'App MESURE'!T237</f>
        <v>10.883402614300273</v>
      </c>
      <c r="Q241" s="85">
        <v>16.45067963333333</v>
      </c>
      <c r="R241" s="78">
        <f t="shared" si="46"/>
        <v>82.116608290866949</v>
      </c>
    </row>
    <row r="242" spans="1:18" s="1" customFormat="1" x14ac:dyDescent="0.2">
      <c r="A242" s="17">
        <v>40299</v>
      </c>
      <c r="B242" s="1">
        <f t="shared" si="55"/>
        <v>5</v>
      </c>
      <c r="C242" s="47"/>
      <c r="D242" s="47"/>
      <c r="E242" s="47">
        <v>14.804761900000001</v>
      </c>
      <c r="F242" s="51">
        <v>23.757142857142803</v>
      </c>
      <c r="G242" s="16">
        <f t="shared" si="47"/>
        <v>0</v>
      </c>
      <c r="H242" s="16">
        <f t="shared" si="48"/>
        <v>23.757142857142803</v>
      </c>
      <c r="I242" s="23">
        <f t="shared" si="53"/>
        <v>52.42584670463436</v>
      </c>
      <c r="J242" s="16">
        <f t="shared" si="45"/>
        <v>47.628951994508164</v>
      </c>
      <c r="K242" s="16">
        <f t="shared" si="49"/>
        <v>4.7968947101261961</v>
      </c>
      <c r="L242" s="16">
        <f t="shared" si="50"/>
        <v>0</v>
      </c>
      <c r="M242" s="16">
        <f t="shared" si="54"/>
        <v>11.434441048143746</v>
      </c>
      <c r="N242" s="16">
        <f t="shared" si="51"/>
        <v>7.0893534498491224</v>
      </c>
      <c r="O242" s="16">
        <f t="shared" si="52"/>
        <v>7.0893534498491224</v>
      </c>
      <c r="P242" s="1">
        <f>'App MESURE'!T238</f>
        <v>3.2106293071233507</v>
      </c>
      <c r="Q242" s="85">
        <v>16.933194774193549</v>
      </c>
      <c r="R242" s="78">
        <f t="shared" si="46"/>
        <v>15.044500975363773</v>
      </c>
    </row>
    <row r="243" spans="1:18" s="1" customFormat="1" x14ac:dyDescent="0.2">
      <c r="A243" s="17">
        <v>40330</v>
      </c>
      <c r="B243" s="1">
        <f t="shared" si="55"/>
        <v>6</v>
      </c>
      <c r="C243" s="47"/>
      <c r="D243" s="47"/>
      <c r="E243" s="47">
        <v>6.8047619050000003</v>
      </c>
      <c r="F243" s="51">
        <v>13.384962406015019</v>
      </c>
      <c r="G243" s="16">
        <f t="shared" si="47"/>
        <v>0</v>
      </c>
      <c r="H243" s="16">
        <f t="shared" si="48"/>
        <v>13.384962406015019</v>
      </c>
      <c r="I243" s="23">
        <f t="shared" si="53"/>
        <v>18.181857116141217</v>
      </c>
      <c r="J243" s="16">
        <f t="shared" si="45"/>
        <v>18.031320837940491</v>
      </c>
      <c r="K243" s="16">
        <f t="shared" si="49"/>
        <v>0.15053627820072535</v>
      </c>
      <c r="L243" s="16">
        <f t="shared" si="50"/>
        <v>0</v>
      </c>
      <c r="M243" s="16">
        <f t="shared" si="54"/>
        <v>4.345087598294624</v>
      </c>
      <c r="N243" s="16">
        <f t="shared" si="51"/>
        <v>2.6939543109426669</v>
      </c>
      <c r="O243" s="16">
        <f t="shared" si="52"/>
        <v>2.6939543109426669</v>
      </c>
      <c r="P243" s="1">
        <f>'App MESURE'!T239</f>
        <v>1.4879771711292269</v>
      </c>
      <c r="Q243" s="85">
        <v>19.884053100000003</v>
      </c>
      <c r="R243" s="78">
        <f t="shared" si="46"/>
        <v>1.4543808617526055</v>
      </c>
    </row>
    <row r="244" spans="1:18" s="1" customFormat="1" x14ac:dyDescent="0.2">
      <c r="A244" s="17">
        <v>40360</v>
      </c>
      <c r="B244" s="1">
        <f t="shared" si="55"/>
        <v>7</v>
      </c>
      <c r="C244" s="47"/>
      <c r="D244" s="47"/>
      <c r="E244" s="47">
        <v>7.19047619</v>
      </c>
      <c r="F244" s="51">
        <v>24.093984962405976</v>
      </c>
      <c r="G244" s="16">
        <f t="shared" si="47"/>
        <v>0</v>
      </c>
      <c r="H244" s="16">
        <f t="shared" si="48"/>
        <v>24.093984962405976</v>
      </c>
      <c r="I244" s="23">
        <f t="shared" si="53"/>
        <v>24.244521240606701</v>
      </c>
      <c r="J244" s="16">
        <f t="shared" si="45"/>
        <v>24.090999269126719</v>
      </c>
      <c r="K244" s="16">
        <f t="shared" si="49"/>
        <v>0.15352197147998226</v>
      </c>
      <c r="L244" s="16">
        <f t="shared" si="50"/>
        <v>0</v>
      </c>
      <c r="M244" s="16">
        <f t="shared" si="54"/>
        <v>1.6511332873519571</v>
      </c>
      <c r="N244" s="16">
        <f t="shared" si="51"/>
        <v>1.0237026381582133</v>
      </c>
      <c r="O244" s="16">
        <f t="shared" si="52"/>
        <v>1.0237026381582133</v>
      </c>
      <c r="P244" s="1">
        <f>'App MESURE'!T240</f>
        <v>0.67869327705976645</v>
      </c>
      <c r="Q244" s="85">
        <v>25.909622838709677</v>
      </c>
      <c r="R244" s="78">
        <f t="shared" si="46"/>
        <v>0.11903145924555847</v>
      </c>
    </row>
    <row r="245" spans="1:18" s="1" customFormat="1" ht="13.5" thickBot="1" x14ac:dyDescent="0.25">
      <c r="A245" s="17">
        <v>40391</v>
      </c>
      <c r="B245" s="4">
        <f t="shared" si="55"/>
        <v>8</v>
      </c>
      <c r="C245" s="48"/>
      <c r="D245" s="48"/>
      <c r="E245" s="48">
        <v>6.6833333330000002</v>
      </c>
      <c r="F245" s="58">
        <v>22.721052631578882</v>
      </c>
      <c r="G245" s="25">
        <f t="shared" si="47"/>
        <v>0</v>
      </c>
      <c r="H245" s="25">
        <f t="shared" si="48"/>
        <v>22.721052631578882</v>
      </c>
      <c r="I245" s="24">
        <f t="shared" si="53"/>
        <v>22.874574603058864</v>
      </c>
      <c r="J245" s="25">
        <f t="shared" si="45"/>
        <v>22.760061661293971</v>
      </c>
      <c r="K245" s="25">
        <f t="shared" si="49"/>
        <v>0.11451294176489313</v>
      </c>
      <c r="L245" s="25">
        <f t="shared" si="50"/>
        <v>0</v>
      </c>
      <c r="M245" s="25">
        <f t="shared" si="54"/>
        <v>0.62743064919374381</v>
      </c>
      <c r="N245" s="25">
        <f t="shared" si="51"/>
        <v>0.38900700250012116</v>
      </c>
      <c r="O245" s="25">
        <f t="shared" si="52"/>
        <v>0.38900700250012116</v>
      </c>
      <c r="P245" s="4">
        <f>'App MESURE'!T241</f>
        <v>0.2969059647969714</v>
      </c>
      <c r="Q245" s="86">
        <v>26.784849290322587</v>
      </c>
      <c r="R245" s="79">
        <f t="shared" si="46"/>
        <v>8.4826011459970124E-3</v>
      </c>
    </row>
    <row r="246" spans="1:18" s="1" customFormat="1" x14ac:dyDescent="0.2">
      <c r="A246" s="17">
        <v>40422</v>
      </c>
      <c r="B246" s="1">
        <f t="shared" si="55"/>
        <v>9</v>
      </c>
      <c r="C246" s="47"/>
      <c r="D246" s="47"/>
      <c r="E246" s="47">
        <v>6.2809523809999996</v>
      </c>
      <c r="F246" s="51">
        <v>18.412030075187932</v>
      </c>
      <c r="G246" s="16">
        <f t="shared" si="47"/>
        <v>0</v>
      </c>
      <c r="H246" s="16">
        <f t="shared" si="48"/>
        <v>18.412030075187932</v>
      </c>
      <c r="I246" s="23">
        <f t="shared" si="53"/>
        <v>18.526543016952825</v>
      </c>
      <c r="J246" s="16">
        <f t="shared" si="45"/>
        <v>18.421840066269723</v>
      </c>
      <c r="K246" s="16">
        <f t="shared" si="49"/>
        <v>0.10470295068310165</v>
      </c>
      <c r="L246" s="16">
        <f t="shared" si="50"/>
        <v>0</v>
      </c>
      <c r="M246" s="16">
        <f t="shared" si="54"/>
        <v>0.23842364669362265</v>
      </c>
      <c r="N246" s="16">
        <f t="shared" si="51"/>
        <v>0.14782266095004604</v>
      </c>
      <c r="O246" s="16">
        <f t="shared" si="52"/>
        <v>0.14782266095004604</v>
      </c>
      <c r="P246" s="1">
        <f>'App MESURE'!T242</f>
        <v>1.4138975113824295</v>
      </c>
      <c r="Q246" s="85">
        <v>22.879221299999998</v>
      </c>
      <c r="R246" s="78">
        <f t="shared" si="46"/>
        <v>1.6029455268973818</v>
      </c>
    </row>
    <row r="247" spans="1:18" s="1" customFormat="1" x14ac:dyDescent="0.2">
      <c r="A247" s="17">
        <v>40452</v>
      </c>
      <c r="B247" s="1">
        <f t="shared" si="55"/>
        <v>10</v>
      </c>
      <c r="C247" s="47"/>
      <c r="D247" s="47"/>
      <c r="E247" s="47">
        <v>57.857142860000003</v>
      </c>
      <c r="F247" s="51">
        <v>88.875939849623819</v>
      </c>
      <c r="G247" s="16">
        <f t="shared" si="47"/>
        <v>6.1741272890559289</v>
      </c>
      <c r="H247" s="16">
        <f t="shared" si="48"/>
        <v>82.701812560567888</v>
      </c>
      <c r="I247" s="23">
        <f t="shared" si="53"/>
        <v>82.806515511250993</v>
      </c>
      <c r="J247" s="16">
        <f t="shared" si="45"/>
        <v>66.84739658115177</v>
      </c>
      <c r="K247" s="16">
        <f t="shared" si="49"/>
        <v>15.959118930099223</v>
      </c>
      <c r="L247" s="16">
        <f t="shared" si="50"/>
        <v>0</v>
      </c>
      <c r="M247" s="16">
        <f t="shared" si="54"/>
        <v>9.0600985743576612E-2</v>
      </c>
      <c r="N247" s="16">
        <f t="shared" si="51"/>
        <v>5.6172611161017502E-2</v>
      </c>
      <c r="O247" s="16">
        <f t="shared" si="52"/>
        <v>6.2302999002169468</v>
      </c>
      <c r="P247" s="1">
        <f>'App MESURE'!T243</f>
        <v>11.061745373235677</v>
      </c>
      <c r="Q247" s="85">
        <v>16.844311096774195</v>
      </c>
      <c r="R247" s="78">
        <f t="shared" si="46"/>
        <v>23.342865358753183</v>
      </c>
    </row>
    <row r="248" spans="1:18" s="1" customFormat="1" x14ac:dyDescent="0.2">
      <c r="A248" s="17">
        <v>40483</v>
      </c>
      <c r="B248" s="1">
        <f t="shared" si="55"/>
        <v>11</v>
      </c>
      <c r="C248" s="47"/>
      <c r="D248" s="47"/>
      <c r="E248" s="47">
        <v>125.6214286</v>
      </c>
      <c r="F248" s="51">
        <v>144.49022556390952</v>
      </c>
      <c r="G248" s="16">
        <f t="shared" si="47"/>
        <v>13.466624264122629</v>
      </c>
      <c r="H248" s="16">
        <f t="shared" si="48"/>
        <v>131.02360129978689</v>
      </c>
      <c r="I248" s="23">
        <f t="shared" si="53"/>
        <v>146.98272022988613</v>
      </c>
      <c r="J248" s="16">
        <f t="shared" si="45"/>
        <v>71.513787635137291</v>
      </c>
      <c r="K248" s="16">
        <f t="shared" si="49"/>
        <v>75.468932594748836</v>
      </c>
      <c r="L248" s="16">
        <f t="shared" si="50"/>
        <v>23.681014008050148</v>
      </c>
      <c r="M248" s="16">
        <f t="shared" si="54"/>
        <v>23.715442382632709</v>
      </c>
      <c r="N248" s="16">
        <f t="shared" si="51"/>
        <v>14.703574277232279</v>
      </c>
      <c r="O248" s="16">
        <f t="shared" si="52"/>
        <v>28.170198541354907</v>
      </c>
      <c r="P248" s="1">
        <f>'App MESURE'!T244</f>
        <v>19.337319248486679</v>
      </c>
      <c r="Q248" s="85">
        <v>12.158438866666664</v>
      </c>
      <c r="R248" s="78">
        <f t="shared" si="46"/>
        <v>78.019756602380326</v>
      </c>
    </row>
    <row r="249" spans="1:18" s="1" customFormat="1" x14ac:dyDescent="0.2">
      <c r="A249" s="17">
        <v>40513</v>
      </c>
      <c r="B249" s="1">
        <f t="shared" si="55"/>
        <v>12</v>
      </c>
      <c r="C249" s="47"/>
      <c r="D249" s="47"/>
      <c r="E249" s="47">
        <v>55.97619048</v>
      </c>
      <c r="F249" s="51">
        <v>68.884962406014949</v>
      </c>
      <c r="G249" s="16">
        <f t="shared" si="47"/>
        <v>3.5527838578897057</v>
      </c>
      <c r="H249" s="16">
        <f t="shared" si="48"/>
        <v>65.332178548125242</v>
      </c>
      <c r="I249" s="23">
        <f t="shared" si="53"/>
        <v>117.12009713482394</v>
      </c>
      <c r="J249" s="16">
        <f t="shared" si="45"/>
        <v>65.12102999840549</v>
      </c>
      <c r="K249" s="16">
        <f t="shared" si="49"/>
        <v>51.999067136418446</v>
      </c>
      <c r="L249" s="16">
        <f t="shared" si="50"/>
        <v>4.3720699909337668</v>
      </c>
      <c r="M249" s="16">
        <f t="shared" si="54"/>
        <v>13.383938096334196</v>
      </c>
      <c r="N249" s="16">
        <f t="shared" si="51"/>
        <v>8.2980416197272024</v>
      </c>
      <c r="O249" s="16">
        <f t="shared" si="52"/>
        <v>11.850825477616908</v>
      </c>
      <c r="P249" s="1">
        <f>'App MESURE'!T245</f>
        <v>59.379916164155624</v>
      </c>
      <c r="Q249" s="85">
        <v>11.512425361290322</v>
      </c>
      <c r="R249" s="78">
        <f t="shared" si="46"/>
        <v>2259.0144614892215</v>
      </c>
    </row>
    <row r="250" spans="1:18" s="1" customFormat="1" x14ac:dyDescent="0.2">
      <c r="A250" s="17">
        <v>40544</v>
      </c>
      <c r="B250" s="1">
        <f t="shared" si="55"/>
        <v>1</v>
      </c>
      <c r="C250" s="47"/>
      <c r="D250" s="47"/>
      <c r="E250" s="47">
        <v>48.826190480000001</v>
      </c>
      <c r="F250" s="51">
        <v>49.888721804511171</v>
      </c>
      <c r="G250" s="16">
        <f t="shared" si="47"/>
        <v>1.0618766144560063</v>
      </c>
      <c r="H250" s="16">
        <f t="shared" si="48"/>
        <v>48.826845190055167</v>
      </c>
      <c r="I250" s="23">
        <f t="shared" si="53"/>
        <v>96.453842335539846</v>
      </c>
      <c r="J250" s="16">
        <f t="shared" si="45"/>
        <v>54.890563953136422</v>
      </c>
      <c r="K250" s="16">
        <f t="shared" si="49"/>
        <v>41.563278382403425</v>
      </c>
      <c r="L250" s="16">
        <f t="shared" si="50"/>
        <v>0</v>
      </c>
      <c r="M250" s="16">
        <f t="shared" si="54"/>
        <v>5.0858964766069938</v>
      </c>
      <c r="N250" s="16">
        <f t="shared" si="51"/>
        <v>3.1532558154963364</v>
      </c>
      <c r="O250" s="16">
        <f t="shared" si="52"/>
        <v>4.2151324299523427</v>
      </c>
      <c r="P250" s="1">
        <f>'App MESURE'!T246</f>
        <v>8.5162242418328002</v>
      </c>
      <c r="Q250" s="85">
        <v>9.1172472967741918</v>
      </c>
      <c r="R250" s="78">
        <f t="shared" si="46"/>
        <v>18.499390774225116</v>
      </c>
    </row>
    <row r="251" spans="1:18" s="1" customFormat="1" x14ac:dyDescent="0.2">
      <c r="A251" s="17">
        <v>40575</v>
      </c>
      <c r="B251" s="1">
        <f t="shared" si="55"/>
        <v>2</v>
      </c>
      <c r="C251" s="47"/>
      <c r="D251" s="47"/>
      <c r="E251" s="47">
        <v>33.466666670000002</v>
      </c>
      <c r="F251" s="51">
        <v>49.57067669172924</v>
      </c>
      <c r="G251" s="16">
        <f t="shared" si="47"/>
        <v>1.0201725272217941</v>
      </c>
      <c r="H251" s="16">
        <f t="shared" si="48"/>
        <v>48.550504164507444</v>
      </c>
      <c r="I251" s="23">
        <f t="shared" si="53"/>
        <v>90.113782546910869</v>
      </c>
      <c r="J251" s="16">
        <f t="shared" si="45"/>
        <v>52.645727034696272</v>
      </c>
      <c r="K251" s="16">
        <f t="shared" si="49"/>
        <v>37.468055512214598</v>
      </c>
      <c r="L251" s="16">
        <f t="shared" si="50"/>
        <v>0</v>
      </c>
      <c r="M251" s="16">
        <f t="shared" si="54"/>
        <v>1.9326406611106575</v>
      </c>
      <c r="N251" s="16">
        <f t="shared" si="51"/>
        <v>1.1982372098886076</v>
      </c>
      <c r="O251" s="16">
        <f t="shared" si="52"/>
        <v>2.2184097371104015</v>
      </c>
      <c r="P251" s="1">
        <f>'App MESURE'!T247</f>
        <v>14.007465204242768</v>
      </c>
      <c r="Q251" s="85">
        <v>8.6834562321428557</v>
      </c>
      <c r="R251" s="78">
        <f t="shared" si="46"/>
        <v>138.98182880712358</v>
      </c>
    </row>
    <row r="252" spans="1:18" s="1" customFormat="1" x14ac:dyDescent="0.2">
      <c r="A252" s="17">
        <v>40603</v>
      </c>
      <c r="B252" s="1">
        <f t="shared" si="55"/>
        <v>3</v>
      </c>
      <c r="C252" s="47"/>
      <c r="D252" s="47"/>
      <c r="E252" s="47">
        <v>56.211904760000003</v>
      </c>
      <c r="F252" s="51">
        <v>64.778195488721579</v>
      </c>
      <c r="G252" s="16">
        <f t="shared" si="47"/>
        <v>3.014278599087596</v>
      </c>
      <c r="H252" s="16">
        <f t="shared" si="48"/>
        <v>61.763916889633983</v>
      </c>
      <c r="I252" s="23">
        <f t="shared" si="53"/>
        <v>99.23197240184858</v>
      </c>
      <c r="J252" s="16">
        <f t="shared" si="45"/>
        <v>59.857013690071746</v>
      </c>
      <c r="K252" s="16">
        <f t="shared" si="49"/>
        <v>39.374958711776834</v>
      </c>
      <c r="L252" s="16">
        <f t="shared" si="50"/>
        <v>0</v>
      </c>
      <c r="M252" s="16">
        <f t="shared" si="54"/>
        <v>0.73440345122204986</v>
      </c>
      <c r="N252" s="16">
        <f t="shared" si="51"/>
        <v>0.45533013975767089</v>
      </c>
      <c r="O252" s="16">
        <f t="shared" si="52"/>
        <v>3.4696087388452668</v>
      </c>
      <c r="P252" s="1">
        <f>'App MESURE'!T248</f>
        <v>9.5070173470295405</v>
      </c>
      <c r="Q252" s="85">
        <v>10.873551490322582</v>
      </c>
      <c r="R252" s="78">
        <f t="shared" si="46"/>
        <v>36.450302702177567</v>
      </c>
    </row>
    <row r="253" spans="1:18" s="1" customFormat="1" x14ac:dyDescent="0.2">
      <c r="A253" s="17">
        <v>40634</v>
      </c>
      <c r="B253" s="1">
        <f t="shared" si="55"/>
        <v>4</v>
      </c>
      <c r="C253" s="47"/>
      <c r="D253" s="47"/>
      <c r="E253" s="47">
        <v>55.333333330000002</v>
      </c>
      <c r="F253" s="51">
        <v>90.999999999999773</v>
      </c>
      <c r="G253" s="16">
        <f t="shared" si="47"/>
        <v>6.4526474933979134</v>
      </c>
      <c r="H253" s="16">
        <f t="shared" si="48"/>
        <v>84.547352506601854</v>
      </c>
      <c r="I253" s="23">
        <f t="shared" si="53"/>
        <v>123.9223112183787</v>
      </c>
      <c r="J253" s="16">
        <f t="shared" si="45"/>
        <v>82.453202196593921</v>
      </c>
      <c r="K253" s="16">
        <f t="shared" si="49"/>
        <v>41.469109021784774</v>
      </c>
      <c r="L253" s="16">
        <f t="shared" si="50"/>
        <v>0</v>
      </c>
      <c r="M253" s="16">
        <f t="shared" si="54"/>
        <v>0.27907331146437897</v>
      </c>
      <c r="N253" s="16">
        <f t="shared" si="51"/>
        <v>0.17302545310791495</v>
      </c>
      <c r="O253" s="16">
        <f t="shared" si="52"/>
        <v>6.6256729465058282</v>
      </c>
      <c r="P253" s="1">
        <f>'App MESURE'!T249</f>
        <v>2.3250441295918347</v>
      </c>
      <c r="Q253" s="85">
        <v>16.486210600000003</v>
      </c>
      <c r="R253" s="78">
        <f t="shared" si="46"/>
        <v>18.49540822087106</v>
      </c>
    </row>
    <row r="254" spans="1:18" s="1" customFormat="1" x14ac:dyDescent="0.2">
      <c r="A254" s="17">
        <v>40664</v>
      </c>
      <c r="B254" s="1">
        <f t="shared" si="55"/>
        <v>5</v>
      </c>
      <c r="C254" s="47"/>
      <c r="D254" s="47"/>
      <c r="E254" s="47">
        <v>63.997619049999997</v>
      </c>
      <c r="F254" s="51">
        <v>106.48421052631558</v>
      </c>
      <c r="G254" s="16">
        <f t="shared" si="47"/>
        <v>8.4830351352452755</v>
      </c>
      <c r="H254" s="16">
        <f t="shared" si="48"/>
        <v>98.001175391070305</v>
      </c>
      <c r="I254" s="23">
        <f t="shared" si="53"/>
        <v>139.47028441285508</v>
      </c>
      <c r="J254" s="16">
        <f t="shared" si="45"/>
        <v>94.553036065541946</v>
      </c>
      <c r="K254" s="16">
        <f t="shared" si="49"/>
        <v>44.917248347313134</v>
      </c>
      <c r="L254" s="16">
        <f t="shared" si="50"/>
        <v>0</v>
      </c>
      <c r="M254" s="16">
        <f t="shared" si="54"/>
        <v>0.10604785835646402</v>
      </c>
      <c r="N254" s="16">
        <f t="shared" si="51"/>
        <v>6.574967218100769E-2</v>
      </c>
      <c r="O254" s="16">
        <f t="shared" si="52"/>
        <v>8.5487848074262835</v>
      </c>
      <c r="P254" s="1">
        <f>'App MESURE'!T250</f>
        <v>15.174958258501194</v>
      </c>
      <c r="Q254" s="85">
        <v>18.645452306451617</v>
      </c>
      <c r="R254" s="78">
        <f t="shared" si="46"/>
        <v>43.906174603729987</v>
      </c>
    </row>
    <row r="255" spans="1:18" s="1" customFormat="1" x14ac:dyDescent="0.2">
      <c r="A255" s="17">
        <v>40695</v>
      </c>
      <c r="B255" s="1">
        <f t="shared" si="55"/>
        <v>6</v>
      </c>
      <c r="C255" s="47"/>
      <c r="D255" s="47"/>
      <c r="E255" s="47">
        <v>18.38095238</v>
      </c>
      <c r="F255" s="51">
        <v>45.203007518796923</v>
      </c>
      <c r="G255" s="16">
        <f t="shared" si="47"/>
        <v>0.44745611411645869</v>
      </c>
      <c r="H255" s="16">
        <f t="shared" si="48"/>
        <v>44.755551404680467</v>
      </c>
      <c r="I255" s="23">
        <f t="shared" si="53"/>
        <v>89.672799751993608</v>
      </c>
      <c r="J255" s="16">
        <f t="shared" si="45"/>
        <v>79.679599185683941</v>
      </c>
      <c r="K255" s="16">
        <f t="shared" si="49"/>
        <v>9.9932005663096675</v>
      </c>
      <c r="L255" s="16">
        <f t="shared" si="50"/>
        <v>0</v>
      </c>
      <c r="M255" s="16">
        <f t="shared" si="54"/>
        <v>4.029818617545633E-2</v>
      </c>
      <c r="N255" s="16">
        <f t="shared" si="51"/>
        <v>2.4984875428782926E-2</v>
      </c>
      <c r="O255" s="16">
        <f t="shared" si="52"/>
        <v>0.47244098954524161</v>
      </c>
      <c r="P255" s="1">
        <f>'App MESURE'!T251</f>
        <v>4.4199331494636098</v>
      </c>
      <c r="Q255" s="85">
        <v>22.892624233333336</v>
      </c>
      <c r="R255" s="78">
        <f t="shared" si="46"/>
        <v>15.582694352616985</v>
      </c>
    </row>
    <row r="256" spans="1:18" s="1" customFormat="1" x14ac:dyDescent="0.2">
      <c r="A256" s="17">
        <v>40725</v>
      </c>
      <c r="B256" s="1">
        <f t="shared" si="55"/>
        <v>7</v>
      </c>
      <c r="C256" s="47"/>
      <c r="D256" s="47"/>
      <c r="E256" s="47">
        <v>0.876190476</v>
      </c>
      <c r="F256" s="51">
        <v>2.7142857142857117</v>
      </c>
      <c r="G256" s="16">
        <f t="shared" si="47"/>
        <v>0</v>
      </c>
      <c r="H256" s="16">
        <f t="shared" si="48"/>
        <v>2.7142857142857117</v>
      </c>
      <c r="I256" s="23">
        <f t="shared" si="53"/>
        <v>12.707486280595379</v>
      </c>
      <c r="J256" s="16">
        <f t="shared" si="45"/>
        <v>12.678528873808022</v>
      </c>
      <c r="K256" s="16">
        <f t="shared" si="49"/>
        <v>2.8957406787357698E-2</v>
      </c>
      <c r="L256" s="16">
        <f t="shared" si="50"/>
        <v>0</v>
      </c>
      <c r="M256" s="16">
        <f t="shared" si="54"/>
        <v>1.5313310746673404E-2</v>
      </c>
      <c r="N256" s="16">
        <f t="shared" si="51"/>
        <v>9.4942526629375103E-3</v>
      </c>
      <c r="O256" s="16">
        <f t="shared" si="52"/>
        <v>9.4942526629375103E-3</v>
      </c>
      <c r="P256" s="1">
        <f>'App MESURE'!T252</f>
        <v>0.43730236923954036</v>
      </c>
      <c r="Q256" s="85">
        <v>24.014115161290327</v>
      </c>
      <c r="R256" s="78">
        <f t="shared" si="46"/>
        <v>0.18301978460882021</v>
      </c>
    </row>
    <row r="257" spans="1:18" s="1" customFormat="1" ht="13.5" thickBot="1" x14ac:dyDescent="0.25">
      <c r="A257" s="17">
        <v>40756</v>
      </c>
      <c r="B257" s="4">
        <f t="shared" si="55"/>
        <v>8</v>
      </c>
      <c r="C257" s="48"/>
      <c r="D257" s="48"/>
      <c r="E257" s="48">
        <v>2.5285714289999999</v>
      </c>
      <c r="F257" s="58">
        <v>18.776691729323264</v>
      </c>
      <c r="G257" s="25">
        <f t="shared" si="47"/>
        <v>0</v>
      </c>
      <c r="H257" s="25">
        <f t="shared" si="48"/>
        <v>18.776691729323264</v>
      </c>
      <c r="I257" s="24">
        <f t="shared" si="53"/>
        <v>18.805649136110624</v>
      </c>
      <c r="J257" s="25">
        <f t="shared" si="45"/>
        <v>18.728960383355954</v>
      </c>
      <c r="K257" s="25">
        <f t="shared" si="49"/>
        <v>7.668875275467002E-2</v>
      </c>
      <c r="L257" s="25">
        <f t="shared" si="50"/>
        <v>0</v>
      </c>
      <c r="M257" s="25">
        <f t="shared" si="54"/>
        <v>5.8190580837358934E-3</v>
      </c>
      <c r="N257" s="25">
        <f t="shared" si="51"/>
        <v>3.6078160119162538E-3</v>
      </c>
      <c r="O257" s="25">
        <f t="shared" si="52"/>
        <v>3.6078160119162538E-3</v>
      </c>
      <c r="P257" s="4">
        <f>'App MESURE'!T253</f>
        <v>0.26304535506782512</v>
      </c>
      <c r="Q257" s="86">
        <v>25.443319451612901</v>
      </c>
      <c r="R257" s="79">
        <f t="shared" si="46"/>
        <v>6.7307836671386248E-2</v>
      </c>
    </row>
    <row r="258" spans="1:18" s="1" customFormat="1" x14ac:dyDescent="0.2">
      <c r="A258" s="17">
        <v>40787</v>
      </c>
      <c r="B258" s="1">
        <f t="shared" si="55"/>
        <v>9</v>
      </c>
      <c r="C258" s="47"/>
      <c r="D258" s="47"/>
      <c r="E258" s="47">
        <v>4.7547619049999996</v>
      </c>
      <c r="F258" s="51">
        <v>10.960902255639073</v>
      </c>
      <c r="G258" s="16">
        <f t="shared" si="47"/>
        <v>0</v>
      </c>
      <c r="H258" s="16">
        <f t="shared" si="48"/>
        <v>10.960902255639073</v>
      </c>
      <c r="I258" s="23">
        <f t="shared" si="53"/>
        <v>11.037591008393743</v>
      </c>
      <c r="J258" s="16">
        <f t="shared" si="45"/>
        <v>11.012877738115202</v>
      </c>
      <c r="K258" s="16">
        <f t="shared" si="49"/>
        <v>2.4713270278541088E-2</v>
      </c>
      <c r="L258" s="16">
        <f t="shared" si="50"/>
        <v>0</v>
      </c>
      <c r="M258" s="16">
        <f t="shared" si="54"/>
        <v>2.2112420718196396E-3</v>
      </c>
      <c r="N258" s="16">
        <f t="shared" si="51"/>
        <v>1.3709700845281766E-3</v>
      </c>
      <c r="O258" s="16">
        <f t="shared" si="52"/>
        <v>1.3709700845281766E-3</v>
      </c>
      <c r="P258" s="1">
        <f>'App MESURE'!T254</f>
        <v>0.19905237770640669</v>
      </c>
      <c r="Q258" s="85">
        <v>22.136023166666664</v>
      </c>
      <c r="R258" s="78">
        <f t="shared" si="46"/>
        <v>3.9077938919367283E-2</v>
      </c>
    </row>
    <row r="259" spans="1:18" s="1" customFormat="1" x14ac:dyDescent="0.2">
      <c r="A259" s="17">
        <v>40817</v>
      </c>
      <c r="B259" s="1">
        <f t="shared" si="55"/>
        <v>10</v>
      </c>
      <c r="C259" s="47"/>
      <c r="D259" s="47"/>
      <c r="E259" s="47">
        <v>51.485714289999997</v>
      </c>
      <c r="F259" s="51">
        <v>59.63157894736834</v>
      </c>
      <c r="G259" s="16">
        <f t="shared" si="47"/>
        <v>2.3394216791864211</v>
      </c>
      <c r="H259" s="16">
        <f t="shared" si="48"/>
        <v>57.292157268181917</v>
      </c>
      <c r="I259" s="23">
        <f t="shared" si="53"/>
        <v>57.316870538460456</v>
      </c>
      <c r="J259" s="16">
        <f t="shared" si="45"/>
        <v>52.387570228479596</v>
      </c>
      <c r="K259" s="16">
        <f t="shared" si="49"/>
        <v>4.9293003099808601</v>
      </c>
      <c r="L259" s="16">
        <f t="shared" si="50"/>
        <v>0</v>
      </c>
      <c r="M259" s="16">
        <f t="shared" si="54"/>
        <v>8.4027198729146307E-4</v>
      </c>
      <c r="N259" s="16">
        <f t="shared" si="51"/>
        <v>5.2096863212070714E-4</v>
      </c>
      <c r="O259" s="16">
        <f t="shared" si="52"/>
        <v>2.3399426478185417</v>
      </c>
      <c r="P259" s="1">
        <f>'App MESURE'!T255</f>
        <v>5.8407508910395523</v>
      </c>
      <c r="Q259" s="85">
        <v>18.7002779516129</v>
      </c>
      <c r="R259" s="78">
        <f t="shared" si="46"/>
        <v>12.255658355804178</v>
      </c>
    </row>
    <row r="260" spans="1:18" s="1" customFormat="1" x14ac:dyDescent="0.2">
      <c r="A260" s="17">
        <v>40848</v>
      </c>
      <c r="B260" s="1">
        <f t="shared" si="55"/>
        <v>11</v>
      </c>
      <c r="C260" s="47"/>
      <c r="D260" s="47"/>
      <c r="E260" s="47">
        <v>108.9666667</v>
      </c>
      <c r="F260" s="51">
        <v>137.69398496240561</v>
      </c>
      <c r="G260" s="16">
        <f t="shared" si="47"/>
        <v>12.575458201451042</v>
      </c>
      <c r="H260" s="16">
        <f t="shared" si="48"/>
        <v>125.11852676095457</v>
      </c>
      <c r="I260" s="23">
        <f t="shared" si="53"/>
        <v>130.04782707093543</v>
      </c>
      <c r="J260" s="16">
        <f t="shared" si="45"/>
        <v>69.160484453648749</v>
      </c>
      <c r="K260" s="16">
        <f t="shared" si="49"/>
        <v>60.887342617286677</v>
      </c>
      <c r="L260" s="16">
        <f t="shared" si="50"/>
        <v>11.684562428246695</v>
      </c>
      <c r="M260" s="16">
        <f t="shared" si="54"/>
        <v>11.684881731601866</v>
      </c>
      <c r="N260" s="16">
        <f t="shared" si="51"/>
        <v>7.2446266735931566</v>
      </c>
      <c r="O260" s="16">
        <f t="shared" si="52"/>
        <v>19.820084875044198</v>
      </c>
      <c r="P260" s="1">
        <f>'App MESURE'!T256</f>
        <v>30.52868487435067</v>
      </c>
      <c r="Q260" s="85">
        <v>12.124370433333336</v>
      </c>
      <c r="R260" s="78">
        <f t="shared" si="46"/>
        <v>114.67411394514657</v>
      </c>
    </row>
    <row r="261" spans="1:18" s="1" customFormat="1" x14ac:dyDescent="0.2">
      <c r="A261" s="17">
        <v>40878</v>
      </c>
      <c r="B261" s="1">
        <f t="shared" si="55"/>
        <v>12</v>
      </c>
      <c r="C261" s="47"/>
      <c r="D261" s="47"/>
      <c r="E261" s="47">
        <v>7.4761904760000002</v>
      </c>
      <c r="F261" s="51">
        <v>14.254135338345854</v>
      </c>
      <c r="G261" s="16">
        <f t="shared" si="47"/>
        <v>0</v>
      </c>
      <c r="H261" s="16">
        <f t="shared" si="48"/>
        <v>14.254135338345854</v>
      </c>
      <c r="I261" s="23">
        <f t="shared" si="53"/>
        <v>63.456915527385831</v>
      </c>
      <c r="J261" s="16">
        <f t="shared" si="45"/>
        <v>45.689523087395557</v>
      </c>
      <c r="K261" s="16">
        <f t="shared" si="49"/>
        <v>17.767392439990275</v>
      </c>
      <c r="L261" s="16">
        <f t="shared" si="50"/>
        <v>0</v>
      </c>
      <c r="M261" s="16">
        <f t="shared" si="54"/>
        <v>4.4402550580087095</v>
      </c>
      <c r="N261" s="16">
        <f t="shared" si="51"/>
        <v>2.7529581359653998</v>
      </c>
      <c r="O261" s="16">
        <f t="shared" si="52"/>
        <v>2.7529581359653998</v>
      </c>
      <c r="P261" s="1">
        <f>'App MESURE'!T257</f>
        <v>4.8898704050031867</v>
      </c>
      <c r="Q261" s="85">
        <v>8.9084645451612889</v>
      </c>
      <c r="R261" s="78">
        <f t="shared" si="46"/>
        <v>4.5663940455642225</v>
      </c>
    </row>
    <row r="262" spans="1:18" s="1" customFormat="1" x14ac:dyDescent="0.2">
      <c r="A262" s="17">
        <v>40909</v>
      </c>
      <c r="B262" s="1">
        <f t="shared" si="55"/>
        <v>1</v>
      </c>
      <c r="C262" s="47"/>
      <c r="D262" s="47"/>
      <c r="E262" s="47">
        <v>24.31666667</v>
      </c>
      <c r="F262" s="51">
        <v>30.836842105263074</v>
      </c>
      <c r="G262" s="16">
        <f t="shared" si="47"/>
        <v>0</v>
      </c>
      <c r="H262" s="16">
        <f t="shared" si="48"/>
        <v>30.836842105263074</v>
      </c>
      <c r="I262" s="23">
        <f t="shared" si="53"/>
        <v>48.604234545253348</v>
      </c>
      <c r="J262" s="16">
        <f t="shared" si="45"/>
        <v>38.128062918299456</v>
      </c>
      <c r="K262" s="16">
        <f t="shared" si="49"/>
        <v>10.476171626953892</v>
      </c>
      <c r="L262" s="16">
        <f t="shared" si="50"/>
        <v>0</v>
      </c>
      <c r="M262" s="16">
        <f t="shared" si="54"/>
        <v>1.6872969220433096</v>
      </c>
      <c r="N262" s="16">
        <f t="shared" si="51"/>
        <v>1.0461240916668519</v>
      </c>
      <c r="O262" s="16">
        <f t="shared" si="52"/>
        <v>1.0461240916668519</v>
      </c>
      <c r="P262" s="1">
        <f>'App MESURE'!T258</f>
        <v>3.0137474813226595</v>
      </c>
      <c r="Q262" s="85">
        <v>7.8696530322580651</v>
      </c>
      <c r="R262" s="78">
        <f t="shared" si="46"/>
        <v>3.8715418035206097</v>
      </c>
    </row>
    <row r="263" spans="1:18" s="1" customFormat="1" x14ac:dyDescent="0.2">
      <c r="A263" s="17">
        <v>40940</v>
      </c>
      <c r="B263" s="1">
        <f t="shared" si="55"/>
        <v>2</v>
      </c>
      <c r="C263" s="47"/>
      <c r="D263" s="47"/>
      <c r="E263" s="47">
        <v>8.7309523809999998</v>
      </c>
      <c r="F263" s="51">
        <v>11.986466165413526</v>
      </c>
      <c r="G263" s="16">
        <f t="shared" si="47"/>
        <v>0</v>
      </c>
      <c r="H263" s="16">
        <f t="shared" si="48"/>
        <v>11.986466165413526</v>
      </c>
      <c r="I263" s="23">
        <f t="shared" si="53"/>
        <v>22.462637792367417</v>
      </c>
      <c r="J263" s="16">
        <f t="shared" ref="J263:J326" si="56">I263/SQRT(1+(I263/($K$2*(300+(25*Q263)+0.05*(Q263)^3)))^2)</f>
        <v>20.939615239431699</v>
      </c>
      <c r="K263" s="16">
        <f t="shared" si="49"/>
        <v>1.5230225529357178</v>
      </c>
      <c r="L263" s="16">
        <f t="shared" si="50"/>
        <v>0</v>
      </c>
      <c r="M263" s="16">
        <f t="shared" si="54"/>
        <v>0.64117283037645767</v>
      </c>
      <c r="N263" s="16">
        <f t="shared" si="51"/>
        <v>0.39752715483340373</v>
      </c>
      <c r="O263" s="16">
        <f t="shared" si="52"/>
        <v>0.39752715483340373</v>
      </c>
      <c r="P263" s="1">
        <f>'App MESURE'!T259</f>
        <v>1.989502340873144</v>
      </c>
      <c r="Q263" s="85">
        <v>6.9448352551724151</v>
      </c>
      <c r="R263" s="78">
        <f t="shared" ref="R263:R326" si="57">(P263-O263)^2</f>
        <v>2.5343849929662654</v>
      </c>
    </row>
    <row r="264" spans="1:18" s="1" customFormat="1" x14ac:dyDescent="0.2">
      <c r="A264" s="17">
        <v>40969</v>
      </c>
      <c r="B264" s="1">
        <f t="shared" si="55"/>
        <v>3</v>
      </c>
      <c r="C264" s="47"/>
      <c r="D264" s="47"/>
      <c r="E264" s="47">
        <v>13.94761905</v>
      </c>
      <c r="F264" s="51">
        <v>30.075939849624014</v>
      </c>
      <c r="G264" s="16">
        <f t="shared" si="47"/>
        <v>0</v>
      </c>
      <c r="H264" s="16">
        <f t="shared" si="48"/>
        <v>30.075939849624014</v>
      </c>
      <c r="I264" s="23">
        <f t="shared" si="53"/>
        <v>31.598962402559732</v>
      </c>
      <c r="J264" s="16">
        <f t="shared" si="56"/>
        <v>29.747512032301316</v>
      </c>
      <c r="K264" s="16">
        <f t="shared" si="49"/>
        <v>1.8514503702584157</v>
      </c>
      <c r="L264" s="16">
        <f t="shared" si="50"/>
        <v>0</v>
      </c>
      <c r="M264" s="16">
        <f t="shared" si="54"/>
        <v>0.24364567554305394</v>
      </c>
      <c r="N264" s="16">
        <f t="shared" si="51"/>
        <v>0.15106031883669344</v>
      </c>
      <c r="O264" s="16">
        <f t="shared" si="52"/>
        <v>0.15106031883669344</v>
      </c>
      <c r="P264" s="1">
        <f>'App MESURE'!T260</f>
        <v>1.06030183798915</v>
      </c>
      <c r="Q264" s="85">
        <v>13.250972258064513</v>
      </c>
      <c r="R264" s="78">
        <f t="shared" si="57"/>
        <v>0.82672014015066697</v>
      </c>
    </row>
    <row r="265" spans="1:18" s="1" customFormat="1" x14ac:dyDescent="0.2">
      <c r="A265" s="17">
        <v>41000</v>
      </c>
      <c r="B265" s="1">
        <f t="shared" si="55"/>
        <v>4</v>
      </c>
      <c r="C265" s="47"/>
      <c r="D265" s="47"/>
      <c r="E265" s="47">
        <v>75.840476190000004</v>
      </c>
      <c r="F265" s="51">
        <v>101.8278195488719</v>
      </c>
      <c r="G265" s="16">
        <f t="shared" si="47"/>
        <v>7.8724596925939752</v>
      </c>
      <c r="H265" s="16">
        <f t="shared" si="48"/>
        <v>93.955359856277923</v>
      </c>
      <c r="I265" s="23">
        <f t="shared" si="53"/>
        <v>95.806810226536342</v>
      </c>
      <c r="J265" s="16">
        <f t="shared" si="56"/>
        <v>61.711894841201961</v>
      </c>
      <c r="K265" s="16">
        <f t="shared" si="49"/>
        <v>34.094915385334382</v>
      </c>
      <c r="L265" s="16">
        <f t="shared" si="50"/>
        <v>0</v>
      </c>
      <c r="M265" s="16">
        <f t="shared" si="54"/>
        <v>9.2585356706360505E-2</v>
      </c>
      <c r="N265" s="16">
        <f t="shared" si="51"/>
        <v>5.7402921157943515E-2</v>
      </c>
      <c r="O265" s="16">
        <f t="shared" si="52"/>
        <v>7.9298626137519186</v>
      </c>
      <c r="P265" s="1">
        <f>'App MESURE'!T261</f>
        <v>2.4077804610567148</v>
      </c>
      <c r="Q265" s="85">
        <v>11.945028916666667</v>
      </c>
      <c r="R265" s="78">
        <f t="shared" si="57"/>
        <v>30.49339130111489</v>
      </c>
    </row>
    <row r="266" spans="1:18" s="1" customFormat="1" x14ac:dyDescent="0.2">
      <c r="A266" s="17">
        <v>41030</v>
      </c>
      <c r="B266" s="1">
        <f t="shared" si="55"/>
        <v>5</v>
      </c>
      <c r="C266" s="47"/>
      <c r="D266" s="47"/>
      <c r="E266" s="47">
        <v>2.3809523810000002</v>
      </c>
      <c r="F266" s="51">
        <v>8.824812030075158</v>
      </c>
      <c r="G266" s="16">
        <f t="shared" si="47"/>
        <v>0</v>
      </c>
      <c r="H266" s="16">
        <f t="shared" si="48"/>
        <v>8.824812030075158</v>
      </c>
      <c r="I266" s="23">
        <f t="shared" si="53"/>
        <v>42.91972741540954</v>
      </c>
      <c r="J266" s="16">
        <f t="shared" si="56"/>
        <v>41.108582960066684</v>
      </c>
      <c r="K266" s="16">
        <f t="shared" si="49"/>
        <v>1.8111444553428555</v>
      </c>
      <c r="L266" s="16">
        <f t="shared" si="50"/>
        <v>0</v>
      </c>
      <c r="M266" s="16">
        <f t="shared" si="54"/>
        <v>3.518243554841699E-2</v>
      </c>
      <c r="N266" s="16">
        <f t="shared" si="51"/>
        <v>2.1813110040018534E-2</v>
      </c>
      <c r="O266" s="16">
        <f t="shared" si="52"/>
        <v>2.1813110040018534E-2</v>
      </c>
      <c r="P266" s="1">
        <f>'App MESURE'!T262</f>
        <v>0.75836529995187529</v>
      </c>
      <c r="Q266" s="85">
        <v>20.143729</v>
      </c>
      <c r="R266" s="78">
        <f t="shared" si="57"/>
        <v>0.54250912846395194</v>
      </c>
    </row>
    <row r="267" spans="1:18" s="1" customFormat="1" x14ac:dyDescent="0.2">
      <c r="A267" s="17">
        <v>41061</v>
      </c>
      <c r="B267" s="1">
        <f t="shared" si="55"/>
        <v>6</v>
      </c>
      <c r="C267" s="47"/>
      <c r="D267" s="47"/>
      <c r="E267" s="47">
        <v>4.8833333330000004</v>
      </c>
      <c r="F267" s="51">
        <v>7.160902255639078</v>
      </c>
      <c r="G267" s="16">
        <f t="shared" si="47"/>
        <v>0</v>
      </c>
      <c r="H267" s="16">
        <f t="shared" si="48"/>
        <v>7.160902255639078</v>
      </c>
      <c r="I267" s="23">
        <f t="shared" si="53"/>
        <v>8.9720467109819335</v>
      </c>
      <c r="J267" s="16">
        <f t="shared" si="56"/>
        <v>8.960318307988171</v>
      </c>
      <c r="K267" s="16">
        <f t="shared" si="49"/>
        <v>1.1728402993762543E-2</v>
      </c>
      <c r="L267" s="16">
        <f t="shared" si="50"/>
        <v>0</v>
      </c>
      <c r="M267" s="16">
        <f t="shared" si="54"/>
        <v>1.3369325508398457E-2</v>
      </c>
      <c r="N267" s="16">
        <f t="shared" si="51"/>
        <v>8.2889818152070433E-3</v>
      </c>
      <c r="O267" s="16">
        <f t="shared" si="52"/>
        <v>8.2889818152070433E-3</v>
      </c>
      <c r="P267" s="1">
        <f>'App MESURE'!T263</f>
        <v>0.1198910729097601</v>
      </c>
      <c r="Q267" s="85">
        <v>23.024079066666665</v>
      </c>
      <c r="R267" s="78">
        <f t="shared" si="57"/>
        <v>1.245502673667692E-2</v>
      </c>
    </row>
    <row r="268" spans="1:18" s="1" customFormat="1" x14ac:dyDescent="0.2">
      <c r="A268" s="17">
        <v>41091</v>
      </c>
      <c r="B268" s="1">
        <f t="shared" si="55"/>
        <v>7</v>
      </c>
      <c r="C268" s="47"/>
      <c r="D268" s="47"/>
      <c r="E268" s="47">
        <v>1.8</v>
      </c>
      <c r="F268" s="51">
        <v>5.3496240601503677</v>
      </c>
      <c r="G268" s="16">
        <f t="shared" si="47"/>
        <v>0</v>
      </c>
      <c r="H268" s="16">
        <f t="shared" si="48"/>
        <v>5.3496240601503677</v>
      </c>
      <c r="I268" s="23">
        <f t="shared" si="53"/>
        <v>5.3613524631441303</v>
      </c>
      <c r="J268" s="16">
        <f t="shared" si="56"/>
        <v>5.3596042216562578</v>
      </c>
      <c r="K268" s="16">
        <f t="shared" si="49"/>
        <v>1.7482414878724484E-3</v>
      </c>
      <c r="L268" s="16">
        <f t="shared" si="50"/>
        <v>0</v>
      </c>
      <c r="M268" s="16">
        <f t="shared" si="54"/>
        <v>5.0803436931914133E-3</v>
      </c>
      <c r="N268" s="16">
        <f t="shared" si="51"/>
        <v>3.1498130897786763E-3</v>
      </c>
      <c r="O268" s="16">
        <f t="shared" si="52"/>
        <v>3.1498130897786763E-3</v>
      </c>
      <c r="P268" s="1">
        <f>'App MESURE'!T264</f>
        <v>2.5918943344708536E-2</v>
      </c>
      <c r="Q268" s="85">
        <v>25.601665774193549</v>
      </c>
      <c r="R268" s="78">
        <f t="shared" si="57"/>
        <v>5.1843329256596234E-4</v>
      </c>
    </row>
    <row r="269" spans="1:18" s="1" customFormat="1" ht="13.5" thickBot="1" x14ac:dyDescent="0.25">
      <c r="A269" s="17">
        <v>41122</v>
      </c>
      <c r="B269" s="4">
        <f t="shared" si="55"/>
        <v>8</v>
      </c>
      <c r="C269" s="48"/>
      <c r="D269" s="48"/>
      <c r="E269" s="48">
        <v>3.19047619</v>
      </c>
      <c r="F269" s="58">
        <v>15.298496240601484</v>
      </c>
      <c r="G269" s="25">
        <f t="shared" si="47"/>
        <v>0</v>
      </c>
      <c r="H269" s="25">
        <f t="shared" si="48"/>
        <v>15.298496240601484</v>
      </c>
      <c r="I269" s="24">
        <f t="shared" si="53"/>
        <v>15.300244482089356</v>
      </c>
      <c r="J269" s="25">
        <f t="shared" si="56"/>
        <v>15.265137628842666</v>
      </c>
      <c r="K269" s="25">
        <f t="shared" si="49"/>
        <v>3.5106853246690051E-2</v>
      </c>
      <c r="L269" s="25">
        <f t="shared" si="50"/>
        <v>0</v>
      </c>
      <c r="M269" s="25">
        <f t="shared" si="54"/>
        <v>1.9305306034127371E-3</v>
      </c>
      <c r="N269" s="25">
        <f t="shared" si="51"/>
        <v>1.196928974115897E-3</v>
      </c>
      <c r="O269" s="25">
        <f t="shared" si="52"/>
        <v>1.196928974115897E-3</v>
      </c>
      <c r="P269" s="4">
        <f>'App MESURE'!T265</f>
        <v>0.46825188582455191</v>
      </c>
      <c r="Q269" s="86">
        <v>26.638674000000002</v>
      </c>
      <c r="R269" s="79">
        <f t="shared" si="57"/>
        <v>0.21814033271856265</v>
      </c>
    </row>
    <row r="270" spans="1:18" s="1" customFormat="1" x14ac:dyDescent="0.2">
      <c r="A270" s="17">
        <v>41153</v>
      </c>
      <c r="B270" s="1">
        <f t="shared" si="55"/>
        <v>9</v>
      </c>
      <c r="C270" s="47"/>
      <c r="D270" s="47"/>
      <c r="E270" s="47">
        <v>20</v>
      </c>
      <c r="F270" s="51">
        <v>38.510526315789427</v>
      </c>
      <c r="G270" s="16">
        <f t="shared" ref="G270:G333" si="58">IF((F270-$J$2)&gt;0,$I$2*(F270-$J$2),0)</f>
        <v>0</v>
      </c>
      <c r="H270" s="16">
        <f t="shared" ref="H270:H333" si="59">F270-G270</f>
        <v>38.510526315789427</v>
      </c>
      <c r="I270" s="23">
        <f t="shared" si="53"/>
        <v>38.545633169036115</v>
      </c>
      <c r="J270" s="16">
        <f t="shared" si="56"/>
        <v>37.511491816937514</v>
      </c>
      <c r="K270" s="16">
        <f t="shared" ref="K270:K333" si="60">I270-J270</f>
        <v>1.0341413520986009</v>
      </c>
      <c r="L270" s="16">
        <f t="shared" ref="L270:L333" si="61">IF(K270&gt;$N$2,(K270-$N$2)/$L$2,0)</f>
        <v>0</v>
      </c>
      <c r="M270" s="16">
        <f t="shared" si="54"/>
        <v>7.3360162929684007E-4</v>
      </c>
      <c r="N270" s="16">
        <f t="shared" ref="N270:N333" si="62">$M$2*M270</f>
        <v>4.5483301016404086E-4</v>
      </c>
      <c r="O270" s="16">
        <f t="shared" ref="O270:O333" si="63">N270+G270</f>
        <v>4.5483301016404086E-4</v>
      </c>
      <c r="P270" s="1">
        <f>'App MESURE'!T266</f>
        <v>0.1148860355742302</v>
      </c>
      <c r="Q270" s="85">
        <v>21.995055900000001</v>
      </c>
      <c r="R270" s="78">
        <f t="shared" si="57"/>
        <v>1.3094500120258343E-2</v>
      </c>
    </row>
    <row r="271" spans="1:18" s="1" customFormat="1" x14ac:dyDescent="0.2">
      <c r="A271" s="17">
        <v>41183</v>
      </c>
      <c r="B271" s="1">
        <f t="shared" si="55"/>
        <v>10</v>
      </c>
      <c r="C271" s="47"/>
      <c r="D271" s="47"/>
      <c r="E271" s="47">
        <v>101.85238099999999</v>
      </c>
      <c r="F271" s="51">
        <v>148.64360902255618</v>
      </c>
      <c r="G271" s="16">
        <f t="shared" si="58"/>
        <v>14.011242178736834</v>
      </c>
      <c r="H271" s="16">
        <f t="shared" si="59"/>
        <v>134.63236684381934</v>
      </c>
      <c r="I271" s="23">
        <f t="shared" ref="I271:I334" si="64">H271+K270-L270</f>
        <v>135.66650819591794</v>
      </c>
      <c r="J271" s="16">
        <f t="shared" si="56"/>
        <v>90.945944359607893</v>
      </c>
      <c r="K271" s="16">
        <f t="shared" si="60"/>
        <v>44.720563836310049</v>
      </c>
      <c r="L271" s="16">
        <f t="shared" si="61"/>
        <v>0</v>
      </c>
      <c r="M271" s="16">
        <f t="shared" ref="M271:M334" si="65">L271+M270-N270</f>
        <v>2.7876861913279921E-4</v>
      </c>
      <c r="N271" s="16">
        <f t="shared" si="62"/>
        <v>1.7283654386233551E-4</v>
      </c>
      <c r="O271" s="16">
        <f t="shared" si="63"/>
        <v>14.011415015280697</v>
      </c>
      <c r="P271" s="1">
        <f>'App MESURE'!T267</f>
        <v>9.4021413861263685</v>
      </c>
      <c r="Q271" s="85">
        <v>17.962914741935482</v>
      </c>
      <c r="R271" s="78">
        <f t="shared" si="57"/>
        <v>21.245403388417515</v>
      </c>
    </row>
    <row r="272" spans="1:18" s="1" customFormat="1" x14ac:dyDescent="0.2">
      <c r="A272" s="17">
        <v>41214</v>
      </c>
      <c r="B272" s="1">
        <f t="shared" si="55"/>
        <v>11</v>
      </c>
      <c r="C272" s="47"/>
      <c r="D272" s="47"/>
      <c r="E272" s="47">
        <v>117.0142857</v>
      </c>
      <c r="F272" s="51">
        <v>146.60526315789446</v>
      </c>
      <c r="G272" s="16">
        <f t="shared" si="58"/>
        <v>13.743961373791299</v>
      </c>
      <c r="H272" s="16">
        <f t="shared" si="59"/>
        <v>132.86130178410315</v>
      </c>
      <c r="I272" s="23">
        <f t="shared" si="64"/>
        <v>177.5818656204132</v>
      </c>
      <c r="J272" s="16">
        <f t="shared" si="56"/>
        <v>78.370347986612515</v>
      </c>
      <c r="K272" s="16">
        <f t="shared" si="60"/>
        <v>99.211517633800682</v>
      </c>
      <c r="L272" s="16">
        <f t="shared" si="61"/>
        <v>43.214327744109809</v>
      </c>
      <c r="M272" s="16">
        <f t="shared" si="65"/>
        <v>43.214433676185081</v>
      </c>
      <c r="N272" s="16">
        <f t="shared" si="62"/>
        <v>26.79294887923475</v>
      </c>
      <c r="O272" s="16">
        <f t="shared" si="63"/>
        <v>40.536910253026051</v>
      </c>
      <c r="P272" s="1">
        <f>'App MESURE'!T268</f>
        <v>46.906137400585955</v>
      </c>
      <c r="Q272" s="85">
        <v>13.107276086666671</v>
      </c>
      <c r="R272" s="78">
        <f t="shared" si="57"/>
        <v>40.567054457214077</v>
      </c>
    </row>
    <row r="273" spans="1:18" s="1" customFormat="1" x14ac:dyDescent="0.2">
      <c r="A273" s="17">
        <v>41244</v>
      </c>
      <c r="B273" s="1">
        <f t="shared" si="55"/>
        <v>12</v>
      </c>
      <c r="C273" s="47"/>
      <c r="D273" s="47"/>
      <c r="E273" s="47">
        <v>14.94761905</v>
      </c>
      <c r="F273" s="51">
        <v>25.648120300751803</v>
      </c>
      <c r="G273" s="16">
        <f t="shared" si="58"/>
        <v>0</v>
      </c>
      <c r="H273" s="16">
        <f t="shared" si="59"/>
        <v>25.648120300751803</v>
      </c>
      <c r="I273" s="23">
        <f t="shared" si="64"/>
        <v>81.645310190442672</v>
      </c>
      <c r="J273" s="16">
        <f t="shared" si="56"/>
        <v>51.565696164417922</v>
      </c>
      <c r="K273" s="16">
        <f t="shared" si="60"/>
        <v>30.07961402602475</v>
      </c>
      <c r="L273" s="16">
        <f t="shared" si="61"/>
        <v>0</v>
      </c>
      <c r="M273" s="16">
        <f t="shared" si="65"/>
        <v>16.421484796950331</v>
      </c>
      <c r="N273" s="16">
        <f t="shared" si="62"/>
        <v>10.181320574109206</v>
      </c>
      <c r="O273" s="16">
        <f t="shared" si="63"/>
        <v>10.181320574109206</v>
      </c>
      <c r="P273" s="1">
        <f>'App MESURE'!T269</f>
        <v>27.667386744523498</v>
      </c>
      <c r="Q273" s="85">
        <v>9.0618383548387094</v>
      </c>
      <c r="R273" s="78">
        <f t="shared" si="57"/>
        <v>305.76251011610708</v>
      </c>
    </row>
    <row r="274" spans="1:18" s="1" customFormat="1" x14ac:dyDescent="0.2">
      <c r="A274" s="17">
        <v>41275</v>
      </c>
      <c r="B274" s="1">
        <f t="shared" si="55"/>
        <v>1</v>
      </c>
      <c r="C274" s="47"/>
      <c r="D274" s="47"/>
      <c r="E274" s="47">
        <v>48.652380950000001</v>
      </c>
      <c r="F274" s="51">
        <v>73.395488721804369</v>
      </c>
      <c r="G274" s="16">
        <f t="shared" si="58"/>
        <v>4.144232603322461</v>
      </c>
      <c r="H274" s="16">
        <f t="shared" si="59"/>
        <v>69.251256118481905</v>
      </c>
      <c r="I274" s="23">
        <f t="shared" si="64"/>
        <v>99.330870144506662</v>
      </c>
      <c r="J274" s="16">
        <f t="shared" si="56"/>
        <v>53.892502977944922</v>
      </c>
      <c r="K274" s="16">
        <f t="shared" si="60"/>
        <v>45.43836716656174</v>
      </c>
      <c r="L274" s="16">
        <f t="shared" si="61"/>
        <v>0</v>
      </c>
      <c r="M274" s="16">
        <f t="shared" si="65"/>
        <v>6.2401642228411252</v>
      </c>
      <c r="N274" s="16">
        <f t="shared" si="62"/>
        <v>3.8689018181614974</v>
      </c>
      <c r="O274" s="16">
        <f t="shared" si="63"/>
        <v>8.0131344214839579</v>
      </c>
      <c r="P274" s="1">
        <f>'App MESURE'!T270</f>
        <v>16.660645710169089</v>
      </c>
      <c r="Q274" s="85">
        <v>8.5166291290322587</v>
      </c>
      <c r="R274" s="78">
        <f t="shared" si="57"/>
        <v>74.779451487936768</v>
      </c>
    </row>
    <row r="275" spans="1:18" s="1" customFormat="1" x14ac:dyDescent="0.2">
      <c r="A275" s="17">
        <v>41306</v>
      </c>
      <c r="B275" s="1">
        <f t="shared" si="55"/>
        <v>2</v>
      </c>
      <c r="C275" s="47"/>
      <c r="D275" s="47"/>
      <c r="E275" s="47">
        <v>30.297619050000002</v>
      </c>
      <c r="F275" s="51">
        <v>43.478947368421011</v>
      </c>
      <c r="G275" s="16">
        <f t="shared" si="58"/>
        <v>0.22138644029127064</v>
      </c>
      <c r="H275" s="16">
        <f t="shared" si="59"/>
        <v>43.257560928129742</v>
      </c>
      <c r="I275" s="23">
        <f t="shared" si="64"/>
        <v>88.695928094691482</v>
      </c>
      <c r="J275" s="16">
        <f t="shared" si="56"/>
        <v>52.352705342105452</v>
      </c>
      <c r="K275" s="16">
        <f t="shared" si="60"/>
        <v>36.34322275258603</v>
      </c>
      <c r="L275" s="16">
        <f t="shared" si="61"/>
        <v>0</v>
      </c>
      <c r="M275" s="16">
        <f t="shared" si="65"/>
        <v>2.3712624046796278</v>
      </c>
      <c r="N275" s="16">
        <f t="shared" si="62"/>
        <v>1.4701826909013693</v>
      </c>
      <c r="O275" s="16">
        <f t="shared" si="63"/>
        <v>1.69156913119264</v>
      </c>
      <c r="P275" s="1">
        <f>'App MESURE'!T271</f>
        <v>8.2927850750680729</v>
      </c>
      <c r="Q275" s="85">
        <v>8.6808553714285726</v>
      </c>
      <c r="R275" s="78">
        <f t="shared" si="57"/>
        <v>43.576051937675217</v>
      </c>
    </row>
    <row r="276" spans="1:18" s="1" customFormat="1" x14ac:dyDescent="0.2">
      <c r="A276" s="17">
        <v>41334</v>
      </c>
      <c r="B276" s="1">
        <f t="shared" si="55"/>
        <v>3</v>
      </c>
      <c r="C276" s="47"/>
      <c r="D276" s="47"/>
      <c r="E276" s="47">
        <v>97.097619050000006</v>
      </c>
      <c r="F276" s="51">
        <v>141.68270676691697</v>
      </c>
      <c r="G276" s="16">
        <f t="shared" si="58"/>
        <v>13.098484638277323</v>
      </c>
      <c r="H276" s="16">
        <f t="shared" si="59"/>
        <v>128.58422212863965</v>
      </c>
      <c r="I276" s="23">
        <f t="shared" si="64"/>
        <v>164.92744488122568</v>
      </c>
      <c r="J276" s="16">
        <f t="shared" si="56"/>
        <v>73.480181343101236</v>
      </c>
      <c r="K276" s="16">
        <f t="shared" si="60"/>
        <v>91.447263538124446</v>
      </c>
      <c r="L276" s="16">
        <f t="shared" si="61"/>
        <v>36.82658138338806</v>
      </c>
      <c r="M276" s="16">
        <f t="shared" si="65"/>
        <v>37.727661097166319</v>
      </c>
      <c r="N276" s="16">
        <f t="shared" si="62"/>
        <v>23.391149880243116</v>
      </c>
      <c r="O276" s="16">
        <f t="shared" si="63"/>
        <v>36.48963451852044</v>
      </c>
      <c r="P276" s="1">
        <f>'App MESURE'!T272</f>
        <v>64.607115871211619</v>
      </c>
      <c r="Q276" s="85">
        <v>12.197987532258065</v>
      </c>
      <c r="R276" s="78">
        <f t="shared" si="57"/>
        <v>790.59275761893616</v>
      </c>
    </row>
    <row r="277" spans="1:18" s="1" customFormat="1" x14ac:dyDescent="0.2">
      <c r="A277" s="17">
        <v>41365</v>
      </c>
      <c r="B277" s="1">
        <f t="shared" si="55"/>
        <v>4</v>
      </c>
      <c r="C277" s="47"/>
      <c r="D277" s="47"/>
      <c r="E277" s="47">
        <v>28.264285709999999</v>
      </c>
      <c r="F277" s="51">
        <v>46.431578947368273</v>
      </c>
      <c r="G277" s="16">
        <f t="shared" si="58"/>
        <v>0.60855417213230667</v>
      </c>
      <c r="H277" s="16">
        <f t="shared" si="59"/>
        <v>45.823024775235965</v>
      </c>
      <c r="I277" s="23">
        <f t="shared" si="64"/>
        <v>100.44370692997236</v>
      </c>
      <c r="J277" s="16">
        <f t="shared" si="56"/>
        <v>69.22959218146174</v>
      </c>
      <c r="K277" s="16">
        <f t="shared" si="60"/>
        <v>31.214114748510625</v>
      </c>
      <c r="L277" s="16">
        <f t="shared" si="61"/>
        <v>0</v>
      </c>
      <c r="M277" s="16">
        <f t="shared" si="65"/>
        <v>14.336511216923203</v>
      </c>
      <c r="N277" s="16">
        <f t="shared" si="62"/>
        <v>8.8886369544923856</v>
      </c>
      <c r="O277" s="16">
        <f t="shared" si="63"/>
        <v>9.497191126624692</v>
      </c>
      <c r="P277" s="1">
        <f>'App MESURE'!T273</f>
        <v>23.092629404420503</v>
      </c>
      <c r="Q277" s="85">
        <v>14.410815716666665</v>
      </c>
      <c r="R277" s="78">
        <f t="shared" si="57"/>
        <v>184.83594196535552</v>
      </c>
    </row>
    <row r="278" spans="1:18" s="1" customFormat="1" x14ac:dyDescent="0.2">
      <c r="A278" s="17">
        <v>41395</v>
      </c>
      <c r="B278" s="1">
        <f t="shared" si="55"/>
        <v>5</v>
      </c>
      <c r="C278" s="47"/>
      <c r="D278" s="47"/>
      <c r="E278" s="47">
        <v>19.033333330000001</v>
      </c>
      <c r="F278" s="51">
        <v>25.147368421052594</v>
      </c>
      <c r="G278" s="16">
        <f t="shared" si="58"/>
        <v>0</v>
      </c>
      <c r="H278" s="16">
        <f t="shared" si="59"/>
        <v>25.147368421052594</v>
      </c>
      <c r="I278" s="23">
        <f t="shared" si="64"/>
        <v>56.361483169563215</v>
      </c>
      <c r="J278" s="16">
        <f t="shared" si="56"/>
        <v>49.529314705631101</v>
      </c>
      <c r="K278" s="16">
        <f t="shared" si="60"/>
        <v>6.8321684639321134</v>
      </c>
      <c r="L278" s="16">
        <f t="shared" si="61"/>
        <v>0</v>
      </c>
      <c r="M278" s="16">
        <f t="shared" si="65"/>
        <v>5.4478742624308172</v>
      </c>
      <c r="N278" s="16">
        <f t="shared" si="62"/>
        <v>3.3776820427071068</v>
      </c>
      <c r="O278" s="16">
        <f t="shared" si="63"/>
        <v>3.3776820427071068</v>
      </c>
      <c r="P278" s="1">
        <f>'App MESURE'!T274</f>
        <v>2.4534897306005852</v>
      </c>
      <c r="Q278" s="85">
        <v>15.598176048387096</v>
      </c>
      <c r="R278" s="78">
        <f t="shared" si="57"/>
        <v>0.85413142975679834</v>
      </c>
    </row>
    <row r="279" spans="1:18" s="1" customFormat="1" x14ac:dyDescent="0.2">
      <c r="A279" s="17">
        <v>41426</v>
      </c>
      <c r="B279" s="1">
        <f t="shared" si="55"/>
        <v>6</v>
      </c>
      <c r="C279" s="47"/>
      <c r="D279" s="47"/>
      <c r="E279" s="47">
        <v>0.63571428600000002</v>
      </c>
      <c r="F279" s="51">
        <v>4.5345864661654023</v>
      </c>
      <c r="G279" s="16">
        <f t="shared" si="58"/>
        <v>0</v>
      </c>
      <c r="H279" s="16">
        <f t="shared" si="59"/>
        <v>4.5345864661654023</v>
      </c>
      <c r="I279" s="23">
        <f t="shared" si="64"/>
        <v>11.366754930097516</v>
      </c>
      <c r="J279" s="16">
        <f t="shared" si="56"/>
        <v>11.335501251294213</v>
      </c>
      <c r="K279" s="16">
        <f t="shared" si="60"/>
        <v>3.1253678803302876E-2</v>
      </c>
      <c r="L279" s="16">
        <f t="shared" si="61"/>
        <v>0</v>
      </c>
      <c r="M279" s="16">
        <f t="shared" si="65"/>
        <v>2.0701922197237104</v>
      </c>
      <c r="N279" s="16">
        <f t="shared" si="62"/>
        <v>1.2835191762287004</v>
      </c>
      <c r="O279" s="16">
        <f t="shared" si="63"/>
        <v>1.2835191762287004</v>
      </c>
      <c r="P279" s="1">
        <f>'App MESURE'!T275</f>
        <v>0.80713887806851914</v>
      </c>
      <c r="Q279" s="85">
        <v>21.093129133333331</v>
      </c>
      <c r="R279" s="78">
        <f t="shared" si="57"/>
        <v>0.22693818847518318</v>
      </c>
    </row>
    <row r="280" spans="1:18" s="1" customFormat="1" x14ac:dyDescent="0.2">
      <c r="A280" s="17">
        <v>41456</v>
      </c>
      <c r="B280" s="1">
        <f t="shared" si="55"/>
        <v>7</v>
      </c>
      <c r="C280" s="47"/>
      <c r="D280" s="47"/>
      <c r="E280" s="47">
        <v>1.7809523810000001</v>
      </c>
      <c r="F280" s="51">
        <v>4.6714285714285664</v>
      </c>
      <c r="G280" s="16">
        <f t="shared" si="58"/>
        <v>0</v>
      </c>
      <c r="H280" s="16">
        <f t="shared" si="59"/>
        <v>4.6714285714285664</v>
      </c>
      <c r="I280" s="23">
        <f t="shared" si="64"/>
        <v>4.7026822502318693</v>
      </c>
      <c r="J280" s="16">
        <f t="shared" si="56"/>
        <v>4.7014152273756773</v>
      </c>
      <c r="K280" s="16">
        <f t="shared" si="60"/>
        <v>1.2670228561919572E-3</v>
      </c>
      <c r="L280" s="16">
        <f t="shared" si="61"/>
        <v>0</v>
      </c>
      <c r="M280" s="16">
        <f t="shared" si="65"/>
        <v>0.78667304349500999</v>
      </c>
      <c r="N280" s="16">
        <f t="shared" si="62"/>
        <v>0.48773728696690621</v>
      </c>
      <c r="O280" s="16">
        <f t="shared" si="63"/>
        <v>0.48773728696690621</v>
      </c>
      <c r="P280" s="1">
        <f>'App MESURE'!T276</f>
        <v>0.12476843072142441</v>
      </c>
      <c r="Q280" s="85">
        <v>25.088801419354841</v>
      </c>
      <c r="R280" s="78">
        <f t="shared" si="57"/>
        <v>0.13174639060415325</v>
      </c>
    </row>
    <row r="281" spans="1:18" s="1" customFormat="1" ht="13.5" thickBot="1" x14ac:dyDescent="0.25">
      <c r="A281" s="17">
        <v>41487</v>
      </c>
      <c r="B281" s="4">
        <f t="shared" si="55"/>
        <v>8</v>
      </c>
      <c r="C281" s="48"/>
      <c r="D281" s="48"/>
      <c r="E281" s="48">
        <v>2.34047619</v>
      </c>
      <c r="F281" s="58">
        <v>13.052631578947315</v>
      </c>
      <c r="G281" s="25">
        <f t="shared" si="58"/>
        <v>0</v>
      </c>
      <c r="H281" s="25">
        <f t="shared" si="59"/>
        <v>13.052631578947315</v>
      </c>
      <c r="I281" s="24">
        <f t="shared" si="64"/>
        <v>13.053898601803507</v>
      </c>
      <c r="J281" s="25">
        <f t="shared" si="56"/>
        <v>13.030936284130838</v>
      </c>
      <c r="K281" s="25">
        <f t="shared" si="60"/>
        <v>2.296231767266832E-2</v>
      </c>
      <c r="L281" s="25">
        <f t="shared" si="61"/>
        <v>0</v>
      </c>
      <c r="M281" s="25">
        <f t="shared" si="65"/>
        <v>0.29893575652810378</v>
      </c>
      <c r="N281" s="25">
        <f t="shared" si="62"/>
        <v>0.18534016904742434</v>
      </c>
      <c r="O281" s="25">
        <f t="shared" si="63"/>
        <v>0.18534016904742434</v>
      </c>
      <c r="P281" s="4">
        <f>'App MESURE'!T277</f>
        <v>0.15604991406848662</v>
      </c>
      <c r="Q281" s="86">
        <v>26.268460677419355</v>
      </c>
      <c r="R281" s="79">
        <f t="shared" si="57"/>
        <v>8.5791903673118619E-4</v>
      </c>
    </row>
    <row r="282" spans="1:18" s="1" customFormat="1" x14ac:dyDescent="0.2">
      <c r="A282" s="17">
        <v>41518</v>
      </c>
      <c r="B282" s="1">
        <f t="shared" ref="B282:B345" si="66">B270</f>
        <v>9</v>
      </c>
      <c r="C282" s="47"/>
      <c r="D282" s="47"/>
      <c r="E282" s="47">
        <v>20.669047620000001</v>
      </c>
      <c r="F282" s="51">
        <v>51.960902255638999</v>
      </c>
      <c r="G282" s="16">
        <f t="shared" si="58"/>
        <v>1.3335940244264515</v>
      </c>
      <c r="H282" s="16">
        <f t="shared" si="59"/>
        <v>50.627308231212545</v>
      </c>
      <c r="I282" s="23">
        <f t="shared" si="64"/>
        <v>50.650270548885217</v>
      </c>
      <c r="J282" s="16">
        <f t="shared" si="56"/>
        <v>48.180612875338575</v>
      </c>
      <c r="K282" s="16">
        <f t="shared" si="60"/>
        <v>2.4696576735466422</v>
      </c>
      <c r="L282" s="16">
        <f t="shared" si="61"/>
        <v>0</v>
      </c>
      <c r="M282" s="16">
        <f t="shared" si="65"/>
        <v>0.11359558748067944</v>
      </c>
      <c r="N282" s="16">
        <f t="shared" si="62"/>
        <v>7.0429264238021247E-2</v>
      </c>
      <c r="O282" s="16">
        <f t="shared" si="63"/>
        <v>1.4040232886644728</v>
      </c>
      <c r="P282" s="1">
        <f>'App MESURE'!T278</f>
        <v>3.9971607100399691</v>
      </c>
      <c r="Q282" s="85">
        <v>21.389266300000006</v>
      </c>
      <c r="R282" s="78">
        <f t="shared" si="57"/>
        <v>6.724361686137958</v>
      </c>
    </row>
    <row r="283" spans="1:18" s="1" customFormat="1" x14ac:dyDescent="0.2">
      <c r="A283" s="17">
        <v>41548</v>
      </c>
      <c r="B283" s="1">
        <f t="shared" si="66"/>
        <v>10</v>
      </c>
      <c r="C283" s="47"/>
      <c r="D283" s="47"/>
      <c r="E283" s="47">
        <v>13.84285714</v>
      </c>
      <c r="F283" s="51">
        <v>16.55563909774434</v>
      </c>
      <c r="G283" s="16">
        <f t="shared" si="58"/>
        <v>0</v>
      </c>
      <c r="H283" s="16">
        <f t="shared" si="59"/>
        <v>16.55563909774434</v>
      </c>
      <c r="I283" s="23">
        <f t="shared" si="64"/>
        <v>19.025296771290982</v>
      </c>
      <c r="J283" s="16">
        <f t="shared" si="56"/>
        <v>18.825854983875104</v>
      </c>
      <c r="K283" s="16">
        <f t="shared" si="60"/>
        <v>0.19944178741587848</v>
      </c>
      <c r="L283" s="16">
        <f t="shared" si="61"/>
        <v>0</v>
      </c>
      <c r="M283" s="16">
        <f t="shared" si="65"/>
        <v>4.3166323242658192E-2</v>
      </c>
      <c r="N283" s="16">
        <f t="shared" si="62"/>
        <v>2.676312041044808E-2</v>
      </c>
      <c r="O283" s="16">
        <f t="shared" si="63"/>
        <v>2.676312041044808E-2</v>
      </c>
      <c r="P283" s="1">
        <f>'App MESURE'!T279</f>
        <v>0.54166761204724878</v>
      </c>
      <c r="Q283" s="85">
        <v>18.834722935483875</v>
      </c>
      <c r="R283" s="78">
        <f t="shared" si="57"/>
        <v>0.26512663550775223</v>
      </c>
    </row>
    <row r="284" spans="1:18" s="1" customFormat="1" x14ac:dyDescent="0.2">
      <c r="A284" s="17">
        <v>41579</v>
      </c>
      <c r="B284" s="1">
        <f t="shared" si="66"/>
        <v>11</v>
      </c>
      <c r="C284" s="47"/>
      <c r="D284" s="47"/>
      <c r="E284" s="47">
        <v>40.111904760000002</v>
      </c>
      <c r="F284" s="51">
        <v>80.910526315789269</v>
      </c>
      <c r="G284" s="16">
        <f t="shared" si="58"/>
        <v>5.1296518749678039</v>
      </c>
      <c r="H284" s="16">
        <f t="shared" si="59"/>
        <v>75.780874440821464</v>
      </c>
      <c r="I284" s="23">
        <f t="shared" si="64"/>
        <v>75.980316228237342</v>
      </c>
      <c r="J284" s="16">
        <f t="shared" si="56"/>
        <v>56.032943732685872</v>
      </c>
      <c r="K284" s="16">
        <f t="shared" si="60"/>
        <v>19.94737249555147</v>
      </c>
      <c r="L284" s="16">
        <f t="shared" si="61"/>
        <v>0</v>
      </c>
      <c r="M284" s="16">
        <f t="shared" si="65"/>
        <v>1.6403202832210112E-2</v>
      </c>
      <c r="N284" s="16">
        <f t="shared" si="62"/>
        <v>1.016998575597027E-2</v>
      </c>
      <c r="O284" s="16">
        <f t="shared" si="63"/>
        <v>5.1398218607237744</v>
      </c>
      <c r="P284" s="1">
        <f>'App MESURE'!T280</f>
        <v>2.6446259778273271</v>
      </c>
      <c r="Q284" s="85">
        <v>12.356142640000002</v>
      </c>
      <c r="R284" s="78">
        <f t="shared" si="57"/>
        <v>6.2260024940233816</v>
      </c>
    </row>
    <row r="285" spans="1:18" s="1" customFormat="1" x14ac:dyDescent="0.2">
      <c r="A285" s="17">
        <v>41609</v>
      </c>
      <c r="B285" s="1">
        <f t="shared" si="66"/>
        <v>12</v>
      </c>
      <c r="C285" s="47"/>
      <c r="D285" s="47"/>
      <c r="E285" s="47">
        <v>21.554761899999999</v>
      </c>
      <c r="F285" s="51">
        <v>34.552631578947306</v>
      </c>
      <c r="G285" s="16">
        <f t="shared" si="58"/>
        <v>0</v>
      </c>
      <c r="H285" s="16">
        <f t="shared" si="59"/>
        <v>34.552631578947306</v>
      </c>
      <c r="I285" s="23">
        <f t="shared" si="64"/>
        <v>54.500004074498776</v>
      </c>
      <c r="J285" s="16">
        <f t="shared" si="56"/>
        <v>42.080050627248873</v>
      </c>
      <c r="K285" s="16">
        <f t="shared" si="60"/>
        <v>12.419953447249902</v>
      </c>
      <c r="L285" s="16">
        <f t="shared" si="61"/>
        <v>0</v>
      </c>
      <c r="M285" s="16">
        <f t="shared" si="65"/>
        <v>6.2332170762398418E-3</v>
      </c>
      <c r="N285" s="16">
        <f t="shared" si="62"/>
        <v>3.8645945872687018E-3</v>
      </c>
      <c r="O285" s="16">
        <f t="shared" si="63"/>
        <v>3.8645945872687018E-3</v>
      </c>
      <c r="P285" s="1">
        <f>'App MESURE'!T281</f>
        <v>0.54447656157229107</v>
      </c>
      <c r="Q285" s="85">
        <v>8.9951457000000001</v>
      </c>
      <c r="R285" s="78">
        <f t="shared" si="57"/>
        <v>0.29226129884741486</v>
      </c>
    </row>
    <row r="286" spans="1:18" s="1" customFormat="1" x14ac:dyDescent="0.2">
      <c r="A286" s="17">
        <v>41640</v>
      </c>
      <c r="B286" s="1">
        <f t="shared" si="66"/>
        <v>1</v>
      </c>
      <c r="C286" s="47"/>
      <c r="D286" s="47"/>
      <c r="E286" s="47">
        <v>94.069047620000006</v>
      </c>
      <c r="F286" s="51">
        <v>122.96766917293212</v>
      </c>
      <c r="G286" s="16">
        <f t="shared" si="58"/>
        <v>10.644450512161837</v>
      </c>
      <c r="H286" s="16">
        <f t="shared" si="59"/>
        <v>112.32321866077028</v>
      </c>
      <c r="I286" s="23">
        <f t="shared" si="64"/>
        <v>124.74317210802019</v>
      </c>
      <c r="J286" s="16">
        <f t="shared" si="56"/>
        <v>58.068272846554244</v>
      </c>
      <c r="K286" s="16">
        <f t="shared" si="60"/>
        <v>66.674899261465953</v>
      </c>
      <c r="L286" s="16">
        <f t="shared" si="61"/>
        <v>16.446055732788945</v>
      </c>
      <c r="M286" s="16">
        <f t="shared" si="65"/>
        <v>16.448424355277915</v>
      </c>
      <c r="N286" s="16">
        <f t="shared" si="62"/>
        <v>10.198023100272307</v>
      </c>
      <c r="O286" s="16">
        <f t="shared" si="63"/>
        <v>20.842473612434144</v>
      </c>
      <c r="P286" s="1">
        <f>'App MESURE'!T282</f>
        <v>9.8558378062302445</v>
      </c>
      <c r="Q286" s="85">
        <v>8.8560131580645134</v>
      </c>
      <c r="R286" s="78">
        <f t="shared" si="57"/>
        <v>120.70616633816161</v>
      </c>
    </row>
    <row r="287" spans="1:18" s="1" customFormat="1" x14ac:dyDescent="0.2">
      <c r="A287" s="17">
        <v>41671</v>
      </c>
      <c r="B287" s="1">
        <f t="shared" si="66"/>
        <v>2</v>
      </c>
      <c r="C287" s="47"/>
      <c r="D287" s="47"/>
      <c r="E287" s="47">
        <v>39.030952380000002</v>
      </c>
      <c r="F287" s="51">
        <v>51.816541353383421</v>
      </c>
      <c r="G287" s="16">
        <f t="shared" si="58"/>
        <v>1.3146645096534824</v>
      </c>
      <c r="H287" s="16">
        <f t="shared" si="59"/>
        <v>50.501876843729939</v>
      </c>
      <c r="I287" s="23">
        <f t="shared" si="64"/>
        <v>100.73072037240695</v>
      </c>
      <c r="J287" s="16">
        <f t="shared" si="56"/>
        <v>56.601903550970221</v>
      </c>
      <c r="K287" s="16">
        <f t="shared" si="60"/>
        <v>44.128816821436729</v>
      </c>
      <c r="L287" s="16">
        <f t="shared" si="61"/>
        <v>0</v>
      </c>
      <c r="M287" s="16">
        <f t="shared" si="65"/>
        <v>6.2504012550056078</v>
      </c>
      <c r="N287" s="16">
        <f t="shared" si="62"/>
        <v>3.8752487781034768</v>
      </c>
      <c r="O287" s="16">
        <f t="shared" si="63"/>
        <v>5.1899132877569594</v>
      </c>
      <c r="P287" s="1">
        <f>'App MESURE'!T283</f>
        <v>17.954550005022661</v>
      </c>
      <c r="Q287" s="85">
        <v>9.4903226285714304</v>
      </c>
      <c r="R287" s="78">
        <f t="shared" si="57"/>
        <v>162.93595052376773</v>
      </c>
    </row>
    <row r="288" spans="1:18" s="1" customFormat="1" x14ac:dyDescent="0.2">
      <c r="A288" s="17">
        <v>41699</v>
      </c>
      <c r="B288" s="1">
        <f t="shared" si="66"/>
        <v>3</v>
      </c>
      <c r="C288" s="47"/>
      <c r="D288" s="47"/>
      <c r="E288" s="47">
        <v>21.426190479999999</v>
      </c>
      <c r="F288" s="51">
        <v>43.827819548872036</v>
      </c>
      <c r="G288" s="16">
        <f t="shared" si="58"/>
        <v>0.26713276765928545</v>
      </c>
      <c r="H288" s="16">
        <f t="shared" si="59"/>
        <v>43.560686781212752</v>
      </c>
      <c r="I288" s="23">
        <f t="shared" si="64"/>
        <v>87.689503602649481</v>
      </c>
      <c r="J288" s="16">
        <f t="shared" si="56"/>
        <v>58.224756611411628</v>
      </c>
      <c r="K288" s="16">
        <f t="shared" si="60"/>
        <v>29.464746991237853</v>
      </c>
      <c r="L288" s="16">
        <f t="shared" si="61"/>
        <v>0</v>
      </c>
      <c r="M288" s="16">
        <f t="shared" si="65"/>
        <v>2.375152476902131</v>
      </c>
      <c r="N288" s="16">
        <f t="shared" si="62"/>
        <v>1.4725945356793213</v>
      </c>
      <c r="O288" s="16">
        <f t="shared" si="63"/>
        <v>1.7397273033386067</v>
      </c>
      <c r="P288" s="1">
        <f>'App MESURE'!T284</f>
        <v>2.8630856431612988</v>
      </c>
      <c r="Q288" s="85">
        <v>11.421188612903228</v>
      </c>
      <c r="R288" s="78">
        <f t="shared" si="57"/>
        <v>1.261933959649195</v>
      </c>
    </row>
    <row r="289" spans="1:18" s="1" customFormat="1" x14ac:dyDescent="0.2">
      <c r="A289" s="17">
        <v>41730</v>
      </c>
      <c r="B289" s="1">
        <f t="shared" si="66"/>
        <v>4</v>
      </c>
      <c r="C289" s="47"/>
      <c r="D289" s="47"/>
      <c r="E289" s="47">
        <v>35.745238100000002</v>
      </c>
      <c r="F289" s="51">
        <v>47.513533834586404</v>
      </c>
      <c r="G289" s="16">
        <f t="shared" si="58"/>
        <v>0.7504269417068713</v>
      </c>
      <c r="H289" s="16">
        <f t="shared" si="59"/>
        <v>46.763106892879534</v>
      </c>
      <c r="I289" s="23">
        <f t="shared" si="64"/>
        <v>76.227853884117394</v>
      </c>
      <c r="J289" s="16">
        <f t="shared" si="56"/>
        <v>61.716806056968224</v>
      </c>
      <c r="K289" s="16">
        <f t="shared" si="60"/>
        <v>14.51104782714917</v>
      </c>
      <c r="L289" s="16">
        <f t="shared" si="61"/>
        <v>0</v>
      </c>
      <c r="M289" s="16">
        <f t="shared" si="65"/>
        <v>0.90255794122280975</v>
      </c>
      <c r="N289" s="16">
        <f t="shared" si="62"/>
        <v>0.55958592355814207</v>
      </c>
      <c r="O289" s="16">
        <f t="shared" si="63"/>
        <v>1.3100128652650134</v>
      </c>
      <c r="P289" s="1">
        <f>'App MESURE'!T285</f>
        <v>4.6051450667829901</v>
      </c>
      <c r="Q289" s="85">
        <v>15.78512913333333</v>
      </c>
      <c r="R289" s="78">
        <f t="shared" si="57"/>
        <v>10.857896225480708</v>
      </c>
    </row>
    <row r="290" spans="1:18" s="1" customFormat="1" x14ac:dyDescent="0.2">
      <c r="A290" s="17">
        <v>41760</v>
      </c>
      <c r="B290" s="1">
        <f t="shared" si="66"/>
        <v>5</v>
      </c>
      <c r="C290" s="47"/>
      <c r="D290" s="47"/>
      <c r="E290" s="47">
        <v>4.835714286</v>
      </c>
      <c r="F290" s="51">
        <v>8.6443609022556327</v>
      </c>
      <c r="G290" s="16">
        <f t="shared" si="58"/>
        <v>0</v>
      </c>
      <c r="H290" s="16">
        <f t="shared" si="59"/>
        <v>8.6443609022556327</v>
      </c>
      <c r="I290" s="23">
        <f t="shared" si="64"/>
        <v>23.155408729404805</v>
      </c>
      <c r="J290" s="16">
        <f t="shared" si="56"/>
        <v>22.840730730094929</v>
      </c>
      <c r="K290" s="16">
        <f t="shared" si="60"/>
        <v>0.31467799930987539</v>
      </c>
      <c r="L290" s="16">
        <f t="shared" si="61"/>
        <v>0</v>
      </c>
      <c r="M290" s="16">
        <f t="shared" si="65"/>
        <v>0.34297201766466767</v>
      </c>
      <c r="N290" s="16">
        <f t="shared" si="62"/>
        <v>0.21264265095209395</v>
      </c>
      <c r="O290" s="16">
        <f t="shared" si="63"/>
        <v>0.21264265095209395</v>
      </c>
      <c r="P290" s="1">
        <f>'App MESURE'!T286</f>
        <v>0.53398130471054173</v>
      </c>
      <c r="Q290" s="85">
        <v>19.742867483870963</v>
      </c>
      <c r="R290" s="78">
        <f t="shared" si="57"/>
        <v>0.10325853039929159</v>
      </c>
    </row>
    <row r="291" spans="1:18" s="1" customFormat="1" x14ac:dyDescent="0.2">
      <c r="A291" s="17">
        <v>41791</v>
      </c>
      <c r="B291" s="1">
        <f t="shared" si="66"/>
        <v>6</v>
      </c>
      <c r="C291" s="47"/>
      <c r="D291" s="47"/>
      <c r="E291" s="47">
        <v>2.6190476189999998</v>
      </c>
      <c r="F291" s="51">
        <v>5.7135338345864524</v>
      </c>
      <c r="G291" s="16">
        <f t="shared" si="58"/>
        <v>0</v>
      </c>
      <c r="H291" s="16">
        <f t="shared" si="59"/>
        <v>5.7135338345864524</v>
      </c>
      <c r="I291" s="23">
        <f t="shared" si="64"/>
        <v>6.0282118338963278</v>
      </c>
      <c r="J291" s="16">
        <f t="shared" si="56"/>
        <v>6.0231544042030309</v>
      </c>
      <c r="K291" s="16">
        <f t="shared" si="60"/>
        <v>5.057429693296811E-3</v>
      </c>
      <c r="L291" s="16">
        <f t="shared" si="61"/>
        <v>0</v>
      </c>
      <c r="M291" s="16">
        <f t="shared" si="65"/>
        <v>0.13032936671257372</v>
      </c>
      <c r="N291" s="16">
        <f t="shared" si="62"/>
        <v>8.0804207361795707E-2</v>
      </c>
      <c r="O291" s="16">
        <f t="shared" si="63"/>
        <v>8.0804207361795707E-2</v>
      </c>
      <c r="P291" s="1">
        <f>'App MESURE'!T287</f>
        <v>0.13848121158458551</v>
      </c>
      <c r="Q291" s="85">
        <v>20.538087500000003</v>
      </c>
      <c r="R291" s="78">
        <f t="shared" si="57"/>
        <v>3.3266368161157128E-3</v>
      </c>
    </row>
    <row r="292" spans="1:18" s="1" customFormat="1" x14ac:dyDescent="0.2">
      <c r="A292" s="17">
        <v>41821</v>
      </c>
      <c r="B292" s="1">
        <f t="shared" si="66"/>
        <v>7</v>
      </c>
      <c r="C292" s="47"/>
      <c r="D292" s="47"/>
      <c r="E292" s="47">
        <v>0.96666666700000003</v>
      </c>
      <c r="F292" s="51">
        <v>4.9390977443608932</v>
      </c>
      <c r="G292" s="16">
        <f t="shared" si="58"/>
        <v>0</v>
      </c>
      <c r="H292" s="16">
        <f t="shared" si="59"/>
        <v>4.9390977443608932</v>
      </c>
      <c r="I292" s="23">
        <f t="shared" si="64"/>
        <v>4.94415517405419</v>
      </c>
      <c r="J292" s="16">
        <f t="shared" si="56"/>
        <v>4.9422515523649126</v>
      </c>
      <c r="K292" s="16">
        <f t="shared" si="60"/>
        <v>1.9036216892773794E-3</v>
      </c>
      <c r="L292" s="16">
        <f t="shared" si="61"/>
        <v>0</v>
      </c>
      <c r="M292" s="16">
        <f t="shared" si="65"/>
        <v>4.9525159350778017E-2</v>
      </c>
      <c r="N292" s="16">
        <f t="shared" si="62"/>
        <v>3.0705598797482369E-2</v>
      </c>
      <c r="O292" s="16">
        <f t="shared" si="63"/>
        <v>3.0705598797482369E-2</v>
      </c>
      <c r="P292" s="1">
        <f>'App MESURE'!T288</f>
        <v>0.10331827071201051</v>
      </c>
      <c r="Q292" s="85">
        <v>23.251064870967742</v>
      </c>
      <c r="R292" s="78">
        <f t="shared" si="57"/>
        <v>5.2726001225669034E-3</v>
      </c>
    </row>
    <row r="293" spans="1:18" s="1" customFormat="1" ht="13.5" thickBot="1" x14ac:dyDescent="0.25">
      <c r="A293" s="17">
        <v>41852</v>
      </c>
      <c r="B293" s="4">
        <f t="shared" si="66"/>
        <v>8</v>
      </c>
      <c r="C293" s="48"/>
      <c r="D293" s="48"/>
      <c r="E293" s="48">
        <v>0.485714286</v>
      </c>
      <c r="F293" s="58">
        <v>6.2812030075187888</v>
      </c>
      <c r="G293" s="25">
        <f t="shared" si="58"/>
        <v>0</v>
      </c>
      <c r="H293" s="25">
        <f t="shared" si="59"/>
        <v>6.2812030075187888</v>
      </c>
      <c r="I293" s="24">
        <f t="shared" si="64"/>
        <v>6.2831066292080662</v>
      </c>
      <c r="J293" s="25">
        <f t="shared" si="56"/>
        <v>6.2798390970399058</v>
      </c>
      <c r="K293" s="25">
        <f t="shared" si="60"/>
        <v>3.2675321681603364E-3</v>
      </c>
      <c r="L293" s="25">
        <f t="shared" si="61"/>
        <v>0</v>
      </c>
      <c r="M293" s="25">
        <f t="shared" si="65"/>
        <v>1.8819560553295648E-2</v>
      </c>
      <c r="N293" s="25">
        <f t="shared" si="62"/>
        <v>1.1668127543043302E-2</v>
      </c>
      <c r="O293" s="25">
        <f t="shared" si="63"/>
        <v>1.1668127543043302E-2</v>
      </c>
      <c r="P293" s="4">
        <f>'App MESURE'!T289</f>
        <v>0.12847113691352566</v>
      </c>
      <c r="Q293" s="86">
        <v>24.52518841935483</v>
      </c>
      <c r="R293" s="79">
        <f t="shared" si="57"/>
        <v>1.3642942998000989E-2</v>
      </c>
    </row>
    <row r="294" spans="1:18" s="1" customFormat="1" x14ac:dyDescent="0.2">
      <c r="A294" s="17">
        <v>41883</v>
      </c>
      <c r="B294" s="1">
        <f t="shared" si="66"/>
        <v>9</v>
      </c>
      <c r="C294" s="47"/>
      <c r="D294" s="47"/>
      <c r="E294" s="47">
        <v>27.14285714</v>
      </c>
      <c r="F294" s="51">
        <v>19.706766917293205</v>
      </c>
      <c r="G294" s="16">
        <f t="shared" si="58"/>
        <v>0</v>
      </c>
      <c r="H294" s="16">
        <f t="shared" si="59"/>
        <v>19.706766917293205</v>
      </c>
      <c r="I294" s="23">
        <f t="shared" si="64"/>
        <v>19.710034449461364</v>
      </c>
      <c r="J294" s="16">
        <f t="shared" si="56"/>
        <v>19.560514652928124</v>
      </c>
      <c r="K294" s="16">
        <f t="shared" si="60"/>
        <v>0.14951979653324088</v>
      </c>
      <c r="L294" s="16">
        <f t="shared" si="61"/>
        <v>0</v>
      </c>
      <c r="M294" s="16">
        <f t="shared" si="65"/>
        <v>7.1514330102523463E-3</v>
      </c>
      <c r="N294" s="16">
        <f t="shared" si="62"/>
        <v>4.4338884663564547E-3</v>
      </c>
      <c r="O294" s="16">
        <f t="shared" si="63"/>
        <v>4.4338884663564547E-3</v>
      </c>
      <c r="P294" s="1">
        <f>'App MESURE'!T290</f>
        <v>0.1195591061477097</v>
      </c>
      <c r="Q294" s="85">
        <v>21.649694466666663</v>
      </c>
      <c r="R294" s="78">
        <f t="shared" si="57"/>
        <v>1.3253815746178971E-2</v>
      </c>
    </row>
    <row r="295" spans="1:18" s="1" customFormat="1" x14ac:dyDescent="0.2">
      <c r="A295" s="17">
        <v>41913</v>
      </c>
      <c r="B295" s="1">
        <f t="shared" si="66"/>
        <v>10</v>
      </c>
      <c r="C295" s="47"/>
      <c r="D295" s="47"/>
      <c r="E295" s="47">
        <v>4.3309523810000004</v>
      </c>
      <c r="F295" s="51">
        <v>15.496240601503736</v>
      </c>
      <c r="G295" s="16">
        <f t="shared" si="58"/>
        <v>0</v>
      </c>
      <c r="H295" s="16">
        <f t="shared" si="59"/>
        <v>15.496240601503736</v>
      </c>
      <c r="I295" s="23">
        <f t="shared" si="64"/>
        <v>15.645760398036977</v>
      </c>
      <c r="J295" s="16">
        <f t="shared" si="56"/>
        <v>15.555783655873611</v>
      </c>
      <c r="K295" s="16">
        <f t="shared" si="60"/>
        <v>8.9976742163365486E-2</v>
      </c>
      <c r="L295" s="16">
        <f t="shared" si="61"/>
        <v>0</v>
      </c>
      <c r="M295" s="16">
        <f t="shared" si="65"/>
        <v>2.7175445438958916E-3</v>
      </c>
      <c r="N295" s="16">
        <f t="shared" si="62"/>
        <v>1.6848776172154528E-3</v>
      </c>
      <c r="O295" s="16">
        <f t="shared" si="63"/>
        <v>1.6848776172154528E-3</v>
      </c>
      <c r="P295" s="1">
        <f>'App MESURE'!T291</f>
        <v>0.14243927682441787</v>
      </c>
      <c r="Q295" s="85">
        <v>20.362698000000005</v>
      </c>
      <c r="R295" s="78">
        <f t="shared" si="57"/>
        <v>1.9811800896180506E-2</v>
      </c>
    </row>
    <row r="296" spans="1:18" s="1" customFormat="1" x14ac:dyDescent="0.2">
      <c r="A296" s="17">
        <v>41944</v>
      </c>
      <c r="B296" s="1">
        <f t="shared" si="66"/>
        <v>11</v>
      </c>
      <c r="C296" s="47"/>
      <c r="D296" s="47"/>
      <c r="E296" s="47">
        <v>163.047619</v>
      </c>
      <c r="F296" s="51">
        <v>191.79022556390939</v>
      </c>
      <c r="G296" s="16">
        <f t="shared" si="58"/>
        <v>19.668899497733161</v>
      </c>
      <c r="H296" s="16">
        <f t="shared" si="59"/>
        <v>172.12132606617624</v>
      </c>
      <c r="I296" s="23">
        <f t="shared" si="64"/>
        <v>172.21130280833961</v>
      </c>
      <c r="J296" s="16">
        <f t="shared" si="56"/>
        <v>79.20648899523043</v>
      </c>
      <c r="K296" s="16">
        <f t="shared" si="60"/>
        <v>93.00481381310918</v>
      </c>
      <c r="L296" s="16">
        <f t="shared" si="61"/>
        <v>38.107996955067435</v>
      </c>
      <c r="M296" s="16">
        <f t="shared" si="65"/>
        <v>38.109029621994118</v>
      </c>
      <c r="N296" s="16">
        <f t="shared" si="62"/>
        <v>23.627598365636352</v>
      </c>
      <c r="O296" s="16">
        <f t="shared" si="63"/>
        <v>43.29649786336951</v>
      </c>
      <c r="P296" s="1">
        <f>'App MESURE'!T292</f>
        <v>11.598127052994892</v>
      </c>
      <c r="Q296" s="85">
        <v>13.415126616666671</v>
      </c>
      <c r="R296" s="78">
        <f t="shared" si="57"/>
        <v>1004.7867120320097</v>
      </c>
    </row>
    <row r="297" spans="1:18" s="1" customFormat="1" x14ac:dyDescent="0.2">
      <c r="A297" s="17">
        <v>41974</v>
      </c>
      <c r="B297" s="1">
        <f t="shared" si="66"/>
        <v>12</v>
      </c>
      <c r="C297" s="47"/>
      <c r="D297" s="47"/>
      <c r="E297" s="47">
        <v>57.038095239999997</v>
      </c>
      <c r="F297" s="51">
        <v>71.081203007518582</v>
      </c>
      <c r="G297" s="16">
        <f t="shared" si="58"/>
        <v>3.8407688196181602</v>
      </c>
      <c r="H297" s="16">
        <f t="shared" si="59"/>
        <v>67.240434187900419</v>
      </c>
      <c r="I297" s="23">
        <f t="shared" si="64"/>
        <v>122.13725104594216</v>
      </c>
      <c r="J297" s="16">
        <f t="shared" si="56"/>
        <v>58.21548300189545</v>
      </c>
      <c r="K297" s="16">
        <f t="shared" si="60"/>
        <v>63.921768044046715</v>
      </c>
      <c r="L297" s="16">
        <f t="shared" si="61"/>
        <v>14.181021165662573</v>
      </c>
      <c r="M297" s="16">
        <f t="shared" si="65"/>
        <v>28.662452422020337</v>
      </c>
      <c r="N297" s="16">
        <f t="shared" si="62"/>
        <v>17.770720501652608</v>
      </c>
      <c r="O297" s="16">
        <f t="shared" si="63"/>
        <v>21.611489321270767</v>
      </c>
      <c r="P297" s="1">
        <f>'App MESURE'!T293</f>
        <v>41.838026380266449</v>
      </c>
      <c r="Q297" s="85">
        <v>8.9962527129032264</v>
      </c>
      <c r="R297" s="78">
        <f t="shared" si="57"/>
        <v>409.11280139892568</v>
      </c>
    </row>
    <row r="298" spans="1:18" s="1" customFormat="1" x14ac:dyDescent="0.2">
      <c r="A298" s="17">
        <v>42005</v>
      </c>
      <c r="B298" s="1">
        <f t="shared" si="66"/>
        <v>1</v>
      </c>
      <c r="C298" s="47"/>
      <c r="D298" s="47"/>
      <c r="E298" s="47">
        <v>62.952380949999998</v>
      </c>
      <c r="F298" s="51">
        <v>79.441353383458505</v>
      </c>
      <c r="G298" s="16">
        <f t="shared" si="58"/>
        <v>4.9370046256636586</v>
      </c>
      <c r="H298" s="16">
        <f t="shared" si="59"/>
        <v>74.504348757794844</v>
      </c>
      <c r="I298" s="23">
        <f t="shared" si="64"/>
        <v>124.24509563617897</v>
      </c>
      <c r="J298" s="16">
        <f t="shared" si="56"/>
        <v>56.320138445353223</v>
      </c>
      <c r="K298" s="16">
        <f t="shared" si="60"/>
        <v>67.924957190825751</v>
      </c>
      <c r="L298" s="16">
        <f t="shared" si="61"/>
        <v>17.47449360854138</v>
      </c>
      <c r="M298" s="16">
        <f t="shared" si="65"/>
        <v>28.366225528909109</v>
      </c>
      <c r="N298" s="16">
        <f t="shared" si="62"/>
        <v>17.587059827923646</v>
      </c>
      <c r="O298" s="16">
        <f t="shared" si="63"/>
        <v>22.524064453587304</v>
      </c>
      <c r="P298" s="1">
        <f>'App MESURE'!T294</f>
        <v>22.815820196679976</v>
      </c>
      <c r="Q298" s="85">
        <v>8.2852059870967736</v>
      </c>
      <c r="R298" s="78">
        <f t="shared" si="57"/>
        <v>8.5121413627557249E-2</v>
      </c>
    </row>
    <row r="299" spans="1:18" s="1" customFormat="1" x14ac:dyDescent="0.2">
      <c r="A299" s="17">
        <v>42036</v>
      </c>
      <c r="B299" s="1">
        <f t="shared" si="66"/>
        <v>2</v>
      </c>
      <c r="C299" s="47"/>
      <c r="D299" s="47"/>
      <c r="E299" s="47">
        <v>26.519047619999998</v>
      </c>
      <c r="F299" s="51">
        <v>44.503007518796935</v>
      </c>
      <c r="G299" s="16">
        <f t="shared" si="58"/>
        <v>0.35566768571207574</v>
      </c>
      <c r="H299" s="16">
        <f t="shared" si="59"/>
        <v>44.147339833084857</v>
      </c>
      <c r="I299" s="23">
        <f t="shared" si="64"/>
        <v>94.597803415369228</v>
      </c>
      <c r="J299" s="16">
        <f t="shared" si="56"/>
        <v>50.98925128276781</v>
      </c>
      <c r="K299" s="16">
        <f t="shared" si="60"/>
        <v>43.608552132601417</v>
      </c>
      <c r="L299" s="16">
        <f t="shared" si="61"/>
        <v>0</v>
      </c>
      <c r="M299" s="16">
        <f t="shared" si="65"/>
        <v>10.779165700985462</v>
      </c>
      <c r="N299" s="16">
        <f t="shared" si="62"/>
        <v>6.6830827346109869</v>
      </c>
      <c r="O299" s="16">
        <f t="shared" si="63"/>
        <v>7.0387504203230629</v>
      </c>
      <c r="P299" s="1">
        <f>'App MESURE'!T295</f>
        <v>14.085605072848491</v>
      </c>
      <c r="Q299" s="85">
        <v>7.6346113678571443</v>
      </c>
      <c r="R299" s="78">
        <f t="shared" si="57"/>
        <v>49.658160493819274</v>
      </c>
    </row>
    <row r="300" spans="1:18" s="1" customFormat="1" x14ac:dyDescent="0.2">
      <c r="A300" s="17">
        <v>42064</v>
      </c>
      <c r="B300" s="1">
        <f t="shared" si="66"/>
        <v>3</v>
      </c>
      <c r="C300" s="47"/>
      <c r="D300" s="47"/>
      <c r="E300" s="47">
        <v>56.745238100000002</v>
      </c>
      <c r="F300" s="51">
        <v>71.121804511277915</v>
      </c>
      <c r="G300" s="16">
        <f t="shared" si="58"/>
        <v>3.8460927456480518</v>
      </c>
      <c r="H300" s="16">
        <f t="shared" si="59"/>
        <v>67.275711765629865</v>
      </c>
      <c r="I300" s="23">
        <f t="shared" si="64"/>
        <v>110.88426389823128</v>
      </c>
      <c r="J300" s="16">
        <f t="shared" si="56"/>
        <v>65.431557448677665</v>
      </c>
      <c r="K300" s="16">
        <f t="shared" si="60"/>
        <v>45.452706449553617</v>
      </c>
      <c r="L300" s="16">
        <f t="shared" si="61"/>
        <v>0</v>
      </c>
      <c r="M300" s="16">
        <f t="shared" si="65"/>
        <v>4.0960829663744756</v>
      </c>
      <c r="N300" s="16">
        <f t="shared" si="62"/>
        <v>2.5395714391521746</v>
      </c>
      <c r="O300" s="16">
        <f t="shared" si="63"/>
        <v>6.3856641848002269</v>
      </c>
      <c r="P300" s="1">
        <f>'App MESURE'!T296</f>
        <v>13.811349455585269</v>
      </c>
      <c r="Q300" s="85">
        <v>12.012103896774196</v>
      </c>
      <c r="R300" s="78">
        <f t="shared" si="57"/>
        <v>55.140801740753922</v>
      </c>
    </row>
    <row r="301" spans="1:18" s="1" customFormat="1" x14ac:dyDescent="0.2">
      <c r="A301" s="17">
        <v>42095</v>
      </c>
      <c r="B301" s="1">
        <f t="shared" si="66"/>
        <v>4</v>
      </c>
      <c r="C301" s="47"/>
      <c r="D301" s="47"/>
      <c r="E301" s="47">
        <v>20.783333330000001</v>
      </c>
      <c r="F301" s="51">
        <v>39.89774436090223</v>
      </c>
      <c r="G301" s="16">
        <f t="shared" si="58"/>
        <v>0</v>
      </c>
      <c r="H301" s="16">
        <f t="shared" si="59"/>
        <v>39.89774436090223</v>
      </c>
      <c r="I301" s="23">
        <f t="shared" si="64"/>
        <v>85.35045081045584</v>
      </c>
      <c r="J301" s="16">
        <f t="shared" si="56"/>
        <v>66.374179070863676</v>
      </c>
      <c r="K301" s="16">
        <f t="shared" si="60"/>
        <v>18.976271739592164</v>
      </c>
      <c r="L301" s="16">
        <f t="shared" si="61"/>
        <v>0</v>
      </c>
      <c r="M301" s="16">
        <f t="shared" si="65"/>
        <v>1.5565115272223009</v>
      </c>
      <c r="N301" s="16">
        <f t="shared" si="62"/>
        <v>0.9650371468778266</v>
      </c>
      <c r="O301" s="16">
        <f t="shared" si="63"/>
        <v>0.9650371468778266</v>
      </c>
      <c r="P301" s="1">
        <f>'App MESURE'!T297</f>
        <v>5.1521241470230459</v>
      </c>
      <c r="Q301" s="85">
        <v>15.842901050000004</v>
      </c>
      <c r="R301" s="78">
        <f t="shared" si="57"/>
        <v>17.53169754678509</v>
      </c>
    </row>
    <row r="302" spans="1:18" s="1" customFormat="1" x14ac:dyDescent="0.2">
      <c r="A302" s="17">
        <v>42125</v>
      </c>
      <c r="B302" s="1">
        <f t="shared" si="66"/>
        <v>5</v>
      </c>
      <c r="C302" s="47"/>
      <c r="D302" s="47"/>
      <c r="E302" s="47">
        <v>33.8952381</v>
      </c>
      <c r="F302" s="51">
        <v>62.947368421052452</v>
      </c>
      <c r="G302" s="16">
        <f t="shared" si="58"/>
        <v>2.7742089716282292</v>
      </c>
      <c r="H302" s="16">
        <f t="shared" si="59"/>
        <v>60.173159449424226</v>
      </c>
      <c r="I302" s="23">
        <f t="shared" si="64"/>
        <v>79.149431189016383</v>
      </c>
      <c r="J302" s="16">
        <f t="shared" si="56"/>
        <v>69.847824658362342</v>
      </c>
      <c r="K302" s="16">
        <f t="shared" si="60"/>
        <v>9.3016065306540412</v>
      </c>
      <c r="L302" s="16">
        <f t="shared" si="61"/>
        <v>0</v>
      </c>
      <c r="M302" s="16">
        <f t="shared" si="65"/>
        <v>0.5914743803444743</v>
      </c>
      <c r="N302" s="16">
        <f t="shared" si="62"/>
        <v>0.36671411581357405</v>
      </c>
      <c r="O302" s="16">
        <f t="shared" si="63"/>
        <v>3.140923087441803</v>
      </c>
      <c r="P302" s="1">
        <f>'App MESURE'!T298</f>
        <v>2.5988145646643654</v>
      </c>
      <c r="Q302" s="85">
        <v>20.674775354838719</v>
      </c>
      <c r="R302" s="78">
        <f t="shared" si="57"/>
        <v>0.29388165046793557</v>
      </c>
    </row>
    <row r="303" spans="1:18" s="1" customFormat="1" x14ac:dyDescent="0.2">
      <c r="A303" s="17">
        <v>42156</v>
      </c>
      <c r="B303" s="1">
        <f t="shared" si="66"/>
        <v>6</v>
      </c>
      <c r="C303" s="47"/>
      <c r="D303" s="47"/>
      <c r="E303" s="47">
        <v>4.8666666669999996</v>
      </c>
      <c r="F303" s="51">
        <v>16.661654135338317</v>
      </c>
      <c r="G303" s="16">
        <f t="shared" si="58"/>
        <v>0</v>
      </c>
      <c r="H303" s="16">
        <f t="shared" si="59"/>
        <v>16.661654135338317</v>
      </c>
      <c r="I303" s="23">
        <f t="shared" si="64"/>
        <v>25.963260665992358</v>
      </c>
      <c r="J303" s="16">
        <f t="shared" si="56"/>
        <v>25.645897970062002</v>
      </c>
      <c r="K303" s="16">
        <f t="shared" si="60"/>
        <v>0.31736269593035615</v>
      </c>
      <c r="L303" s="16">
        <f t="shared" si="61"/>
        <v>0</v>
      </c>
      <c r="M303" s="16">
        <f t="shared" si="65"/>
        <v>0.22476026453090026</v>
      </c>
      <c r="N303" s="16">
        <f t="shared" si="62"/>
        <v>0.13935136400915815</v>
      </c>
      <c r="O303" s="16">
        <f t="shared" si="63"/>
        <v>0.13935136400915815</v>
      </c>
      <c r="P303" s="1">
        <f>'App MESURE'!T299</f>
        <v>2.7799918090295939</v>
      </c>
      <c r="Q303" s="85">
        <v>22.124105400000001</v>
      </c>
      <c r="R303" s="78">
        <f t="shared" si="57"/>
        <v>6.9729819598777256</v>
      </c>
    </row>
    <row r="304" spans="1:18" s="1" customFormat="1" x14ac:dyDescent="0.2">
      <c r="A304" s="17">
        <v>42186</v>
      </c>
      <c r="B304" s="1">
        <f t="shared" si="66"/>
        <v>7</v>
      </c>
      <c r="C304" s="47"/>
      <c r="D304" s="47"/>
      <c r="E304" s="47">
        <v>4.4785714289999996</v>
      </c>
      <c r="F304" s="51">
        <v>21.466165413533787</v>
      </c>
      <c r="G304" s="16">
        <f t="shared" si="58"/>
        <v>0</v>
      </c>
      <c r="H304" s="16">
        <f t="shared" si="59"/>
        <v>21.466165413533787</v>
      </c>
      <c r="I304" s="23">
        <f t="shared" si="64"/>
        <v>21.783528109464143</v>
      </c>
      <c r="J304" s="16">
        <f t="shared" si="56"/>
        <v>21.68098805366261</v>
      </c>
      <c r="K304" s="16">
        <f t="shared" si="60"/>
        <v>0.10254005580153347</v>
      </c>
      <c r="L304" s="16">
        <f t="shared" si="61"/>
        <v>0</v>
      </c>
      <c r="M304" s="16">
        <f t="shared" si="65"/>
        <v>8.5408900521742104E-2</v>
      </c>
      <c r="N304" s="16">
        <f t="shared" si="62"/>
        <v>5.2953518323480102E-2</v>
      </c>
      <c r="O304" s="16">
        <f t="shared" si="63"/>
        <v>5.2953518323480102E-2</v>
      </c>
      <c r="P304" s="1">
        <f>'App MESURE'!T300</f>
        <v>0.68671155115852378</v>
      </c>
      <c r="Q304" s="85">
        <v>26.525060290322582</v>
      </c>
      <c r="R304" s="78">
        <f t="shared" si="57"/>
        <v>0.40164924418294434</v>
      </c>
    </row>
    <row r="305" spans="1:18" s="1" customFormat="1" ht="13.5" thickBot="1" x14ac:dyDescent="0.25">
      <c r="A305" s="17">
        <v>42217</v>
      </c>
      <c r="B305" s="4">
        <f t="shared" si="66"/>
        <v>8</v>
      </c>
      <c r="C305" s="48"/>
      <c r="D305" s="48"/>
      <c r="E305" s="48">
        <v>8.4285714289999998</v>
      </c>
      <c r="F305" s="58">
        <v>31.457894736842047</v>
      </c>
      <c r="G305" s="25">
        <f t="shared" si="58"/>
        <v>0</v>
      </c>
      <c r="H305" s="25">
        <f t="shared" si="59"/>
        <v>31.457894736842047</v>
      </c>
      <c r="I305" s="24">
        <f t="shared" si="64"/>
        <v>31.56043479264358</v>
      </c>
      <c r="J305" s="25">
        <f t="shared" si="56"/>
        <v>31.16710584825773</v>
      </c>
      <c r="K305" s="25">
        <f t="shared" si="60"/>
        <v>0.39332894438584987</v>
      </c>
      <c r="L305" s="25">
        <f t="shared" si="61"/>
        <v>0</v>
      </c>
      <c r="M305" s="25">
        <f t="shared" si="65"/>
        <v>3.2455382198262002E-2</v>
      </c>
      <c r="N305" s="25">
        <f t="shared" si="62"/>
        <v>2.0122336962922441E-2</v>
      </c>
      <c r="O305" s="25">
        <f t="shared" si="63"/>
        <v>2.0122336962922441E-2</v>
      </c>
      <c r="P305" s="4">
        <f>'App MESURE'!T301</f>
        <v>1.2321840130169659</v>
      </c>
      <c r="Q305" s="86">
        <v>24.765018161290332</v>
      </c>
      <c r="R305" s="79">
        <f t="shared" si="57"/>
        <v>1.469093506558937</v>
      </c>
    </row>
    <row r="306" spans="1:18" s="1" customFormat="1" x14ac:dyDescent="0.2">
      <c r="A306" s="17">
        <v>42248</v>
      </c>
      <c r="B306" s="1">
        <f t="shared" si="66"/>
        <v>9</v>
      </c>
      <c r="C306" s="47"/>
      <c r="D306" s="47"/>
      <c r="E306" s="47">
        <v>7.8</v>
      </c>
      <c r="F306" s="51">
        <v>23.584210526315768</v>
      </c>
      <c r="G306" s="16">
        <f t="shared" si="58"/>
        <v>0</v>
      </c>
      <c r="H306" s="16">
        <f t="shared" si="59"/>
        <v>23.584210526315768</v>
      </c>
      <c r="I306" s="23">
        <f t="shared" si="64"/>
        <v>23.977539470701618</v>
      </c>
      <c r="J306" s="16">
        <f t="shared" si="56"/>
        <v>23.675944197075218</v>
      </c>
      <c r="K306" s="16">
        <f t="shared" si="60"/>
        <v>0.30159527362640048</v>
      </c>
      <c r="L306" s="16">
        <f t="shared" si="61"/>
        <v>0</v>
      </c>
      <c r="M306" s="16">
        <f t="shared" si="65"/>
        <v>1.2333045235339561E-2</v>
      </c>
      <c r="N306" s="16">
        <f t="shared" si="62"/>
        <v>7.6464880459105279E-3</v>
      </c>
      <c r="O306" s="16">
        <f t="shared" si="63"/>
        <v>7.6464880459105279E-3</v>
      </c>
      <c r="P306" s="1">
        <f>'App MESURE'!T302</f>
        <v>0.54261244052385349</v>
      </c>
      <c r="Q306" s="85">
        <v>20.79250956666667</v>
      </c>
      <c r="R306" s="78">
        <f t="shared" si="57"/>
        <v>0.28618857031063277</v>
      </c>
    </row>
    <row r="307" spans="1:18" s="1" customFormat="1" x14ac:dyDescent="0.2">
      <c r="A307" s="17">
        <v>42278</v>
      </c>
      <c r="B307" s="1">
        <f t="shared" si="66"/>
        <v>10</v>
      </c>
      <c r="C307" s="47"/>
      <c r="D307" s="47"/>
      <c r="E307" s="47">
        <v>41.423809519999999</v>
      </c>
      <c r="F307" s="51">
        <v>49.153383458646559</v>
      </c>
      <c r="G307" s="16">
        <f t="shared" si="58"/>
        <v>0.96545439858116011</v>
      </c>
      <c r="H307" s="16">
        <f t="shared" si="59"/>
        <v>48.1879290600654</v>
      </c>
      <c r="I307" s="23">
        <f t="shared" si="64"/>
        <v>48.489524333691804</v>
      </c>
      <c r="J307" s="16">
        <f t="shared" si="56"/>
        <v>45.327967437985905</v>
      </c>
      <c r="K307" s="16">
        <f t="shared" si="60"/>
        <v>3.1615568957058997</v>
      </c>
      <c r="L307" s="16">
        <f t="shared" si="61"/>
        <v>0</v>
      </c>
      <c r="M307" s="16">
        <f t="shared" si="65"/>
        <v>4.6865571894290333E-3</v>
      </c>
      <c r="N307" s="16">
        <f t="shared" si="62"/>
        <v>2.9056654574460008E-3</v>
      </c>
      <c r="O307" s="16">
        <f t="shared" si="63"/>
        <v>0.96836006403860608</v>
      </c>
      <c r="P307" s="1">
        <f>'App MESURE'!T303</f>
        <v>1.7473708918144975</v>
      </c>
      <c r="Q307" s="85">
        <v>18.534829870967748</v>
      </c>
      <c r="R307" s="78">
        <f t="shared" si="57"/>
        <v>0.60685786979207945</v>
      </c>
    </row>
    <row r="308" spans="1:18" s="1" customFormat="1" x14ac:dyDescent="0.2">
      <c r="A308" s="17">
        <v>42309</v>
      </c>
      <c r="B308" s="1">
        <f t="shared" si="66"/>
        <v>11</v>
      </c>
      <c r="C308" s="47"/>
      <c r="D308" s="47"/>
      <c r="E308" s="47">
        <v>20.55238095</v>
      </c>
      <c r="F308" s="51">
        <v>19.401503759398462</v>
      </c>
      <c r="G308" s="16">
        <f t="shared" si="58"/>
        <v>0</v>
      </c>
      <c r="H308" s="16">
        <f t="shared" si="59"/>
        <v>19.401503759398462</v>
      </c>
      <c r="I308" s="23">
        <f t="shared" si="64"/>
        <v>22.563060655104362</v>
      </c>
      <c r="J308" s="16">
        <f t="shared" si="56"/>
        <v>21.861420737815696</v>
      </c>
      <c r="K308" s="16">
        <f t="shared" si="60"/>
        <v>0.70163991728866648</v>
      </c>
      <c r="L308" s="16">
        <f t="shared" si="61"/>
        <v>0</v>
      </c>
      <c r="M308" s="16">
        <f t="shared" si="65"/>
        <v>1.7808917319830325E-3</v>
      </c>
      <c r="N308" s="16">
        <f t="shared" si="62"/>
        <v>1.1041528738294801E-3</v>
      </c>
      <c r="O308" s="16">
        <f t="shared" si="63"/>
        <v>1.1041528738294801E-3</v>
      </c>
      <c r="P308" s="1">
        <f>'App MESURE'!T304</f>
        <v>0.59593140969011127</v>
      </c>
      <c r="Q308" s="85">
        <v>13.275629716666668</v>
      </c>
      <c r="R308" s="78">
        <f t="shared" si="57"/>
        <v>0.35381946545158283</v>
      </c>
    </row>
    <row r="309" spans="1:18" s="1" customFormat="1" x14ac:dyDescent="0.2">
      <c r="A309" s="17">
        <v>42339</v>
      </c>
      <c r="B309" s="1">
        <f t="shared" si="66"/>
        <v>12</v>
      </c>
      <c r="C309" s="47"/>
      <c r="D309" s="47"/>
      <c r="E309" s="47">
        <v>4.7619047999999997E-2</v>
      </c>
      <c r="F309" s="51">
        <v>0.23684210526315769</v>
      </c>
      <c r="G309" s="16">
        <f t="shared" si="58"/>
        <v>0</v>
      </c>
      <c r="H309" s="16">
        <f t="shared" si="59"/>
        <v>0.23684210526315769</v>
      </c>
      <c r="I309" s="23">
        <f t="shared" si="64"/>
        <v>0.93848202255182422</v>
      </c>
      <c r="J309" s="16">
        <f t="shared" si="56"/>
        <v>0.93842364275881018</v>
      </c>
      <c r="K309" s="16">
        <f t="shared" si="60"/>
        <v>5.8379793014040615E-5</v>
      </c>
      <c r="L309" s="16">
        <f t="shared" si="61"/>
        <v>0</v>
      </c>
      <c r="M309" s="16">
        <f t="shared" si="65"/>
        <v>6.7673885815355242E-4</v>
      </c>
      <c r="N309" s="16">
        <f t="shared" si="62"/>
        <v>4.1957809205520248E-4</v>
      </c>
      <c r="O309" s="16">
        <f t="shared" si="63"/>
        <v>4.1957809205520248E-4</v>
      </c>
      <c r="P309" s="1">
        <f>'App MESURE'!T305</f>
        <v>0.49720960183726087</v>
      </c>
      <c r="Q309" s="85">
        <v>12.561457500000001</v>
      </c>
      <c r="R309" s="78">
        <f t="shared" si="57"/>
        <v>0.246800327692762</v>
      </c>
    </row>
    <row r="310" spans="1:18" s="1" customFormat="1" x14ac:dyDescent="0.2">
      <c r="A310" s="17">
        <v>42370</v>
      </c>
      <c r="B310" s="1">
        <f t="shared" si="66"/>
        <v>1</v>
      </c>
      <c r="C310" s="47"/>
      <c r="D310" s="47"/>
      <c r="E310" s="47">
        <v>14.84047619</v>
      </c>
      <c r="F310" s="51">
        <v>23.484210526315689</v>
      </c>
      <c r="G310" s="16">
        <f t="shared" si="58"/>
        <v>0</v>
      </c>
      <c r="H310" s="16">
        <f t="shared" si="59"/>
        <v>23.484210526315689</v>
      </c>
      <c r="I310" s="23">
        <f t="shared" si="64"/>
        <v>23.484268906108703</v>
      </c>
      <c r="J310" s="16">
        <f t="shared" si="56"/>
        <v>22.50072189085266</v>
      </c>
      <c r="K310" s="16">
        <f t="shared" si="60"/>
        <v>0.98354701525604327</v>
      </c>
      <c r="L310" s="16">
        <f t="shared" si="61"/>
        <v>0</v>
      </c>
      <c r="M310" s="16">
        <f t="shared" si="65"/>
        <v>2.5716076609834994E-4</v>
      </c>
      <c r="N310" s="16">
        <f t="shared" si="62"/>
        <v>1.5943967498097697E-4</v>
      </c>
      <c r="O310" s="16">
        <f t="shared" si="63"/>
        <v>1.5943967498097697E-4</v>
      </c>
      <c r="P310" s="1">
        <f>'App MESURE'!T306</f>
        <v>0.85792979266223846</v>
      </c>
      <c r="Q310" s="85">
        <v>11.554535403225808</v>
      </c>
      <c r="R310" s="78">
        <f t="shared" si="57"/>
        <v>0.73576997846388426</v>
      </c>
    </row>
    <row r="311" spans="1:18" s="1" customFormat="1" x14ac:dyDescent="0.2">
      <c r="A311" s="17">
        <v>42401</v>
      </c>
      <c r="B311" s="1">
        <f t="shared" si="66"/>
        <v>2</v>
      </c>
      <c r="C311" s="47"/>
      <c r="D311" s="47"/>
      <c r="E311" s="47">
        <v>59.335714289999999</v>
      </c>
      <c r="F311" s="51">
        <v>72.713533834586201</v>
      </c>
      <c r="G311" s="16">
        <f t="shared" si="58"/>
        <v>4.0548103642646831</v>
      </c>
      <c r="H311" s="16">
        <f t="shared" si="59"/>
        <v>68.658723470321519</v>
      </c>
      <c r="I311" s="23">
        <f t="shared" si="64"/>
        <v>69.642270485577569</v>
      </c>
      <c r="J311" s="16">
        <f t="shared" si="56"/>
        <v>50.679300663439861</v>
      </c>
      <c r="K311" s="16">
        <f t="shared" si="60"/>
        <v>18.962969822137708</v>
      </c>
      <c r="L311" s="16">
        <f t="shared" si="61"/>
        <v>0</v>
      </c>
      <c r="M311" s="16">
        <f t="shared" si="65"/>
        <v>9.7721091117372973E-5</v>
      </c>
      <c r="N311" s="16">
        <f t="shared" si="62"/>
        <v>6.0587076492771245E-5</v>
      </c>
      <c r="O311" s="16">
        <f t="shared" si="63"/>
        <v>4.0548709513411758</v>
      </c>
      <c r="P311" s="1">
        <f>'App MESURE'!T307</f>
        <v>3.2638716685752898</v>
      </c>
      <c r="Q311" s="85">
        <v>10.64168241724138</v>
      </c>
      <c r="R311" s="78">
        <f t="shared" si="57"/>
        <v>0.62567986533614617</v>
      </c>
    </row>
    <row r="312" spans="1:18" s="1" customFormat="1" x14ac:dyDescent="0.2">
      <c r="A312" s="17">
        <v>42430</v>
      </c>
      <c r="B312" s="1">
        <f t="shared" si="66"/>
        <v>3</v>
      </c>
      <c r="C312" s="47"/>
      <c r="D312" s="47"/>
      <c r="E312" s="47">
        <v>38.992857139999998</v>
      </c>
      <c r="F312" s="51">
        <v>53.136090225563777</v>
      </c>
      <c r="G312" s="16">
        <f t="shared" si="58"/>
        <v>1.4876921056252148</v>
      </c>
      <c r="H312" s="16">
        <f t="shared" si="59"/>
        <v>51.648398119938562</v>
      </c>
      <c r="I312" s="23">
        <f t="shared" si="64"/>
        <v>70.611367942076271</v>
      </c>
      <c r="J312" s="16">
        <f t="shared" si="56"/>
        <v>51.265409753363024</v>
      </c>
      <c r="K312" s="16">
        <f t="shared" si="60"/>
        <v>19.345958188713247</v>
      </c>
      <c r="L312" s="16">
        <f t="shared" si="61"/>
        <v>0</v>
      </c>
      <c r="M312" s="16">
        <f t="shared" si="65"/>
        <v>3.7134014624601728E-5</v>
      </c>
      <c r="N312" s="16">
        <f t="shared" si="62"/>
        <v>2.3023089067253071E-5</v>
      </c>
      <c r="O312" s="16">
        <f t="shared" si="63"/>
        <v>1.487715128714282</v>
      </c>
      <c r="P312" s="1">
        <f>'App MESURE'!T308</f>
        <v>4.2054570852742437</v>
      </c>
      <c r="Q312" s="85">
        <v>10.774347206451614</v>
      </c>
      <c r="R312" s="78">
        <f t="shared" si="57"/>
        <v>7.3861213424463683</v>
      </c>
    </row>
    <row r="313" spans="1:18" s="1" customFormat="1" x14ac:dyDescent="0.2">
      <c r="A313" s="17">
        <v>42461</v>
      </c>
      <c r="B313" s="1">
        <f t="shared" si="66"/>
        <v>4</v>
      </c>
      <c r="C313" s="47"/>
      <c r="D313" s="47"/>
      <c r="E313" s="47">
        <v>13.919047620000001</v>
      </c>
      <c r="F313" s="51">
        <v>23.549624060150283</v>
      </c>
      <c r="G313" s="16">
        <f t="shared" si="58"/>
        <v>0</v>
      </c>
      <c r="H313" s="16">
        <f t="shared" si="59"/>
        <v>23.549624060150283</v>
      </c>
      <c r="I313" s="23">
        <f t="shared" si="64"/>
        <v>42.895582248863533</v>
      </c>
      <c r="J313" s="16">
        <f t="shared" si="56"/>
        <v>39.213009126277591</v>
      </c>
      <c r="K313" s="16">
        <f t="shared" si="60"/>
        <v>3.6825731225859428</v>
      </c>
      <c r="L313" s="16">
        <f t="shared" si="61"/>
        <v>0</v>
      </c>
      <c r="M313" s="16">
        <f t="shared" si="65"/>
        <v>1.4110925557348658E-5</v>
      </c>
      <c r="N313" s="16">
        <f t="shared" si="62"/>
        <v>8.7487738455561668E-6</v>
      </c>
      <c r="O313" s="16">
        <f t="shared" si="63"/>
        <v>8.7487738455561668E-6</v>
      </c>
      <c r="P313" s="1">
        <f>'App MESURE'!T309</f>
        <v>0.86518198961780235</v>
      </c>
      <c r="Q313" s="85">
        <v>14.588065150000002</v>
      </c>
      <c r="R313" s="78">
        <f t="shared" si="57"/>
        <v>0.74852473667243524</v>
      </c>
    </row>
    <row r="314" spans="1:18" s="1" customFormat="1" x14ac:dyDescent="0.2">
      <c r="A314" s="17">
        <v>42491</v>
      </c>
      <c r="B314" s="1">
        <f t="shared" si="66"/>
        <v>5</v>
      </c>
      <c r="C314" s="47"/>
      <c r="D314" s="47"/>
      <c r="E314" s="47">
        <v>53.659523810000003</v>
      </c>
      <c r="F314" s="51">
        <v>76.381203007518664</v>
      </c>
      <c r="G314" s="16">
        <f t="shared" si="58"/>
        <v>4.5357383489656531</v>
      </c>
      <c r="H314" s="16">
        <f t="shared" si="59"/>
        <v>71.845464658553013</v>
      </c>
      <c r="I314" s="23">
        <f t="shared" si="64"/>
        <v>75.528037781138949</v>
      </c>
      <c r="J314" s="16">
        <f t="shared" si="56"/>
        <v>64.449682034620139</v>
      </c>
      <c r="K314" s="16">
        <f t="shared" si="60"/>
        <v>11.07835574651881</v>
      </c>
      <c r="L314" s="16">
        <f t="shared" si="61"/>
        <v>0</v>
      </c>
      <c r="M314" s="16">
        <f t="shared" si="65"/>
        <v>5.3621517117924907E-6</v>
      </c>
      <c r="N314" s="16">
        <f t="shared" si="62"/>
        <v>3.3245340613113442E-6</v>
      </c>
      <c r="O314" s="16">
        <f t="shared" si="63"/>
        <v>4.5357416734997145</v>
      </c>
      <c r="P314" s="1">
        <f>'App MESURE'!T310</f>
        <v>1.0858888145718077</v>
      </c>
      <c r="Q314" s="85">
        <v>18.083523516129027</v>
      </c>
      <c r="R314" s="78">
        <f t="shared" si="57"/>
        <v>11.901484748253051</v>
      </c>
    </row>
    <row r="315" spans="1:18" s="1" customFormat="1" x14ac:dyDescent="0.2">
      <c r="A315" s="17">
        <v>42522</v>
      </c>
      <c r="B315" s="1">
        <f t="shared" si="66"/>
        <v>6</v>
      </c>
      <c r="C315" s="47"/>
      <c r="D315" s="47"/>
      <c r="E315" s="47">
        <v>2.5714285710000002</v>
      </c>
      <c r="F315" s="51">
        <v>6.3744360902255544</v>
      </c>
      <c r="G315" s="16">
        <f t="shared" si="58"/>
        <v>0</v>
      </c>
      <c r="H315" s="16">
        <f t="shared" si="59"/>
        <v>6.3744360902255544</v>
      </c>
      <c r="I315" s="23">
        <f t="shared" si="64"/>
        <v>17.452791836744364</v>
      </c>
      <c r="J315" s="16">
        <f t="shared" si="56"/>
        <v>17.364297970741202</v>
      </c>
      <c r="K315" s="16">
        <f t="shared" si="60"/>
        <v>8.8493866003162225E-2</v>
      </c>
      <c r="L315" s="16">
        <f t="shared" si="61"/>
        <v>0</v>
      </c>
      <c r="M315" s="16">
        <f t="shared" si="65"/>
        <v>2.0376176504811465E-6</v>
      </c>
      <c r="N315" s="16">
        <f t="shared" si="62"/>
        <v>1.2633229432983108E-6</v>
      </c>
      <c r="O315" s="16">
        <f t="shared" si="63"/>
        <v>1.2633229432983108E-6</v>
      </c>
      <c r="P315" s="1">
        <f>'App MESURE'!T311</f>
        <v>0.19016588284536393</v>
      </c>
      <c r="Q315" s="85">
        <v>22.807883199999996</v>
      </c>
      <c r="R315" s="78">
        <f t="shared" si="57"/>
        <v>3.6162582518107007E-2</v>
      </c>
    </row>
    <row r="316" spans="1:18" s="1" customFormat="1" x14ac:dyDescent="0.2">
      <c r="A316" s="17">
        <v>42552</v>
      </c>
      <c r="B316" s="1">
        <f t="shared" si="66"/>
        <v>7</v>
      </c>
      <c r="C316" s="47"/>
      <c r="D316" s="47"/>
      <c r="E316" s="47">
        <v>5.3119047620000002</v>
      </c>
      <c r="F316" s="51">
        <v>14.674436090225532</v>
      </c>
      <c r="G316" s="16">
        <f t="shared" si="58"/>
        <v>0</v>
      </c>
      <c r="H316" s="16">
        <f t="shared" si="59"/>
        <v>14.674436090225532</v>
      </c>
      <c r="I316" s="23">
        <f t="shared" si="64"/>
        <v>14.762929956228694</v>
      </c>
      <c r="J316" s="16">
        <f t="shared" si="56"/>
        <v>14.734625330676412</v>
      </c>
      <c r="K316" s="16">
        <f t="shared" si="60"/>
        <v>2.8304625552282303E-2</v>
      </c>
      <c r="L316" s="16">
        <f t="shared" si="61"/>
        <v>0</v>
      </c>
      <c r="M316" s="16">
        <f t="shared" si="65"/>
        <v>7.7429470718283578E-7</v>
      </c>
      <c r="N316" s="16">
        <f t="shared" si="62"/>
        <v>4.8006271845335822E-7</v>
      </c>
      <c r="O316" s="16">
        <f t="shared" si="63"/>
        <v>4.8006271845335822E-7</v>
      </c>
      <c r="P316" s="1">
        <f>'App MESURE'!T312</f>
        <v>0.13232705853426557</v>
      </c>
      <c r="Q316" s="85">
        <v>27.431401870967736</v>
      </c>
      <c r="R316" s="78">
        <f t="shared" si="57"/>
        <v>1.7510323369986515E-2</v>
      </c>
    </row>
    <row r="317" spans="1:18" s="1" customFormat="1" ht="13.5" thickBot="1" x14ac:dyDescent="0.25">
      <c r="A317" s="17">
        <v>42583</v>
      </c>
      <c r="B317" s="4">
        <f t="shared" si="66"/>
        <v>8</v>
      </c>
      <c r="C317" s="48"/>
      <c r="D317" s="48"/>
      <c r="E317" s="48">
        <v>8.4023809519999997</v>
      </c>
      <c r="F317" s="58">
        <v>16.536842105263101</v>
      </c>
      <c r="G317" s="25">
        <f t="shared" si="58"/>
        <v>0</v>
      </c>
      <c r="H317" s="25">
        <f t="shared" si="59"/>
        <v>16.536842105263101</v>
      </c>
      <c r="I317" s="24">
        <f t="shared" si="64"/>
        <v>16.565146730815385</v>
      </c>
      <c r="J317" s="25">
        <f t="shared" si="56"/>
        <v>16.527605973348518</v>
      </c>
      <c r="K317" s="25">
        <f t="shared" si="60"/>
        <v>3.7540757466867802E-2</v>
      </c>
      <c r="L317" s="25">
        <f t="shared" si="61"/>
        <v>0</v>
      </c>
      <c r="M317" s="25">
        <f t="shared" si="65"/>
        <v>2.9423198872947755E-7</v>
      </c>
      <c r="N317" s="25">
        <f t="shared" si="62"/>
        <v>1.8242383301227607E-7</v>
      </c>
      <c r="O317" s="25">
        <f t="shared" si="63"/>
        <v>1.8242383301227607E-7</v>
      </c>
      <c r="P317" s="4">
        <f>'App MESURE'!T313</f>
        <v>0.76091889042918659</v>
      </c>
      <c r="Q317" s="86">
        <v>27.890555419354836</v>
      </c>
      <c r="R317" s="79">
        <f t="shared" si="57"/>
        <v>0.57899728019253649</v>
      </c>
    </row>
    <row r="318" spans="1:18" s="1" customFormat="1" x14ac:dyDescent="0.2">
      <c r="A318" s="17">
        <v>42614</v>
      </c>
      <c r="B318" s="1">
        <f t="shared" si="66"/>
        <v>9</v>
      </c>
      <c r="C318" s="47"/>
      <c r="D318" s="47"/>
      <c r="E318" s="47">
        <v>8.3452380949999991</v>
      </c>
      <c r="F318" s="51">
        <v>14.954135338345825</v>
      </c>
      <c r="G318" s="16">
        <f t="shared" si="58"/>
        <v>0</v>
      </c>
      <c r="H318" s="16">
        <f t="shared" si="59"/>
        <v>14.954135338345825</v>
      </c>
      <c r="I318" s="23">
        <f t="shared" si="64"/>
        <v>14.991676095812693</v>
      </c>
      <c r="J318" s="16">
        <f t="shared" si="56"/>
        <v>14.936037772240429</v>
      </c>
      <c r="K318" s="16">
        <f t="shared" si="60"/>
        <v>5.563832357226417E-2</v>
      </c>
      <c r="L318" s="16">
        <f t="shared" si="61"/>
        <v>0</v>
      </c>
      <c r="M318" s="16">
        <f t="shared" si="65"/>
        <v>1.1180815571720148E-7</v>
      </c>
      <c r="N318" s="16">
        <f t="shared" si="62"/>
        <v>6.9321056544664916E-8</v>
      </c>
      <c r="O318" s="16">
        <f t="shared" si="63"/>
        <v>6.9321056544664916E-8</v>
      </c>
      <c r="P318" s="1">
        <f>'App MESURE'!T314</f>
        <v>0.44205204752733918</v>
      </c>
      <c r="Q318" s="85">
        <v>22.879600366666669</v>
      </c>
      <c r="R318" s="78">
        <f t="shared" si="57"/>
        <v>0.19540995143608775</v>
      </c>
    </row>
    <row r="319" spans="1:18" s="1" customFormat="1" x14ac:dyDescent="0.2">
      <c r="A319" s="17">
        <v>42644</v>
      </c>
      <c r="B319" s="1">
        <f t="shared" si="66"/>
        <v>10</v>
      </c>
      <c r="C319" s="47"/>
      <c r="D319" s="47"/>
      <c r="E319" s="47">
        <v>24.633333329999999</v>
      </c>
      <c r="F319" s="51">
        <v>33.719548872180354</v>
      </c>
      <c r="G319" s="16">
        <f t="shared" si="58"/>
        <v>0</v>
      </c>
      <c r="H319" s="16">
        <f t="shared" si="59"/>
        <v>33.719548872180354</v>
      </c>
      <c r="I319" s="23">
        <f t="shared" si="64"/>
        <v>33.775187195752622</v>
      </c>
      <c r="J319" s="16">
        <f t="shared" si="56"/>
        <v>32.853041175964321</v>
      </c>
      <c r="K319" s="16">
        <f t="shared" si="60"/>
        <v>0.92214601978830046</v>
      </c>
      <c r="L319" s="16">
        <f t="shared" si="61"/>
        <v>0</v>
      </c>
      <c r="M319" s="16">
        <f t="shared" si="65"/>
        <v>4.2487099172536565E-8</v>
      </c>
      <c r="N319" s="16">
        <f t="shared" si="62"/>
        <v>2.634200148697267E-8</v>
      </c>
      <c r="O319" s="16">
        <f t="shared" si="63"/>
        <v>2.634200148697267E-8</v>
      </c>
      <c r="P319" s="1">
        <f>'App MESURE'!T315</f>
        <v>0.91012518201847903</v>
      </c>
      <c r="Q319" s="85">
        <v>19.998882677419349</v>
      </c>
      <c r="R319" s="78">
        <f t="shared" si="57"/>
        <v>0.82832779899513254</v>
      </c>
    </row>
    <row r="320" spans="1:18" s="1" customFormat="1" x14ac:dyDescent="0.2">
      <c r="A320" s="17">
        <v>42675</v>
      </c>
      <c r="B320" s="1">
        <f t="shared" si="66"/>
        <v>11</v>
      </c>
      <c r="C320" s="47"/>
      <c r="D320" s="47"/>
      <c r="E320" s="47">
        <v>49.890476190000001</v>
      </c>
      <c r="F320" s="51">
        <v>98.432330827067517</v>
      </c>
      <c r="G320" s="16">
        <f t="shared" si="58"/>
        <v>7.4272217305379229</v>
      </c>
      <c r="H320" s="16">
        <f t="shared" si="59"/>
        <v>91.005109096529594</v>
      </c>
      <c r="I320" s="23">
        <f t="shared" si="64"/>
        <v>91.927255116317895</v>
      </c>
      <c r="J320" s="16">
        <f t="shared" si="56"/>
        <v>62.162841696342134</v>
      </c>
      <c r="K320" s="16">
        <f t="shared" si="60"/>
        <v>29.76441341997576</v>
      </c>
      <c r="L320" s="16">
        <f t="shared" si="61"/>
        <v>0</v>
      </c>
      <c r="M320" s="16">
        <f t="shared" si="65"/>
        <v>1.6145097685563895E-8</v>
      </c>
      <c r="N320" s="16">
        <f t="shared" si="62"/>
        <v>1.0009960565049615E-8</v>
      </c>
      <c r="O320" s="16">
        <f t="shared" si="63"/>
        <v>7.4272217405478838</v>
      </c>
      <c r="P320" s="1">
        <f>'App MESURE'!T316</f>
        <v>4.742655913986197</v>
      </c>
      <c r="Q320" s="85">
        <v>12.604188096666666</v>
      </c>
      <c r="R320" s="78">
        <f t="shared" si="57"/>
        <v>7.2068936771428325</v>
      </c>
    </row>
    <row r="321" spans="1:18" s="1" customFormat="1" x14ac:dyDescent="0.2">
      <c r="A321" s="17">
        <v>42705</v>
      </c>
      <c r="B321" s="1">
        <f t="shared" si="66"/>
        <v>12</v>
      </c>
      <c r="C321" s="47"/>
      <c r="D321" s="47"/>
      <c r="E321" s="47">
        <v>59.688095240000003</v>
      </c>
      <c r="F321" s="51">
        <v>77.657142857142631</v>
      </c>
      <c r="G321" s="16">
        <f t="shared" si="58"/>
        <v>4.7030476540163821</v>
      </c>
      <c r="H321" s="16">
        <f t="shared" si="59"/>
        <v>72.954095203126244</v>
      </c>
      <c r="I321" s="23">
        <f t="shared" si="64"/>
        <v>102.718508623102</v>
      </c>
      <c r="J321" s="16">
        <f t="shared" si="56"/>
        <v>57.862101502800144</v>
      </c>
      <c r="K321" s="16">
        <f t="shared" si="60"/>
        <v>44.856407120301853</v>
      </c>
      <c r="L321" s="16">
        <f t="shared" si="61"/>
        <v>0</v>
      </c>
      <c r="M321" s="16">
        <f t="shared" si="65"/>
        <v>6.1351371205142801E-9</v>
      </c>
      <c r="N321" s="16">
        <f t="shared" si="62"/>
        <v>3.8037850147188533E-9</v>
      </c>
      <c r="O321" s="16">
        <f t="shared" si="63"/>
        <v>4.703047657820167</v>
      </c>
      <c r="P321" s="1">
        <f>'App MESURE'!T317</f>
        <v>8.3114262855524466</v>
      </c>
      <c r="Q321" s="85">
        <v>9.8387822903225803</v>
      </c>
      <c r="R321" s="78">
        <f t="shared" si="57"/>
        <v>13.02039632107509</v>
      </c>
    </row>
    <row r="322" spans="1:18" s="1" customFormat="1" x14ac:dyDescent="0.2">
      <c r="A322" s="17">
        <v>42736</v>
      </c>
      <c r="B322" s="1">
        <f t="shared" si="66"/>
        <v>1</v>
      </c>
      <c r="C322" s="47"/>
      <c r="D322" s="47"/>
      <c r="E322" s="47">
        <v>37.033333329999998</v>
      </c>
      <c r="F322" s="51">
        <v>59.349624060150255</v>
      </c>
      <c r="G322" s="16">
        <f t="shared" si="58"/>
        <v>2.3024499706454447</v>
      </c>
      <c r="H322" s="16">
        <f t="shared" si="59"/>
        <v>57.047174089504807</v>
      </c>
      <c r="I322" s="23">
        <f t="shared" si="64"/>
        <v>101.90358120980666</v>
      </c>
      <c r="J322" s="16">
        <f t="shared" si="56"/>
        <v>52.166716359956922</v>
      </c>
      <c r="K322" s="16">
        <f t="shared" si="60"/>
        <v>49.736864849849738</v>
      </c>
      <c r="L322" s="16">
        <f t="shared" si="61"/>
        <v>2.5109286314189072</v>
      </c>
      <c r="M322" s="16">
        <f t="shared" si="65"/>
        <v>2.5109286337502597</v>
      </c>
      <c r="N322" s="16">
        <f t="shared" si="62"/>
        <v>1.5567757529251609</v>
      </c>
      <c r="O322" s="16">
        <f t="shared" si="63"/>
        <v>3.8592257235706056</v>
      </c>
      <c r="P322" s="1">
        <f>'App MESURE'!T318</f>
        <v>2.6465411706853113</v>
      </c>
      <c r="Q322" s="85">
        <v>7.6826418806451606</v>
      </c>
      <c r="R322" s="78">
        <f t="shared" si="57"/>
        <v>1.4706038248066062</v>
      </c>
    </row>
    <row r="323" spans="1:18" s="1" customFormat="1" x14ac:dyDescent="0.2">
      <c r="A323" s="17">
        <v>42767</v>
      </c>
      <c r="B323" s="1">
        <f t="shared" si="66"/>
        <v>2</v>
      </c>
      <c r="C323" s="47"/>
      <c r="D323" s="47"/>
      <c r="E323" s="47">
        <v>73.169047620000001</v>
      </c>
      <c r="F323" s="51">
        <v>87.930075187969678</v>
      </c>
      <c r="G323" s="16">
        <f t="shared" si="58"/>
        <v>6.0500995308038164</v>
      </c>
      <c r="H323" s="16">
        <f t="shared" si="59"/>
        <v>81.879975657165858</v>
      </c>
      <c r="I323" s="23">
        <f t="shared" si="64"/>
        <v>129.10591187559666</v>
      </c>
      <c r="J323" s="16">
        <f t="shared" si="56"/>
        <v>65.31940612926428</v>
      </c>
      <c r="K323" s="16">
        <f t="shared" si="60"/>
        <v>63.786505746332381</v>
      </c>
      <c r="L323" s="16">
        <f t="shared" si="61"/>
        <v>14.069739226751178</v>
      </c>
      <c r="M323" s="16">
        <f t="shared" si="65"/>
        <v>15.023892107576279</v>
      </c>
      <c r="N323" s="16">
        <f t="shared" si="62"/>
        <v>9.3148131066972919</v>
      </c>
      <c r="O323" s="16">
        <f t="shared" si="63"/>
        <v>15.364912637501108</v>
      </c>
      <c r="P323" s="1">
        <f>'App MESURE'!T319</f>
        <v>16.169079543286689</v>
      </c>
      <c r="Q323" s="85">
        <v>11.007515785714286</v>
      </c>
      <c r="R323" s="78">
        <f t="shared" si="57"/>
        <v>0.64668441236075436</v>
      </c>
    </row>
    <row r="324" spans="1:18" s="1" customFormat="1" x14ac:dyDescent="0.2">
      <c r="A324" s="17">
        <v>42795</v>
      </c>
      <c r="B324" s="1">
        <f t="shared" si="66"/>
        <v>3</v>
      </c>
      <c r="C324" s="47"/>
      <c r="D324" s="47"/>
      <c r="E324" s="47">
        <v>20.26190476</v>
      </c>
      <c r="F324" s="51">
        <v>24.265413533834561</v>
      </c>
      <c r="G324" s="16">
        <f t="shared" si="58"/>
        <v>0</v>
      </c>
      <c r="H324" s="16">
        <f t="shared" si="59"/>
        <v>24.265413533834561</v>
      </c>
      <c r="I324" s="23">
        <f t="shared" si="64"/>
        <v>73.98218005341576</v>
      </c>
      <c r="J324" s="16">
        <f t="shared" si="56"/>
        <v>55.900293536814466</v>
      </c>
      <c r="K324" s="16">
        <f t="shared" si="60"/>
        <v>18.081886516601294</v>
      </c>
      <c r="L324" s="16">
        <f t="shared" si="61"/>
        <v>0</v>
      </c>
      <c r="M324" s="16">
        <f t="shared" si="65"/>
        <v>5.7090790008789867</v>
      </c>
      <c r="N324" s="16">
        <f t="shared" si="62"/>
        <v>3.5396289805449719</v>
      </c>
      <c r="O324" s="16">
        <f t="shared" si="63"/>
        <v>3.5396289805449719</v>
      </c>
      <c r="P324" s="1">
        <f>'App MESURE'!T320</f>
        <v>4.0356943903425933</v>
      </c>
      <c r="Q324" s="85">
        <v>12.769490087096772</v>
      </c>
      <c r="R324" s="78">
        <f t="shared" si="57"/>
        <v>0.24608089079768203</v>
      </c>
    </row>
    <row r="325" spans="1:18" s="1" customFormat="1" x14ac:dyDescent="0.2">
      <c r="A325" s="17">
        <v>42826</v>
      </c>
      <c r="B325" s="1">
        <f t="shared" si="66"/>
        <v>4</v>
      </c>
      <c r="C325" s="47"/>
      <c r="D325" s="47"/>
      <c r="E325" s="47">
        <v>12.05952381</v>
      </c>
      <c r="F325" s="51">
        <v>34.127067669172888</v>
      </c>
      <c r="G325" s="16">
        <f t="shared" si="58"/>
        <v>0</v>
      </c>
      <c r="H325" s="16">
        <f t="shared" si="59"/>
        <v>34.127067669172888</v>
      </c>
      <c r="I325" s="23">
        <f t="shared" si="64"/>
        <v>52.208954185774182</v>
      </c>
      <c r="J325" s="16">
        <f t="shared" si="56"/>
        <v>48.21109851798581</v>
      </c>
      <c r="K325" s="16">
        <f t="shared" si="60"/>
        <v>3.9978556677883716</v>
      </c>
      <c r="L325" s="16">
        <f t="shared" si="61"/>
        <v>0</v>
      </c>
      <c r="M325" s="16">
        <f t="shared" si="65"/>
        <v>2.1694500203340148</v>
      </c>
      <c r="N325" s="16">
        <f t="shared" si="62"/>
        <v>1.3450590126070892</v>
      </c>
      <c r="O325" s="16">
        <f t="shared" si="63"/>
        <v>1.3450590126070892</v>
      </c>
      <c r="P325" s="1">
        <f>'App MESURE'!T321</f>
        <v>1.2666319485558937</v>
      </c>
      <c r="Q325" s="85">
        <v>18.311722499999998</v>
      </c>
      <c r="R325" s="78">
        <f t="shared" si="57"/>
        <v>6.1508043756903184E-3</v>
      </c>
    </row>
    <row r="326" spans="1:18" s="1" customFormat="1" x14ac:dyDescent="0.2">
      <c r="A326" s="17">
        <v>42856</v>
      </c>
      <c r="B326" s="1">
        <f t="shared" si="66"/>
        <v>5</v>
      </c>
      <c r="C326" s="47"/>
      <c r="D326" s="47"/>
      <c r="E326" s="47">
        <v>4.2857142860000002</v>
      </c>
      <c r="F326" s="51">
        <v>11.78045112781953</v>
      </c>
      <c r="G326" s="16">
        <f t="shared" si="58"/>
        <v>0</v>
      </c>
      <c r="H326" s="16">
        <f t="shared" si="59"/>
        <v>11.78045112781953</v>
      </c>
      <c r="I326" s="23">
        <f t="shared" si="64"/>
        <v>15.778306795607902</v>
      </c>
      <c r="J326" s="16">
        <f t="shared" si="56"/>
        <v>15.696013984173655</v>
      </c>
      <c r="K326" s="16">
        <f t="shared" si="60"/>
        <v>8.2292811434246715E-2</v>
      </c>
      <c r="L326" s="16">
        <f t="shared" si="61"/>
        <v>0</v>
      </c>
      <c r="M326" s="16">
        <f t="shared" si="65"/>
        <v>0.82439100772692564</v>
      </c>
      <c r="N326" s="16">
        <f t="shared" si="62"/>
        <v>0.51112242479069392</v>
      </c>
      <c r="O326" s="16">
        <f t="shared" si="63"/>
        <v>0.51112242479069392</v>
      </c>
      <c r="P326" s="1">
        <f>'App MESURE'!T322</f>
        <v>0.4076296478931844</v>
      </c>
      <c r="Q326" s="85">
        <v>21.177699161290327</v>
      </c>
      <c r="R326" s="78">
        <f t="shared" si="57"/>
        <v>1.071075486995768E-2</v>
      </c>
    </row>
    <row r="327" spans="1:18" s="1" customFormat="1" x14ac:dyDescent="0.2">
      <c r="A327" s="17">
        <v>42887</v>
      </c>
      <c r="B327" s="1">
        <f t="shared" si="66"/>
        <v>6</v>
      </c>
      <c r="C327" s="47"/>
      <c r="D327" s="47"/>
      <c r="E327" s="47">
        <v>5.404761905</v>
      </c>
      <c r="F327" s="51">
        <v>21.587969924811958</v>
      </c>
      <c r="G327" s="16">
        <f t="shared" si="58"/>
        <v>0</v>
      </c>
      <c r="H327" s="16">
        <f t="shared" si="59"/>
        <v>21.587969924811958</v>
      </c>
      <c r="I327" s="23">
        <f t="shared" si="64"/>
        <v>21.670262736246205</v>
      </c>
      <c r="J327" s="16">
        <f t="shared" ref="J327:J390" si="67">I327/SQRT(1+(I327/($K$2*(300+(25*Q327)+0.05*(Q327)^3)))^2)</f>
        <v>21.552270386267722</v>
      </c>
      <c r="K327" s="16">
        <f t="shared" si="60"/>
        <v>0.11799234997848274</v>
      </c>
      <c r="L327" s="16">
        <f t="shared" si="61"/>
        <v>0</v>
      </c>
      <c r="M327" s="16">
        <f t="shared" si="65"/>
        <v>0.31326858293623172</v>
      </c>
      <c r="N327" s="16">
        <f t="shared" si="62"/>
        <v>0.19422652142046368</v>
      </c>
      <c r="O327" s="16">
        <f t="shared" si="63"/>
        <v>0.19422652142046368</v>
      </c>
      <c r="P327" s="1">
        <f>'App MESURE'!T323</f>
        <v>0.15908868673648677</v>
      </c>
      <c r="Q327" s="85">
        <v>25.388743333333331</v>
      </c>
      <c r="R327" s="78">
        <f t="shared" ref="R327:R390" si="68">(P327-O327)^2</f>
        <v>1.2346674262784906E-3</v>
      </c>
    </row>
    <row r="328" spans="1:18" s="1" customFormat="1" x14ac:dyDescent="0.2">
      <c r="A328" s="17">
        <v>42917</v>
      </c>
      <c r="B328" s="1">
        <f t="shared" si="66"/>
        <v>7</v>
      </c>
      <c r="C328" s="47"/>
      <c r="D328" s="47"/>
      <c r="E328" s="47">
        <v>1.8976190479999999</v>
      </c>
      <c r="F328" s="51">
        <v>4.3548872180451017</v>
      </c>
      <c r="G328" s="16">
        <f t="shared" si="58"/>
        <v>0</v>
      </c>
      <c r="H328" s="16">
        <f t="shared" si="59"/>
        <v>4.3548872180451017</v>
      </c>
      <c r="I328" s="23">
        <f t="shared" si="64"/>
        <v>4.4728795680235844</v>
      </c>
      <c r="J328" s="16">
        <f t="shared" si="67"/>
        <v>4.472006712393231</v>
      </c>
      <c r="K328" s="16">
        <f t="shared" si="60"/>
        <v>8.7285563035344182E-4</v>
      </c>
      <c r="L328" s="16">
        <f t="shared" si="61"/>
        <v>0</v>
      </c>
      <c r="M328" s="16">
        <f t="shared" si="65"/>
        <v>0.11904206151576804</v>
      </c>
      <c r="N328" s="16">
        <f t="shared" si="62"/>
        <v>7.3806078139776188E-2</v>
      </c>
      <c r="O328" s="16">
        <f t="shared" si="63"/>
        <v>7.3806078139776188E-2</v>
      </c>
      <c r="P328" s="1">
        <f>'App MESURE'!T324</f>
        <v>2.877896467929706E-2</v>
      </c>
      <c r="Q328" s="85">
        <v>26.69703451612903</v>
      </c>
      <c r="R328" s="78">
        <f t="shared" si="68"/>
        <v>2.0274409465828609E-3</v>
      </c>
    </row>
    <row r="329" spans="1:18" s="1" customFormat="1" ht="13.5" thickBot="1" x14ac:dyDescent="0.25">
      <c r="A329" s="17">
        <v>42948</v>
      </c>
      <c r="B329" s="4">
        <f t="shared" si="66"/>
        <v>8</v>
      </c>
      <c r="C329" s="48"/>
      <c r="D329" s="48"/>
      <c r="E329" s="48">
        <v>6.335714286</v>
      </c>
      <c r="F329" s="58">
        <v>27.436090225563866</v>
      </c>
      <c r="G329" s="25">
        <f t="shared" si="58"/>
        <v>0</v>
      </c>
      <c r="H329" s="25">
        <f t="shared" si="59"/>
        <v>27.436090225563866</v>
      </c>
      <c r="I329" s="24">
        <f t="shared" si="64"/>
        <v>27.436963081194222</v>
      </c>
      <c r="J329" s="25">
        <f t="shared" si="67"/>
        <v>27.25898257128641</v>
      </c>
      <c r="K329" s="25">
        <f t="shared" si="60"/>
        <v>0.17798050990781178</v>
      </c>
      <c r="L329" s="25">
        <f t="shared" si="61"/>
        <v>0</v>
      </c>
      <c r="M329" s="25">
        <f t="shared" si="65"/>
        <v>4.5235983375991856E-2</v>
      </c>
      <c r="N329" s="25">
        <f t="shared" si="62"/>
        <v>2.8046309693114949E-2</v>
      </c>
      <c r="O329" s="25">
        <f t="shared" si="63"/>
        <v>2.8046309693114949E-2</v>
      </c>
      <c r="P329" s="4">
        <f>'App MESURE'!T325</f>
        <v>0.76130192900078342</v>
      </c>
      <c r="Q329" s="86">
        <v>27.532275032258067</v>
      </c>
      <c r="R329" s="79">
        <f t="shared" si="68"/>
        <v>0.53766380324627239</v>
      </c>
    </row>
    <row r="330" spans="1:18" s="1" customFormat="1" x14ac:dyDescent="0.2">
      <c r="A330" s="17">
        <v>42979</v>
      </c>
      <c r="B330" s="1">
        <f t="shared" si="66"/>
        <v>9</v>
      </c>
      <c r="C330" s="47"/>
      <c r="D330" s="47"/>
      <c r="E330" s="47">
        <v>0.34285714299999998</v>
      </c>
      <c r="F330" s="51">
        <v>2.6015037593984918</v>
      </c>
      <c r="G330" s="16">
        <f t="shared" si="58"/>
        <v>0</v>
      </c>
      <c r="H330" s="16">
        <f t="shared" si="59"/>
        <v>2.6015037593984918</v>
      </c>
      <c r="I330" s="23">
        <f t="shared" si="64"/>
        <v>2.7794842693063035</v>
      </c>
      <c r="J330" s="16">
        <f t="shared" si="67"/>
        <v>2.7791530312916328</v>
      </c>
      <c r="K330" s="16">
        <f t="shared" si="60"/>
        <v>3.3123801467072056E-4</v>
      </c>
      <c r="L330" s="16">
        <f t="shared" si="61"/>
        <v>0</v>
      </c>
      <c r="M330" s="16">
        <f t="shared" si="65"/>
        <v>1.7189673682876907E-2</v>
      </c>
      <c r="N330" s="16">
        <f t="shared" si="62"/>
        <v>1.0657597683383683E-2</v>
      </c>
      <c r="O330" s="16">
        <f t="shared" si="63"/>
        <v>1.0657597683383683E-2</v>
      </c>
      <c r="P330" s="1">
        <f>'App MESURE'!T326</f>
        <v>0.13447207453520693</v>
      </c>
      <c r="Q330" s="85">
        <v>23.402340966666667</v>
      </c>
      <c r="R330" s="78">
        <f t="shared" si="68"/>
        <v>1.5330024678090673E-2</v>
      </c>
    </row>
    <row r="331" spans="1:18" s="1" customFormat="1" x14ac:dyDescent="0.2">
      <c r="A331" s="17">
        <v>43009</v>
      </c>
      <c r="B331" s="1">
        <f t="shared" si="66"/>
        <v>10</v>
      </c>
      <c r="C331" s="47"/>
      <c r="D331" s="47"/>
      <c r="E331" s="47">
        <v>7.845238095</v>
      </c>
      <c r="F331" s="51">
        <v>12.076691729323301</v>
      </c>
      <c r="G331" s="16">
        <f t="shared" si="58"/>
        <v>0</v>
      </c>
      <c r="H331" s="16">
        <f t="shared" si="59"/>
        <v>12.076691729323301</v>
      </c>
      <c r="I331" s="23">
        <f t="shared" si="64"/>
        <v>12.077022967337971</v>
      </c>
      <c r="J331" s="16">
        <f t="shared" si="67"/>
        <v>12.0429862997741</v>
      </c>
      <c r="K331" s="16">
        <f t="shared" si="60"/>
        <v>3.4036667563871248E-2</v>
      </c>
      <c r="L331" s="16">
        <f t="shared" si="61"/>
        <v>0</v>
      </c>
      <c r="M331" s="16">
        <f t="shared" si="65"/>
        <v>6.5320759994932243E-3</v>
      </c>
      <c r="N331" s="16">
        <f t="shared" si="62"/>
        <v>4.0498871196857989E-3</v>
      </c>
      <c r="O331" s="16">
        <f t="shared" si="63"/>
        <v>4.0498871196857989E-3</v>
      </c>
      <c r="P331" s="1">
        <f>'App MESURE'!T327</f>
        <v>1.9151928579833888E-3</v>
      </c>
      <c r="Q331" s="85">
        <v>21.77505887096774</v>
      </c>
      <c r="R331" s="78">
        <f t="shared" si="68"/>
        <v>4.5569195909451978E-6</v>
      </c>
    </row>
    <row r="332" spans="1:18" s="1" customFormat="1" x14ac:dyDescent="0.2">
      <c r="A332" s="17">
        <v>43040</v>
      </c>
      <c r="B332" s="1">
        <f t="shared" si="66"/>
        <v>11</v>
      </c>
      <c r="C332" s="47"/>
      <c r="D332" s="47"/>
      <c r="E332" s="47">
        <v>37.047619050000002</v>
      </c>
      <c r="F332" s="51">
        <v>39.527067669172837</v>
      </c>
      <c r="G332" s="16">
        <f t="shared" si="58"/>
        <v>0</v>
      </c>
      <c r="H332" s="16">
        <f t="shared" si="59"/>
        <v>39.527067669172837</v>
      </c>
      <c r="I332" s="23">
        <f t="shared" si="64"/>
        <v>39.561104336736705</v>
      </c>
      <c r="J332" s="16">
        <f t="shared" si="67"/>
        <v>36.583606955715965</v>
      </c>
      <c r="K332" s="16">
        <f t="shared" si="60"/>
        <v>2.9774973810207399</v>
      </c>
      <c r="L332" s="16">
        <f t="shared" si="61"/>
        <v>0</v>
      </c>
      <c r="M332" s="16">
        <f t="shared" si="65"/>
        <v>2.4821888798074255E-3</v>
      </c>
      <c r="N332" s="16">
        <f t="shared" si="62"/>
        <v>1.5389571054806037E-3</v>
      </c>
      <c r="O332" s="16">
        <f t="shared" si="63"/>
        <v>1.5389571054806037E-3</v>
      </c>
      <c r="P332" s="1">
        <f>'App MESURE'!T328</f>
        <v>0.20520653075672676</v>
      </c>
      <c r="Q332" s="85">
        <v>14.496379083333332</v>
      </c>
      <c r="R332" s="78">
        <f t="shared" si="68"/>
        <v>4.1480480556985777E-2</v>
      </c>
    </row>
    <row r="333" spans="1:18" s="1" customFormat="1" x14ac:dyDescent="0.2">
      <c r="A333" s="17">
        <v>43070</v>
      </c>
      <c r="B333" s="1">
        <f t="shared" si="66"/>
        <v>12</v>
      </c>
      <c r="C333" s="47"/>
      <c r="D333" s="47"/>
      <c r="E333" s="47">
        <v>36.054761900000003</v>
      </c>
      <c r="F333" s="51">
        <v>41.421052631578902</v>
      </c>
      <c r="G333" s="16">
        <f t="shared" si="58"/>
        <v>0</v>
      </c>
      <c r="H333" s="16">
        <f t="shared" si="59"/>
        <v>41.421052631578902</v>
      </c>
      <c r="I333" s="23">
        <f t="shared" si="64"/>
        <v>44.398550012599642</v>
      </c>
      <c r="J333" s="16">
        <f t="shared" si="67"/>
        <v>36.435959824379481</v>
      </c>
      <c r="K333" s="16">
        <f t="shared" si="60"/>
        <v>7.9625901882201617</v>
      </c>
      <c r="L333" s="16">
        <f t="shared" si="61"/>
        <v>0</v>
      </c>
      <c r="M333" s="16">
        <f t="shared" si="65"/>
        <v>9.4323177432682173E-4</v>
      </c>
      <c r="N333" s="16">
        <f t="shared" si="62"/>
        <v>5.8480370008262951E-4</v>
      </c>
      <c r="O333" s="16">
        <f t="shared" si="63"/>
        <v>5.8480370008262951E-4</v>
      </c>
      <c r="P333" s="1">
        <f>'App MESURE'!T329</f>
        <v>1.9832460442037312</v>
      </c>
      <c r="Q333" s="85">
        <v>8.4235918548387119</v>
      </c>
      <c r="R333" s="78">
        <f t="shared" si="68"/>
        <v>3.9309455945954666</v>
      </c>
    </row>
    <row r="334" spans="1:18" s="1" customFormat="1" x14ac:dyDescent="0.2">
      <c r="A334" s="17">
        <v>43101</v>
      </c>
      <c r="B334" s="1">
        <f t="shared" si="66"/>
        <v>1</v>
      </c>
      <c r="C334" s="47"/>
      <c r="D334" s="47"/>
      <c r="E334" s="47">
        <v>72.609523809999999</v>
      </c>
      <c r="F334" s="51">
        <v>86.86390977443574</v>
      </c>
      <c r="G334" s="16">
        <f t="shared" ref="G334:G397" si="69">IF((F334-$J$2)&gt;0,$I$2*(F334-$J$2),0)</f>
        <v>5.9102971769075445</v>
      </c>
      <c r="H334" s="16">
        <f t="shared" ref="H334:H397" si="70">F334-G334</f>
        <v>80.953612597528192</v>
      </c>
      <c r="I334" s="23">
        <f t="shared" si="64"/>
        <v>88.916202785748354</v>
      </c>
      <c r="J334" s="16">
        <f t="shared" si="67"/>
        <v>52.114415465328598</v>
      </c>
      <c r="K334" s="16">
        <f t="shared" ref="K334:K397" si="71">I334-J334</f>
        <v>36.801787320419756</v>
      </c>
      <c r="L334" s="16">
        <f t="shared" ref="L334:L397" si="72">IF(K334&gt;$N$2,(K334-$N$2)/$L$2,0)</f>
        <v>0</v>
      </c>
      <c r="M334" s="16">
        <f t="shared" si="65"/>
        <v>3.5842807424419222E-4</v>
      </c>
      <c r="N334" s="16">
        <f t="shared" ref="N334:N397" si="73">$M$2*M334</f>
        <v>2.2222540603139917E-4</v>
      </c>
      <c r="O334" s="16">
        <f t="shared" ref="O334:O397" si="74">N334+G334</f>
        <v>5.9105194023135761</v>
      </c>
      <c r="P334" s="1">
        <f>'App MESURE'!T330</f>
        <v>5.6595736466743203</v>
      </c>
      <c r="Q334" s="85">
        <v>8.5553236903225791</v>
      </c>
      <c r="R334" s="78">
        <f t="shared" si="68"/>
        <v>6.2973772273357084E-2</v>
      </c>
    </row>
    <row r="335" spans="1:18" s="1" customFormat="1" x14ac:dyDescent="0.2">
      <c r="A335" s="17">
        <v>43132</v>
      </c>
      <c r="B335" s="1">
        <f t="shared" si="66"/>
        <v>2</v>
      </c>
      <c r="C335" s="47"/>
      <c r="D335" s="47"/>
      <c r="E335" s="47">
        <v>65.059523810000002</v>
      </c>
      <c r="F335" s="51">
        <v>80.32481203007498</v>
      </c>
      <c r="G335" s="16">
        <f t="shared" si="69"/>
        <v>5.0528493124253595</v>
      </c>
      <c r="H335" s="16">
        <f t="shared" si="70"/>
        <v>75.271962717649615</v>
      </c>
      <c r="I335" s="23">
        <f t="shared" ref="I335:I398" si="75">H335+K334-L334</f>
        <v>112.07375003806936</v>
      </c>
      <c r="J335" s="16">
        <f t="shared" si="67"/>
        <v>55.614836524553432</v>
      </c>
      <c r="K335" s="16">
        <f t="shared" si="71"/>
        <v>56.458913513515931</v>
      </c>
      <c r="L335" s="16">
        <f t="shared" si="72"/>
        <v>8.0412398961983502</v>
      </c>
      <c r="M335" s="16">
        <f t="shared" ref="M335:M398" si="76">L335+M334-N334</f>
        <v>8.0413760988665643</v>
      </c>
      <c r="N335" s="16">
        <f t="shared" si="73"/>
        <v>4.9856531812972698</v>
      </c>
      <c r="O335" s="16">
        <f t="shared" si="74"/>
        <v>10.038502493722628</v>
      </c>
      <c r="P335" s="1">
        <f>'App MESURE'!T331</f>
        <v>5.6013262478868562</v>
      </c>
      <c r="Q335" s="85">
        <v>8.4935191535714285</v>
      </c>
      <c r="R335" s="78">
        <f t="shared" si="68"/>
        <v>19.688533036609236</v>
      </c>
    </row>
    <row r="336" spans="1:18" s="1" customFormat="1" x14ac:dyDescent="0.2">
      <c r="A336" s="17">
        <v>43160</v>
      </c>
      <c r="B336" s="1">
        <f t="shared" si="66"/>
        <v>3</v>
      </c>
      <c r="C336" s="47"/>
      <c r="D336" s="47"/>
      <c r="E336" s="47">
        <v>104.37619050000001</v>
      </c>
      <c r="F336" s="51">
        <v>166.23984962405973</v>
      </c>
      <c r="G336" s="16">
        <f t="shared" si="69"/>
        <v>16.318572565361734</v>
      </c>
      <c r="H336" s="16">
        <f t="shared" si="70"/>
        <v>149.921277058698</v>
      </c>
      <c r="I336" s="23">
        <f t="shared" si="75"/>
        <v>198.33895067601557</v>
      </c>
      <c r="J336" s="16">
        <f t="shared" si="67"/>
        <v>72.791651725787588</v>
      </c>
      <c r="K336" s="16">
        <f t="shared" si="71"/>
        <v>125.54729895022798</v>
      </c>
      <c r="L336" s="16">
        <f t="shared" si="72"/>
        <v>64.881095625193737</v>
      </c>
      <c r="M336" s="16">
        <f t="shared" si="76"/>
        <v>67.936818542763035</v>
      </c>
      <c r="N336" s="16">
        <f t="shared" si="73"/>
        <v>42.12082749651308</v>
      </c>
      <c r="O336" s="16">
        <f t="shared" si="74"/>
        <v>58.439400061874814</v>
      </c>
      <c r="P336" s="1">
        <f>'App MESURE'!T332</f>
        <v>31.953588360690294</v>
      </c>
      <c r="Q336" s="85">
        <v>11.494192629032257</v>
      </c>
      <c r="R336" s="78">
        <f t="shared" si="68"/>
        <v>701.49822147060286</v>
      </c>
    </row>
    <row r="337" spans="1:18" s="1" customFormat="1" x14ac:dyDescent="0.2">
      <c r="A337" s="17">
        <v>43191</v>
      </c>
      <c r="B337" s="1">
        <f t="shared" si="66"/>
        <v>4</v>
      </c>
      <c r="C337" s="47"/>
      <c r="D337" s="47"/>
      <c r="E337" s="47">
        <v>94.52857143</v>
      </c>
      <c r="F337" s="51">
        <v>104.70751879699223</v>
      </c>
      <c r="G337" s="16">
        <f t="shared" si="69"/>
        <v>8.2500640758257635</v>
      </c>
      <c r="H337" s="16">
        <f t="shared" si="70"/>
        <v>96.457454721166471</v>
      </c>
      <c r="I337" s="23">
        <f t="shared" si="75"/>
        <v>157.12365804620072</v>
      </c>
      <c r="J337" s="16">
        <f t="shared" si="67"/>
        <v>78.272185789758041</v>
      </c>
      <c r="K337" s="16">
        <f t="shared" si="71"/>
        <v>78.851472256442676</v>
      </c>
      <c r="L337" s="16">
        <f t="shared" si="72"/>
        <v>26.4638705642278</v>
      </c>
      <c r="M337" s="16">
        <f t="shared" si="76"/>
        <v>52.279861610477759</v>
      </c>
      <c r="N337" s="16">
        <f t="shared" si="73"/>
        <v>32.413514198496209</v>
      </c>
      <c r="O337" s="16">
        <f t="shared" si="74"/>
        <v>40.663578274321971</v>
      </c>
      <c r="P337" s="1">
        <f>'App MESURE'!T333</f>
        <v>14.328962245336246</v>
      </c>
      <c r="Q337" s="85">
        <v>13.588209183333333</v>
      </c>
      <c r="R337" s="78">
        <f t="shared" si="68"/>
        <v>693.51200139411185</v>
      </c>
    </row>
    <row r="338" spans="1:18" s="1" customFormat="1" x14ac:dyDescent="0.2">
      <c r="A338" s="17">
        <v>43221</v>
      </c>
      <c r="B338" s="1">
        <f t="shared" si="66"/>
        <v>5</v>
      </c>
      <c r="C338" s="47"/>
      <c r="D338" s="47"/>
      <c r="E338" s="47">
        <v>32.830952379999999</v>
      </c>
      <c r="F338" s="51">
        <v>70.239097744360734</v>
      </c>
      <c r="G338" s="16">
        <f t="shared" si="69"/>
        <v>3.7303466501091327</v>
      </c>
      <c r="H338" s="16">
        <f t="shared" si="70"/>
        <v>66.508751094251608</v>
      </c>
      <c r="I338" s="23">
        <f t="shared" si="75"/>
        <v>118.89635278646649</v>
      </c>
      <c r="J338" s="16">
        <f t="shared" si="67"/>
        <v>77.878285478304065</v>
      </c>
      <c r="K338" s="16">
        <f t="shared" si="71"/>
        <v>41.018067308162429</v>
      </c>
      <c r="L338" s="16">
        <f t="shared" si="72"/>
        <v>0</v>
      </c>
      <c r="M338" s="16">
        <f t="shared" si="76"/>
        <v>19.86634741198155</v>
      </c>
      <c r="N338" s="16">
        <f t="shared" si="73"/>
        <v>12.317135395428561</v>
      </c>
      <c r="O338" s="16">
        <f t="shared" si="74"/>
        <v>16.047482045537695</v>
      </c>
      <c r="P338" s="1">
        <f>'App MESURE'!T334</f>
        <v>7.7011181614750654</v>
      </c>
      <c r="Q338" s="85">
        <v>15.498551096774195</v>
      </c>
      <c r="R338" s="78">
        <f t="shared" si="68"/>
        <v>69.661790085185018</v>
      </c>
    </row>
    <row r="339" spans="1:18" s="1" customFormat="1" x14ac:dyDescent="0.2">
      <c r="A339" s="17">
        <v>43252</v>
      </c>
      <c r="B339" s="1">
        <f t="shared" si="66"/>
        <v>6</v>
      </c>
      <c r="C339" s="47"/>
      <c r="D339" s="47"/>
      <c r="E339" s="47">
        <v>2.1452380949999998</v>
      </c>
      <c r="F339" s="51">
        <v>4.5112781954887122</v>
      </c>
      <c r="G339" s="16">
        <f t="shared" si="69"/>
        <v>0</v>
      </c>
      <c r="H339" s="16">
        <f t="shared" si="70"/>
        <v>4.5112781954887122</v>
      </c>
      <c r="I339" s="23">
        <f t="shared" si="75"/>
        <v>45.529345503651143</v>
      </c>
      <c r="J339" s="16">
        <f t="shared" si="67"/>
        <v>43.222275684259515</v>
      </c>
      <c r="K339" s="16">
        <f t="shared" si="71"/>
        <v>2.3070698193916286</v>
      </c>
      <c r="L339" s="16">
        <f t="shared" si="72"/>
        <v>0</v>
      </c>
      <c r="M339" s="16">
        <f t="shared" si="76"/>
        <v>7.549212016552989</v>
      </c>
      <c r="N339" s="16">
        <f t="shared" si="73"/>
        <v>4.6805114502628529</v>
      </c>
      <c r="O339" s="16">
        <f t="shared" si="74"/>
        <v>4.6805114502628529</v>
      </c>
      <c r="P339" s="1">
        <f>'App MESURE'!T335</f>
        <v>0.88047799657689629</v>
      </c>
      <c r="Q339" s="85">
        <v>19.590472866666676</v>
      </c>
      <c r="R339" s="78">
        <f t="shared" si="68"/>
        <v>14.440254249132417</v>
      </c>
    </row>
    <row r="340" spans="1:18" s="1" customFormat="1" x14ac:dyDescent="0.2">
      <c r="A340" s="17">
        <v>43282</v>
      </c>
      <c r="B340" s="1">
        <f t="shared" si="66"/>
        <v>7</v>
      </c>
      <c r="C340" s="47"/>
      <c r="D340" s="47"/>
      <c r="E340" s="47">
        <v>7.3809524000000001E-2</v>
      </c>
      <c r="F340" s="51">
        <v>0.81278195488721627</v>
      </c>
      <c r="G340" s="16">
        <f t="shared" si="69"/>
        <v>0</v>
      </c>
      <c r="H340" s="16">
        <f t="shared" si="70"/>
        <v>0.81278195488721627</v>
      </c>
      <c r="I340" s="23">
        <f t="shared" si="75"/>
        <v>3.1198517742788447</v>
      </c>
      <c r="J340" s="16">
        <f t="shared" si="67"/>
        <v>3.1194317923578163</v>
      </c>
      <c r="K340" s="16">
        <f t="shared" si="71"/>
        <v>4.199819210284339E-4</v>
      </c>
      <c r="L340" s="16">
        <f t="shared" si="72"/>
        <v>0</v>
      </c>
      <c r="M340" s="16">
        <f t="shared" si="76"/>
        <v>2.8687005662901361</v>
      </c>
      <c r="N340" s="16">
        <f t="shared" si="73"/>
        <v>1.7785943510998845</v>
      </c>
      <c r="O340" s="16">
        <f t="shared" si="74"/>
        <v>1.7785943510998845</v>
      </c>
      <c r="P340" s="1">
        <f>'App MESURE'!T336</f>
        <v>0.13495725672589612</v>
      </c>
      <c r="Q340" s="85">
        <v>24.181129935483874</v>
      </c>
      <c r="R340" s="78">
        <f t="shared" si="68"/>
        <v>2.7015428980021672</v>
      </c>
    </row>
    <row r="341" spans="1:18" s="1" customFormat="1" ht="13.5" thickBot="1" x14ac:dyDescent="0.25">
      <c r="A341" s="17">
        <v>43313</v>
      </c>
      <c r="B341" s="4">
        <f t="shared" si="66"/>
        <v>8</v>
      </c>
      <c r="C341" s="48"/>
      <c r="D341" s="48"/>
      <c r="E341" s="48">
        <v>3.2428571430000002</v>
      </c>
      <c r="F341" s="58">
        <v>19.346616541353338</v>
      </c>
      <c r="G341" s="25">
        <f t="shared" si="69"/>
        <v>0</v>
      </c>
      <c r="H341" s="25">
        <f t="shared" si="70"/>
        <v>19.346616541353338</v>
      </c>
      <c r="I341" s="24">
        <f t="shared" si="75"/>
        <v>19.347036523274365</v>
      </c>
      <c r="J341" s="25">
        <f t="shared" si="67"/>
        <v>19.273105767788049</v>
      </c>
      <c r="K341" s="25">
        <f t="shared" si="71"/>
        <v>7.3930755486316002E-2</v>
      </c>
      <c r="L341" s="25">
        <f t="shared" si="72"/>
        <v>0</v>
      </c>
      <c r="M341" s="25">
        <f t="shared" si="76"/>
        <v>1.0901062151902516</v>
      </c>
      <c r="N341" s="25">
        <f t="shared" si="73"/>
        <v>0.67586585341795602</v>
      </c>
      <c r="O341" s="25">
        <f t="shared" si="74"/>
        <v>0.67586585341795602</v>
      </c>
      <c r="P341" s="4">
        <f>'App MESURE'!T337</f>
        <v>0.49588173478905878</v>
      </c>
      <c r="Q341" s="86">
        <v>26.326314548387089</v>
      </c>
      <c r="R341" s="79">
        <f t="shared" si="68"/>
        <v>3.2394282958620957E-2</v>
      </c>
    </row>
    <row r="342" spans="1:18" s="1" customFormat="1" x14ac:dyDescent="0.2">
      <c r="A342" s="17">
        <v>43344</v>
      </c>
      <c r="B342" s="1">
        <f t="shared" si="66"/>
        <v>9</v>
      </c>
      <c r="C342" s="47"/>
      <c r="D342" s="47"/>
      <c r="E342" s="47">
        <v>41.816666669999996</v>
      </c>
      <c r="F342" s="51">
        <v>65.745112781954703</v>
      </c>
      <c r="G342" s="16">
        <f t="shared" si="69"/>
        <v>3.1410669115774383</v>
      </c>
      <c r="H342" s="16">
        <f t="shared" si="70"/>
        <v>62.604045870377263</v>
      </c>
      <c r="I342" s="23">
        <f t="shared" si="75"/>
        <v>62.677976625863579</v>
      </c>
      <c r="J342" s="16">
        <f t="shared" si="67"/>
        <v>58.948158799261179</v>
      </c>
      <c r="K342" s="16">
        <f t="shared" si="71"/>
        <v>3.7298178266023996</v>
      </c>
      <c r="L342" s="16">
        <f t="shared" si="72"/>
        <v>0</v>
      </c>
      <c r="M342" s="16">
        <f t="shared" si="76"/>
        <v>0.41424036177229562</v>
      </c>
      <c r="N342" s="16">
        <f t="shared" si="73"/>
        <v>0.25682902429882326</v>
      </c>
      <c r="O342" s="16">
        <f t="shared" si="74"/>
        <v>3.3978959358762615</v>
      </c>
      <c r="P342" s="1">
        <f>'App MESURE'!T338</f>
        <v>0.4952944089792774</v>
      </c>
      <c r="Q342" s="85">
        <v>22.875221300000003</v>
      </c>
      <c r="R342" s="78">
        <f t="shared" si="68"/>
        <v>8.4250956239447028</v>
      </c>
    </row>
    <row r="343" spans="1:18" s="1" customFormat="1" x14ac:dyDescent="0.2">
      <c r="A343" s="17">
        <v>43374</v>
      </c>
      <c r="B343" s="1">
        <f t="shared" si="66"/>
        <v>10</v>
      </c>
      <c r="C343" s="47"/>
      <c r="D343" s="47"/>
      <c r="E343" s="47">
        <v>116.6119048</v>
      </c>
      <c r="F343" s="51">
        <v>136.75789473684171</v>
      </c>
      <c r="G343" s="16">
        <f t="shared" si="69"/>
        <v>12.452712129095017</v>
      </c>
      <c r="H343" s="16">
        <f t="shared" si="70"/>
        <v>124.30518260774669</v>
      </c>
      <c r="I343" s="23">
        <f t="shared" si="75"/>
        <v>128.03500043434909</v>
      </c>
      <c r="J343" s="16">
        <f t="shared" si="67"/>
        <v>85.633745775618053</v>
      </c>
      <c r="K343" s="16">
        <f t="shared" si="71"/>
        <v>42.401254658731034</v>
      </c>
      <c r="L343" s="16">
        <f t="shared" si="72"/>
        <v>0</v>
      </c>
      <c r="M343" s="16">
        <f t="shared" si="76"/>
        <v>0.15741133747347236</v>
      </c>
      <c r="N343" s="16">
        <f t="shared" si="73"/>
        <v>9.7595029233552857E-2</v>
      </c>
      <c r="O343" s="16">
        <f t="shared" si="74"/>
        <v>12.55030715832857</v>
      </c>
      <c r="P343" s="1">
        <f>'App MESURE'!T339</f>
        <v>5.9890889618665595</v>
      </c>
      <c r="Q343" s="85">
        <v>17.083488258064516</v>
      </c>
      <c r="R343" s="78">
        <f t="shared" si="68"/>
        <v>43.049584221584198</v>
      </c>
    </row>
    <row r="344" spans="1:18" s="1" customFormat="1" x14ac:dyDescent="0.2">
      <c r="A344" s="17">
        <v>43405</v>
      </c>
      <c r="B344" s="1">
        <f t="shared" si="66"/>
        <v>11</v>
      </c>
      <c r="C344" s="47"/>
      <c r="D344" s="47"/>
      <c r="E344" s="47">
        <v>52.171428570000003</v>
      </c>
      <c r="F344" s="51">
        <v>68.859398496240431</v>
      </c>
      <c r="G344" s="16">
        <f t="shared" si="69"/>
        <v>3.5494317563153133</v>
      </c>
      <c r="H344" s="16">
        <f t="shared" si="70"/>
        <v>65.309966739925116</v>
      </c>
      <c r="I344" s="23">
        <f t="shared" si="75"/>
        <v>107.71122139865615</v>
      </c>
      <c r="J344" s="16">
        <f t="shared" si="67"/>
        <v>64.688808152286427</v>
      </c>
      <c r="K344" s="16">
        <f t="shared" si="71"/>
        <v>43.022413246369723</v>
      </c>
      <c r="L344" s="16">
        <f t="shared" si="72"/>
        <v>0</v>
      </c>
      <c r="M344" s="16">
        <f t="shared" si="76"/>
        <v>5.98163082399195E-2</v>
      </c>
      <c r="N344" s="16">
        <f t="shared" si="73"/>
        <v>3.708611110875009E-2</v>
      </c>
      <c r="O344" s="16">
        <f t="shared" si="74"/>
        <v>3.5865178674240634</v>
      </c>
      <c r="P344" s="1">
        <f>'App MESURE'!T340</f>
        <v>18.678748264388116</v>
      </c>
      <c r="Q344" s="85">
        <v>11.986408450000003</v>
      </c>
      <c r="R344" s="78">
        <f t="shared" si="68"/>
        <v>227.7754183550457</v>
      </c>
    </row>
    <row r="345" spans="1:18" s="1" customFormat="1" x14ac:dyDescent="0.2">
      <c r="A345" s="17">
        <v>43435</v>
      </c>
      <c r="B345" s="1">
        <f t="shared" si="66"/>
        <v>12</v>
      </c>
      <c r="C345" s="47"/>
      <c r="D345" s="47"/>
      <c r="E345" s="47">
        <v>5.6857142859999996</v>
      </c>
      <c r="F345" s="51">
        <v>6.6616541353383392</v>
      </c>
      <c r="G345" s="16">
        <f t="shared" si="69"/>
        <v>0</v>
      </c>
      <c r="H345" s="16">
        <f t="shared" si="70"/>
        <v>6.6616541353383392</v>
      </c>
      <c r="I345" s="23">
        <f t="shared" si="75"/>
        <v>49.684067381708061</v>
      </c>
      <c r="J345" s="16">
        <f t="shared" si="67"/>
        <v>41.501415912723672</v>
      </c>
      <c r="K345" s="16">
        <f t="shared" si="71"/>
        <v>8.182651468984389</v>
      </c>
      <c r="L345" s="16">
        <f t="shared" si="72"/>
        <v>0</v>
      </c>
      <c r="M345" s="16">
        <f t="shared" si="76"/>
        <v>2.2730197131169409E-2</v>
      </c>
      <c r="N345" s="16">
        <f t="shared" si="73"/>
        <v>1.4092722221325033E-2</v>
      </c>
      <c r="O345" s="16">
        <f t="shared" si="74"/>
        <v>1.4092722221325033E-2</v>
      </c>
      <c r="P345" s="1">
        <f>'App MESURE'!T341</f>
        <v>3.869200291221905</v>
      </c>
      <c r="Q345" s="85">
        <v>10.960355258064515</v>
      </c>
      <c r="R345" s="78">
        <f t="shared" si="68"/>
        <v>14.86185436856556</v>
      </c>
    </row>
    <row r="346" spans="1:18" s="1" customFormat="1" x14ac:dyDescent="0.2">
      <c r="A346" s="17">
        <v>43466</v>
      </c>
      <c r="B346" s="1">
        <f t="shared" ref="B346:B401" si="77">B334</f>
        <v>1</v>
      </c>
      <c r="C346" s="47"/>
      <c r="D346" s="47"/>
      <c r="E346" s="47">
        <v>23.20952381</v>
      </c>
      <c r="F346" s="51">
        <v>44.13909774436074</v>
      </c>
      <c r="G346" s="16">
        <f t="shared" si="69"/>
        <v>0.30794953388851526</v>
      </c>
      <c r="H346" s="16">
        <f t="shared" si="70"/>
        <v>43.831148210472222</v>
      </c>
      <c r="I346" s="23">
        <f t="shared" si="75"/>
        <v>52.013799679456611</v>
      </c>
      <c r="J346" s="16">
        <f t="shared" si="67"/>
        <v>39.674241491176922</v>
      </c>
      <c r="K346" s="16">
        <f t="shared" si="71"/>
        <v>12.339558188279689</v>
      </c>
      <c r="L346" s="16">
        <f t="shared" si="72"/>
        <v>0</v>
      </c>
      <c r="M346" s="16">
        <f t="shared" si="76"/>
        <v>8.6374749098443761E-3</v>
      </c>
      <c r="N346" s="16">
        <f t="shared" si="73"/>
        <v>5.355234444103513E-3</v>
      </c>
      <c r="O346" s="16">
        <f t="shared" si="74"/>
        <v>0.31330476833261878</v>
      </c>
      <c r="P346" s="1">
        <f>'App MESURE'!T342</f>
        <v>3.60745726729751</v>
      </c>
      <c r="Q346" s="85">
        <v>7.8379457032258069</v>
      </c>
      <c r="R346" s="78">
        <f t="shared" si="68"/>
        <v>10.851440686436638</v>
      </c>
    </row>
    <row r="347" spans="1:18" s="1" customFormat="1" x14ac:dyDescent="0.2">
      <c r="A347" s="17">
        <v>43497</v>
      </c>
      <c r="B347" s="1">
        <f t="shared" si="77"/>
        <v>2</v>
      </c>
      <c r="C347" s="47"/>
      <c r="D347" s="47"/>
      <c r="E347" s="47">
        <v>17.461904759999999</v>
      </c>
      <c r="F347" s="51">
        <v>22.993984962405946</v>
      </c>
      <c r="G347" s="16">
        <f t="shared" si="69"/>
        <v>0</v>
      </c>
      <c r="H347" s="16">
        <f t="shared" si="70"/>
        <v>22.993984962405946</v>
      </c>
      <c r="I347" s="23">
        <f t="shared" si="75"/>
        <v>35.333543150685635</v>
      </c>
      <c r="J347" s="16">
        <f t="shared" si="67"/>
        <v>32.01190466171596</v>
      </c>
      <c r="K347" s="16">
        <f t="shared" si="71"/>
        <v>3.3216384889696755</v>
      </c>
      <c r="L347" s="16">
        <f t="shared" si="72"/>
        <v>0</v>
      </c>
      <c r="M347" s="16">
        <f t="shared" si="76"/>
        <v>3.282240465740863E-3</v>
      </c>
      <c r="N347" s="16">
        <f t="shared" si="73"/>
        <v>2.034989088759335E-3</v>
      </c>
      <c r="O347" s="16">
        <f t="shared" si="74"/>
        <v>2.034989088759335E-3</v>
      </c>
      <c r="P347" s="1">
        <f>'App MESURE'!T343</f>
        <v>2.9621649536809747</v>
      </c>
      <c r="Q347" s="85">
        <v>10.987688632142859</v>
      </c>
      <c r="R347" s="78">
        <f t="shared" si="68"/>
        <v>8.7623694072767098</v>
      </c>
    </row>
    <row r="348" spans="1:18" s="1" customFormat="1" x14ac:dyDescent="0.2">
      <c r="A348" s="17">
        <v>43525</v>
      </c>
      <c r="B348" s="1">
        <f t="shared" si="77"/>
        <v>3</v>
      </c>
      <c r="C348" s="47"/>
      <c r="D348" s="47"/>
      <c r="E348" s="47">
        <v>27.65714286</v>
      </c>
      <c r="F348" s="51">
        <v>48.006766917293064</v>
      </c>
      <c r="G348" s="16">
        <f t="shared" si="69"/>
        <v>0.81510278384786272</v>
      </c>
      <c r="H348" s="16">
        <f t="shared" si="70"/>
        <v>47.191664133445201</v>
      </c>
      <c r="I348" s="23">
        <f t="shared" si="75"/>
        <v>50.513302622414876</v>
      </c>
      <c r="J348" s="16">
        <f t="shared" si="67"/>
        <v>44.504234291117633</v>
      </c>
      <c r="K348" s="16">
        <f t="shared" si="71"/>
        <v>6.009068331297243</v>
      </c>
      <c r="L348" s="16">
        <f t="shared" si="72"/>
        <v>0</v>
      </c>
      <c r="M348" s="16">
        <f t="shared" si="76"/>
        <v>1.247251376981528E-3</v>
      </c>
      <c r="N348" s="16">
        <f t="shared" si="73"/>
        <v>7.732958537285474E-4</v>
      </c>
      <c r="O348" s="16">
        <f t="shared" si="74"/>
        <v>0.81587607970159126</v>
      </c>
      <c r="P348" s="1">
        <f>'App MESURE'!T344</f>
        <v>1.1381352757375947</v>
      </c>
      <c r="Q348" s="85">
        <v>14.187085322580643</v>
      </c>
      <c r="R348" s="78">
        <f t="shared" si="68"/>
        <v>0.10385098942977126</v>
      </c>
    </row>
    <row r="349" spans="1:18" s="1" customFormat="1" x14ac:dyDescent="0.2">
      <c r="A349" s="17">
        <v>43556</v>
      </c>
      <c r="B349" s="1">
        <f t="shared" si="77"/>
        <v>4</v>
      </c>
      <c r="C349" s="47"/>
      <c r="D349" s="47"/>
      <c r="E349" s="47">
        <v>31.914285710000001</v>
      </c>
      <c r="F349" s="51">
        <v>61.665413533834524</v>
      </c>
      <c r="G349" s="16">
        <f t="shared" si="69"/>
        <v>2.6061109367952957</v>
      </c>
      <c r="H349" s="16">
        <f t="shared" si="70"/>
        <v>59.059302597039228</v>
      </c>
      <c r="I349" s="23">
        <f t="shared" si="75"/>
        <v>65.068370928336464</v>
      </c>
      <c r="J349" s="16">
        <f t="shared" si="67"/>
        <v>53.346627992284333</v>
      </c>
      <c r="K349" s="16">
        <f t="shared" si="71"/>
        <v>11.721742936052131</v>
      </c>
      <c r="L349" s="16">
        <f t="shared" si="72"/>
        <v>0</v>
      </c>
      <c r="M349" s="16">
        <f t="shared" si="76"/>
        <v>4.7395552325298063E-4</v>
      </c>
      <c r="N349" s="16">
        <f t="shared" si="73"/>
        <v>2.9385242441684801E-4</v>
      </c>
      <c r="O349" s="16">
        <f t="shared" si="74"/>
        <v>2.6064047892197126</v>
      </c>
      <c r="P349" s="1">
        <f>'App MESURE'!T345</f>
        <v>2.7632657914032071</v>
      </c>
      <c r="Q349" s="85">
        <v>14.046468333333333</v>
      </c>
      <c r="R349" s="78">
        <f t="shared" si="68"/>
        <v>2.460537400601024E-2</v>
      </c>
    </row>
    <row r="350" spans="1:18" s="1" customFormat="1" x14ac:dyDescent="0.2">
      <c r="A350" s="17">
        <v>43586</v>
      </c>
      <c r="B350" s="1">
        <f t="shared" si="77"/>
        <v>5</v>
      </c>
      <c r="C350" s="47"/>
      <c r="D350" s="47"/>
      <c r="E350" s="47">
        <v>4.55952381</v>
      </c>
      <c r="F350" s="51">
        <v>14.666917293233064</v>
      </c>
      <c r="G350" s="16">
        <f t="shared" si="69"/>
        <v>0</v>
      </c>
      <c r="H350" s="16">
        <f t="shared" si="70"/>
        <v>14.666917293233064</v>
      </c>
      <c r="I350" s="23">
        <f t="shared" si="75"/>
        <v>26.388660229285193</v>
      </c>
      <c r="J350" s="16">
        <f t="shared" si="67"/>
        <v>25.996651355242903</v>
      </c>
      <c r="K350" s="16">
        <f t="shared" si="71"/>
        <v>0.39200887404228979</v>
      </c>
      <c r="L350" s="16">
        <f t="shared" si="72"/>
        <v>0</v>
      </c>
      <c r="M350" s="16">
        <f t="shared" si="76"/>
        <v>1.8010309883613262E-4</v>
      </c>
      <c r="N350" s="16">
        <f t="shared" si="73"/>
        <v>1.1166392127840222E-4</v>
      </c>
      <c r="O350" s="16">
        <f t="shared" si="74"/>
        <v>1.1166392127840222E-4</v>
      </c>
      <c r="P350" s="1">
        <f>'App MESURE'!T346</f>
        <v>0.35060797253482556</v>
      </c>
      <c r="Q350" s="85">
        <v>20.946373967741934</v>
      </c>
      <c r="R350" s="78">
        <f t="shared" si="68"/>
        <v>0.12284766235172288</v>
      </c>
    </row>
    <row r="351" spans="1:18" s="1" customFormat="1" x14ac:dyDescent="0.2">
      <c r="A351" s="17">
        <v>43617</v>
      </c>
      <c r="B351" s="1">
        <f t="shared" si="77"/>
        <v>6</v>
      </c>
      <c r="C351" s="47"/>
      <c r="D351" s="47"/>
      <c r="E351" s="47">
        <v>1.30952381</v>
      </c>
      <c r="F351" s="51">
        <v>1.9541353383458635</v>
      </c>
      <c r="G351" s="16">
        <f t="shared" si="69"/>
        <v>0</v>
      </c>
      <c r="H351" s="16">
        <f t="shared" si="70"/>
        <v>1.9541353383458635</v>
      </c>
      <c r="I351" s="23">
        <f t="shared" si="75"/>
        <v>2.3461442123881531</v>
      </c>
      <c r="J351" s="16">
        <f t="shared" si="67"/>
        <v>2.3458712781875874</v>
      </c>
      <c r="K351" s="16">
        <f t="shared" si="71"/>
        <v>2.7293420056562212E-4</v>
      </c>
      <c r="L351" s="16">
        <f t="shared" si="72"/>
        <v>0</v>
      </c>
      <c r="M351" s="16">
        <f t="shared" si="76"/>
        <v>6.84391775577304E-5</v>
      </c>
      <c r="N351" s="16">
        <f t="shared" si="73"/>
        <v>4.2432290085792846E-5</v>
      </c>
      <c r="O351" s="16">
        <f t="shared" si="74"/>
        <v>4.2432290085792846E-5</v>
      </c>
      <c r="P351" s="1">
        <f>'App MESURE'!T347</f>
        <v>5.1173953165316123E-2</v>
      </c>
      <c r="Q351" s="85">
        <v>21.169872766666671</v>
      </c>
      <c r="R351" s="78">
        <f t="shared" si="68"/>
        <v>2.6144324270141153E-3</v>
      </c>
    </row>
    <row r="352" spans="1:18" s="1" customFormat="1" x14ac:dyDescent="0.2">
      <c r="A352" s="17">
        <v>43647</v>
      </c>
      <c r="B352" s="1">
        <f t="shared" si="77"/>
        <v>7</v>
      </c>
      <c r="C352" s="47"/>
      <c r="D352" s="47"/>
      <c r="E352" s="47">
        <v>0.60476190500000004</v>
      </c>
      <c r="F352" s="51">
        <v>6.2496240601503663</v>
      </c>
      <c r="G352" s="16">
        <f t="shared" si="69"/>
        <v>0</v>
      </c>
      <c r="H352" s="16">
        <f t="shared" si="70"/>
        <v>6.2496240601503663</v>
      </c>
      <c r="I352" s="23">
        <f t="shared" si="75"/>
        <v>6.2498969943509319</v>
      </c>
      <c r="J352" s="16">
        <f t="shared" si="67"/>
        <v>6.2465216007518931</v>
      </c>
      <c r="K352" s="16">
        <f t="shared" si="71"/>
        <v>3.3753935990388229E-3</v>
      </c>
      <c r="L352" s="16">
        <f t="shared" si="72"/>
        <v>0</v>
      </c>
      <c r="M352" s="16">
        <f t="shared" si="76"/>
        <v>2.6006887471937554E-5</v>
      </c>
      <c r="N352" s="16">
        <f t="shared" si="73"/>
        <v>1.6124270232601284E-5</v>
      </c>
      <c r="O352" s="16">
        <f t="shared" si="74"/>
        <v>1.6124270232601284E-5</v>
      </c>
      <c r="P352" s="1">
        <f>'App MESURE'!T348</f>
        <v>2.9315218679532407E-2</v>
      </c>
      <c r="Q352" s="85">
        <v>24.178802935483873</v>
      </c>
      <c r="R352" s="78">
        <f t="shared" si="68"/>
        <v>8.5843693320506299E-4</v>
      </c>
    </row>
    <row r="353" spans="1:18" s="1" customFormat="1" ht="13.5" thickBot="1" x14ac:dyDescent="0.25">
      <c r="A353" s="17">
        <v>43678</v>
      </c>
      <c r="B353" s="4">
        <f t="shared" si="77"/>
        <v>8</v>
      </c>
      <c r="C353" s="48"/>
      <c r="D353" s="48"/>
      <c r="E353" s="48">
        <v>2.345238095</v>
      </c>
      <c r="F353" s="58">
        <v>12.780451127819525</v>
      </c>
      <c r="G353" s="25">
        <f t="shared" si="69"/>
        <v>0</v>
      </c>
      <c r="H353" s="25">
        <f t="shared" si="70"/>
        <v>12.780451127819525</v>
      </c>
      <c r="I353" s="24">
        <f t="shared" si="75"/>
        <v>12.783826521418565</v>
      </c>
      <c r="J353" s="25">
        <f t="shared" si="67"/>
        <v>12.762252141153381</v>
      </c>
      <c r="K353" s="25">
        <f t="shared" si="71"/>
        <v>2.157438026518399E-2</v>
      </c>
      <c r="L353" s="25">
        <f t="shared" si="72"/>
        <v>0</v>
      </c>
      <c r="M353" s="25">
        <f t="shared" si="76"/>
        <v>9.88261723933627E-6</v>
      </c>
      <c r="N353" s="25">
        <f t="shared" si="73"/>
        <v>6.1272226883884871E-6</v>
      </c>
      <c r="O353" s="25">
        <f t="shared" si="74"/>
        <v>6.1272226883884871E-6</v>
      </c>
      <c r="P353" s="4">
        <f>'App MESURE'!T349</f>
        <v>1.5244935149547776E-2</v>
      </c>
      <c r="Q353" s="86">
        <v>26.266556322580652</v>
      </c>
      <c r="R353" s="79">
        <f t="shared" si="68"/>
        <v>2.3222126703171251E-4</v>
      </c>
    </row>
    <row r="354" spans="1:18" s="1" customFormat="1" x14ac:dyDescent="0.2">
      <c r="A354" s="17">
        <v>43709</v>
      </c>
      <c r="B354" s="1">
        <f t="shared" si="77"/>
        <v>9</v>
      </c>
      <c r="C354" s="47"/>
      <c r="D354" s="47"/>
      <c r="E354" s="47">
        <v>7.4976190479999998</v>
      </c>
      <c r="F354" s="51">
        <v>20.578195488721775</v>
      </c>
      <c r="G354" s="16">
        <f t="shared" si="69"/>
        <v>0</v>
      </c>
      <c r="H354" s="16">
        <f t="shared" si="70"/>
        <v>20.578195488721775</v>
      </c>
      <c r="I354" s="23">
        <f t="shared" si="75"/>
        <v>20.599769868986961</v>
      </c>
      <c r="J354" s="16">
        <f t="shared" si="67"/>
        <v>20.461845014697531</v>
      </c>
      <c r="K354" s="16">
        <f t="shared" si="71"/>
        <v>0.13792485428943024</v>
      </c>
      <c r="L354" s="16">
        <f t="shared" si="72"/>
        <v>0</v>
      </c>
      <c r="M354" s="16">
        <f t="shared" si="76"/>
        <v>3.7553945509477829E-6</v>
      </c>
      <c r="N354" s="16">
        <f t="shared" si="73"/>
        <v>2.3283446215876255E-6</v>
      </c>
      <c r="O354" s="16">
        <f t="shared" si="74"/>
        <v>2.3283446215876255E-6</v>
      </c>
      <c r="P354" s="1">
        <f>'App MESURE'!T350</f>
        <v>0.25569101449316889</v>
      </c>
      <c r="Q354" s="85">
        <v>23.171142800000009</v>
      </c>
      <c r="R354" s="78">
        <f t="shared" si="68"/>
        <v>6.5376704224370322E-2</v>
      </c>
    </row>
    <row r="355" spans="1:18" s="1" customFormat="1" x14ac:dyDescent="0.2">
      <c r="A355" s="17">
        <v>43739</v>
      </c>
      <c r="B355" s="1">
        <f t="shared" si="77"/>
        <v>10</v>
      </c>
      <c r="C355" s="47"/>
      <c r="D355" s="47"/>
      <c r="E355" s="47">
        <v>18.07857143</v>
      </c>
      <c r="F355" s="51">
        <v>23.284962406015019</v>
      </c>
      <c r="G355" s="16">
        <f t="shared" si="69"/>
        <v>0</v>
      </c>
      <c r="H355" s="16">
        <f t="shared" si="70"/>
        <v>23.284962406015019</v>
      </c>
      <c r="I355" s="23">
        <f t="shared" si="75"/>
        <v>23.422887260304449</v>
      </c>
      <c r="J355" s="16">
        <f t="shared" si="67"/>
        <v>23.043673152544507</v>
      </c>
      <c r="K355" s="16">
        <f t="shared" si="71"/>
        <v>0.37921410775994246</v>
      </c>
      <c r="L355" s="16">
        <f t="shared" si="72"/>
        <v>0</v>
      </c>
      <c r="M355" s="16">
        <f t="shared" si="76"/>
        <v>1.4270499293601574E-6</v>
      </c>
      <c r="N355" s="16">
        <f t="shared" si="73"/>
        <v>8.8477095620329752E-7</v>
      </c>
      <c r="O355" s="16">
        <f t="shared" si="74"/>
        <v>8.8477095620329752E-7</v>
      </c>
      <c r="P355" s="1">
        <f>'App MESURE'!T351</f>
        <v>9.9104846424447085E-2</v>
      </c>
      <c r="Q355" s="85">
        <v>18.640851290322576</v>
      </c>
      <c r="R355" s="78">
        <f t="shared" si="68"/>
        <v>9.8215952154165898E-3</v>
      </c>
    </row>
    <row r="356" spans="1:18" s="1" customFormat="1" x14ac:dyDescent="0.2">
      <c r="A356" s="17">
        <v>43770</v>
      </c>
      <c r="B356" s="1">
        <f t="shared" si="77"/>
        <v>11</v>
      </c>
      <c r="C356" s="47"/>
      <c r="D356" s="47"/>
      <c r="E356" s="47">
        <v>38.116666670000001</v>
      </c>
      <c r="F356" s="51">
        <v>64.727819548872048</v>
      </c>
      <c r="G356" s="16">
        <f t="shared" si="69"/>
        <v>3.0076729871616212</v>
      </c>
      <c r="H356" s="16">
        <f t="shared" si="70"/>
        <v>61.720146561710429</v>
      </c>
      <c r="I356" s="23">
        <f t="shared" si="75"/>
        <v>62.099360669470371</v>
      </c>
      <c r="J356" s="16">
        <f t="shared" si="67"/>
        <v>49.050302059707782</v>
      </c>
      <c r="K356" s="16">
        <f t="shared" si="71"/>
        <v>13.049058609762589</v>
      </c>
      <c r="L356" s="16">
        <f t="shared" si="72"/>
        <v>0</v>
      </c>
      <c r="M356" s="16">
        <f t="shared" si="76"/>
        <v>5.4227897315685985E-7</v>
      </c>
      <c r="N356" s="16">
        <f t="shared" si="73"/>
        <v>3.3621296335725311E-7</v>
      </c>
      <c r="O356" s="16">
        <f t="shared" si="74"/>
        <v>3.0076733233745845</v>
      </c>
      <c r="P356" s="1">
        <f>'App MESURE'!T352</f>
        <v>0.80509600568667028</v>
      </c>
      <c r="Q356" s="85">
        <v>11.817048133333333</v>
      </c>
      <c r="R356" s="78">
        <f t="shared" si="68"/>
        <v>4.851346840393286</v>
      </c>
    </row>
    <row r="357" spans="1:18" s="1" customFormat="1" x14ac:dyDescent="0.2">
      <c r="A357" s="17">
        <v>43800</v>
      </c>
      <c r="B357" s="1">
        <f t="shared" si="77"/>
        <v>12</v>
      </c>
      <c r="C357" s="47"/>
      <c r="D357" s="47"/>
      <c r="E357" s="47">
        <v>40.700000000000003</v>
      </c>
      <c r="F357" s="51">
        <v>59.793984962405844</v>
      </c>
      <c r="G357" s="16">
        <f t="shared" si="69"/>
        <v>2.3607173833060089</v>
      </c>
      <c r="H357" s="16">
        <f t="shared" si="70"/>
        <v>57.433267579099834</v>
      </c>
      <c r="I357" s="23">
        <f t="shared" si="75"/>
        <v>70.48232618886243</v>
      </c>
      <c r="J357" s="16">
        <f t="shared" si="67"/>
        <v>50.897096748700314</v>
      </c>
      <c r="K357" s="16">
        <f t="shared" si="71"/>
        <v>19.585229440162117</v>
      </c>
      <c r="L357" s="16">
        <f t="shared" si="72"/>
        <v>0</v>
      </c>
      <c r="M357" s="16">
        <f t="shared" si="76"/>
        <v>2.0606600979960675E-7</v>
      </c>
      <c r="N357" s="16">
        <f t="shared" si="73"/>
        <v>1.2776092607575619E-7</v>
      </c>
      <c r="O357" s="16">
        <f t="shared" si="74"/>
        <v>2.3607175110669352</v>
      </c>
      <c r="P357" s="1">
        <f>'App MESURE'!T353</f>
        <v>5.2392015822993585</v>
      </c>
      <c r="Q357" s="85">
        <v>10.57838980967742</v>
      </c>
      <c r="R357" s="78">
        <f t="shared" si="68"/>
        <v>8.2856705483387874</v>
      </c>
    </row>
    <row r="358" spans="1:18" s="1" customFormat="1" x14ac:dyDescent="0.2">
      <c r="A358" s="17">
        <v>43831</v>
      </c>
      <c r="B358" s="1">
        <f t="shared" si="77"/>
        <v>1</v>
      </c>
      <c r="C358" s="47"/>
      <c r="D358" s="47"/>
      <c r="E358" s="47">
        <v>21.39285714</v>
      </c>
      <c r="F358" s="51">
        <v>29.681203007518725</v>
      </c>
      <c r="G358" s="16">
        <f t="shared" si="69"/>
        <v>0</v>
      </c>
      <c r="H358" s="16">
        <f t="shared" si="70"/>
        <v>29.681203007518725</v>
      </c>
      <c r="I358" s="23">
        <f t="shared" si="75"/>
        <v>49.266432447680842</v>
      </c>
      <c r="J358" s="16">
        <f t="shared" si="67"/>
        <v>39.058184566957465</v>
      </c>
      <c r="K358" s="16">
        <f t="shared" si="71"/>
        <v>10.208247880723377</v>
      </c>
      <c r="L358" s="16">
        <f t="shared" si="72"/>
        <v>0</v>
      </c>
      <c r="M358" s="16">
        <f t="shared" si="76"/>
        <v>7.8305083723850556E-8</v>
      </c>
      <c r="N358" s="16">
        <f t="shared" si="73"/>
        <v>4.8549151908787345E-8</v>
      </c>
      <c r="O358" s="16">
        <f t="shared" si="74"/>
        <v>4.8549151908787345E-8</v>
      </c>
      <c r="P358" s="1">
        <f>'App MESURE'!T354</f>
        <v>0.97095170718803159</v>
      </c>
      <c r="Q358" s="85">
        <v>8.4994568354838709</v>
      </c>
      <c r="R358" s="78">
        <f t="shared" si="68"/>
        <v>0.94274712341359146</v>
      </c>
    </row>
    <row r="359" spans="1:18" s="1" customFormat="1" x14ac:dyDescent="0.2">
      <c r="A359" s="17">
        <v>43862</v>
      </c>
      <c r="B359" s="1">
        <f t="shared" si="77"/>
        <v>2</v>
      </c>
      <c r="C359" s="47"/>
      <c r="D359" s="47"/>
      <c r="E359" s="47">
        <v>0.56428571400000005</v>
      </c>
      <c r="F359" s="51">
        <v>3.1443609022556278</v>
      </c>
      <c r="G359" s="16">
        <f t="shared" si="69"/>
        <v>0</v>
      </c>
      <c r="H359" s="16">
        <f t="shared" si="70"/>
        <v>3.1443609022556278</v>
      </c>
      <c r="I359" s="23">
        <f t="shared" si="75"/>
        <v>13.352608782979004</v>
      </c>
      <c r="J359" s="16">
        <f t="shared" si="67"/>
        <v>13.209716141165396</v>
      </c>
      <c r="K359" s="16">
        <f t="shared" si="71"/>
        <v>0.14289264181360828</v>
      </c>
      <c r="L359" s="16">
        <f t="shared" si="72"/>
        <v>0</v>
      </c>
      <c r="M359" s="16">
        <f t="shared" si="76"/>
        <v>2.975593181506321E-8</v>
      </c>
      <c r="N359" s="16">
        <f t="shared" si="73"/>
        <v>1.8448677725339189E-8</v>
      </c>
      <c r="O359" s="16">
        <f t="shared" si="74"/>
        <v>1.8448677725339189E-8</v>
      </c>
      <c r="P359" s="1">
        <f>'App MESURE'!T355</f>
        <v>0.46138272744058484</v>
      </c>
      <c r="Q359" s="85">
        <v>13.630892775862071</v>
      </c>
      <c r="R359" s="78">
        <f t="shared" si="68"/>
        <v>0.21287400415671082</v>
      </c>
    </row>
    <row r="360" spans="1:18" s="1" customFormat="1" x14ac:dyDescent="0.2">
      <c r="A360" s="17">
        <v>43891</v>
      </c>
      <c r="B360" s="1">
        <f t="shared" si="77"/>
        <v>3</v>
      </c>
      <c r="C360" s="47"/>
      <c r="D360" s="47"/>
      <c r="E360" s="47">
        <v>41.1</v>
      </c>
      <c r="F360" s="51">
        <v>63.795488721804439</v>
      </c>
      <c r="G360" s="16">
        <f t="shared" si="69"/>
        <v>2.8854198709194843</v>
      </c>
      <c r="H360" s="16">
        <f t="shared" si="70"/>
        <v>60.910068850884954</v>
      </c>
      <c r="I360" s="23">
        <f t="shared" si="75"/>
        <v>61.052961492698564</v>
      </c>
      <c r="J360" s="16">
        <f t="shared" si="67"/>
        <v>50.109229552629856</v>
      </c>
      <c r="K360" s="16">
        <f t="shared" si="71"/>
        <v>10.943731940068709</v>
      </c>
      <c r="L360" s="16">
        <f t="shared" si="72"/>
        <v>0</v>
      </c>
      <c r="M360" s="16">
        <f t="shared" si="76"/>
        <v>1.1307254089724021E-8</v>
      </c>
      <c r="N360" s="16">
        <f t="shared" si="73"/>
        <v>7.0104975356288934E-9</v>
      </c>
      <c r="O360" s="16">
        <f t="shared" si="74"/>
        <v>2.8854198779299818</v>
      </c>
      <c r="P360" s="1">
        <f>'App MESURE'!T356</f>
        <v>1.2024602198610637</v>
      </c>
      <c r="Q360" s="85">
        <v>13.170151983870968</v>
      </c>
      <c r="R360" s="78">
        <f t="shared" si="68"/>
        <v>2.8323532106874496</v>
      </c>
    </row>
    <row r="361" spans="1:18" s="1" customFormat="1" x14ac:dyDescent="0.2">
      <c r="A361" s="17">
        <v>43922</v>
      </c>
      <c r="B361" s="1">
        <f t="shared" si="77"/>
        <v>4</v>
      </c>
      <c r="C361" s="47"/>
      <c r="D361" s="47"/>
      <c r="E361" s="47">
        <v>44.242857139999998</v>
      </c>
      <c r="F361" s="51">
        <v>70.070676691729204</v>
      </c>
      <c r="G361" s="16">
        <f t="shared" si="69"/>
        <v>3.7082622162073324</v>
      </c>
      <c r="H361" s="16">
        <f t="shared" si="70"/>
        <v>66.362414475521874</v>
      </c>
      <c r="I361" s="23">
        <f t="shared" si="75"/>
        <v>77.306146415590575</v>
      </c>
      <c r="J361" s="16">
        <f t="shared" si="67"/>
        <v>61.253493920264781</v>
      </c>
      <c r="K361" s="16">
        <f t="shared" si="71"/>
        <v>16.052652495325795</v>
      </c>
      <c r="L361" s="16">
        <f t="shared" si="72"/>
        <v>0</v>
      </c>
      <c r="M361" s="16">
        <f t="shared" si="76"/>
        <v>4.2967565540951277E-9</v>
      </c>
      <c r="N361" s="16">
        <f t="shared" si="73"/>
        <v>2.6639890635389793E-9</v>
      </c>
      <c r="O361" s="16">
        <f t="shared" si="74"/>
        <v>3.7082622188713215</v>
      </c>
      <c r="P361" s="1">
        <f>'App MESURE'!T357</f>
        <v>4.038962986153555</v>
      </c>
      <c r="Q361" s="85">
        <v>15.12368621666667</v>
      </c>
      <c r="R361" s="78">
        <f t="shared" si="68"/>
        <v>0.10936299748105797</v>
      </c>
    </row>
    <row r="362" spans="1:18" s="1" customFormat="1" x14ac:dyDescent="0.2">
      <c r="A362" s="17">
        <v>43952</v>
      </c>
      <c r="B362" s="1">
        <f t="shared" si="77"/>
        <v>5</v>
      </c>
      <c r="C362" s="47"/>
      <c r="D362" s="47"/>
      <c r="E362" s="47">
        <v>34.838095240000001</v>
      </c>
      <c r="F362" s="51">
        <v>45.778947368420994</v>
      </c>
      <c r="G362" s="16">
        <f t="shared" si="69"/>
        <v>0.52297699076281712</v>
      </c>
      <c r="H362" s="16">
        <f t="shared" si="70"/>
        <v>45.25597037765818</v>
      </c>
      <c r="I362" s="23">
        <f t="shared" si="75"/>
        <v>61.308622872983975</v>
      </c>
      <c r="J362" s="16">
        <f t="shared" si="67"/>
        <v>56.592746236969781</v>
      </c>
      <c r="K362" s="16">
        <f t="shared" si="71"/>
        <v>4.7158766360141939</v>
      </c>
      <c r="L362" s="16">
        <f t="shared" si="72"/>
        <v>0</v>
      </c>
      <c r="M362" s="16">
        <f t="shared" si="76"/>
        <v>1.6327674905561484E-9</v>
      </c>
      <c r="N362" s="16">
        <f t="shared" si="73"/>
        <v>1.012315844144812E-9</v>
      </c>
      <c r="O362" s="16">
        <f t="shared" si="74"/>
        <v>0.52297699177513302</v>
      </c>
      <c r="P362" s="1">
        <f>'App MESURE'!T358</f>
        <v>1.4975020636095977</v>
      </c>
      <c r="Q362" s="85">
        <v>20.544989677419359</v>
      </c>
      <c r="R362" s="78">
        <f t="shared" si="68"/>
        <v>0.94969911563396858</v>
      </c>
    </row>
    <row r="363" spans="1:18" s="1" customFormat="1" x14ac:dyDescent="0.2">
      <c r="A363" s="17">
        <v>43983</v>
      </c>
      <c r="B363" s="1">
        <f t="shared" si="77"/>
        <v>6</v>
      </c>
      <c r="C363" s="47"/>
      <c r="D363" s="47"/>
      <c r="E363" s="47">
        <v>2.414285714</v>
      </c>
      <c r="F363" s="51">
        <v>7.4744360902255558</v>
      </c>
      <c r="G363" s="16">
        <f t="shared" si="69"/>
        <v>0</v>
      </c>
      <c r="H363" s="16">
        <f t="shared" si="70"/>
        <v>7.4744360902255558</v>
      </c>
      <c r="I363" s="23">
        <f t="shared" si="75"/>
        <v>12.19031272623975</v>
      </c>
      <c r="J363" s="16">
        <f t="shared" si="67"/>
        <v>12.156873809691128</v>
      </c>
      <c r="K363" s="16">
        <f t="shared" si="71"/>
        <v>3.3438916548622188E-2</v>
      </c>
      <c r="L363" s="16">
        <f t="shared" si="72"/>
        <v>0</v>
      </c>
      <c r="M363" s="16">
        <f t="shared" si="76"/>
        <v>6.2045164641133644E-10</v>
      </c>
      <c r="N363" s="16">
        <f t="shared" si="73"/>
        <v>3.8468002077502858E-10</v>
      </c>
      <c r="O363" s="16">
        <f t="shared" si="74"/>
        <v>3.8468002077502858E-10</v>
      </c>
      <c r="P363" s="1">
        <f>'App MESURE'!T359</f>
        <v>6.7823363077385068E-2</v>
      </c>
      <c r="Q363" s="85">
        <v>22.099651466666668</v>
      </c>
      <c r="R363" s="78">
        <f t="shared" si="68"/>
        <v>4.6000085269462141E-3</v>
      </c>
    </row>
    <row r="364" spans="1:18" s="1" customFormat="1" x14ac:dyDescent="0.2">
      <c r="A364" s="17">
        <v>44013</v>
      </c>
      <c r="B364" s="1">
        <f t="shared" si="77"/>
        <v>7</v>
      </c>
      <c r="C364" s="47"/>
      <c r="D364" s="47"/>
      <c r="E364" s="47">
        <v>2.8738095239999999</v>
      </c>
      <c r="F364" s="51">
        <v>16.584962406014991</v>
      </c>
      <c r="G364" s="16">
        <f t="shared" si="69"/>
        <v>0</v>
      </c>
      <c r="H364" s="16">
        <f t="shared" si="70"/>
        <v>16.584962406014991</v>
      </c>
      <c r="I364" s="23">
        <f t="shared" si="75"/>
        <v>16.618401322563614</v>
      </c>
      <c r="J364" s="16">
        <f t="shared" si="67"/>
        <v>16.584823046939484</v>
      </c>
      <c r="K364" s="16">
        <f t="shared" si="71"/>
        <v>3.3578275624130072E-2</v>
      </c>
      <c r="L364" s="16">
        <f t="shared" si="72"/>
        <v>0</v>
      </c>
      <c r="M364" s="16">
        <f t="shared" si="76"/>
        <v>2.3577162563630786E-10</v>
      </c>
      <c r="N364" s="16">
        <f t="shared" si="73"/>
        <v>1.4617840789451086E-10</v>
      </c>
      <c r="O364" s="16">
        <f t="shared" si="74"/>
        <v>1.4617840789451086E-10</v>
      </c>
      <c r="P364" s="1">
        <f>'App MESURE'!T360</f>
        <v>5.285932288034154E-3</v>
      </c>
      <c r="Q364" s="85">
        <v>28.787321774193551</v>
      </c>
      <c r="R364" s="78">
        <f t="shared" si="68"/>
        <v>2.7941078608303676E-5</v>
      </c>
    </row>
    <row r="365" spans="1:18" s="1" customFormat="1" ht="13.5" thickBot="1" x14ac:dyDescent="0.25">
      <c r="A365" s="17">
        <v>44044</v>
      </c>
      <c r="B365" s="4">
        <f t="shared" si="77"/>
        <v>8</v>
      </c>
      <c r="C365" s="48"/>
      <c r="D365" s="48"/>
      <c r="E365" s="48">
        <v>1.8261904760000001</v>
      </c>
      <c r="F365" s="58">
        <v>12.946616541353359</v>
      </c>
      <c r="G365" s="25">
        <f t="shared" si="69"/>
        <v>0</v>
      </c>
      <c r="H365" s="25">
        <f t="shared" si="70"/>
        <v>12.946616541353359</v>
      </c>
      <c r="I365" s="24">
        <f t="shared" si="75"/>
        <v>12.980194816977489</v>
      </c>
      <c r="J365" s="25">
        <f t="shared" si="67"/>
        <v>12.957646061254376</v>
      </c>
      <c r="K365" s="25">
        <f t="shared" si="71"/>
        <v>2.254875572311299E-2</v>
      </c>
      <c r="L365" s="25">
        <f t="shared" si="72"/>
        <v>0</v>
      </c>
      <c r="M365" s="25">
        <f t="shared" si="76"/>
        <v>8.9593217741797001E-11</v>
      </c>
      <c r="N365" s="25">
        <f t="shared" si="73"/>
        <v>5.554779499991414E-11</v>
      </c>
      <c r="O365" s="25">
        <f t="shared" si="74"/>
        <v>5.554779499991414E-11</v>
      </c>
      <c r="P365" s="4">
        <f>'App MESURE'!T361</f>
        <v>0.45990164496374447</v>
      </c>
      <c r="Q365" s="86">
        <v>26.277312967741938</v>
      </c>
      <c r="R365" s="79">
        <f t="shared" si="68"/>
        <v>0.21150952298926504</v>
      </c>
    </row>
    <row r="366" spans="1:18" s="1" customFormat="1" x14ac:dyDescent="0.2">
      <c r="A366" s="17">
        <v>44075</v>
      </c>
      <c r="B366" s="1">
        <f t="shared" si="77"/>
        <v>9</v>
      </c>
      <c r="C366" s="47"/>
      <c r="D366" s="47"/>
      <c r="E366" s="47">
        <v>5.4214285709999999</v>
      </c>
      <c r="F366" s="51">
        <v>8.0593984962405827</v>
      </c>
      <c r="G366" s="16">
        <f t="shared" si="69"/>
        <v>0</v>
      </c>
      <c r="H366" s="16">
        <f t="shared" si="70"/>
        <v>8.0593984962405827</v>
      </c>
      <c r="I366" s="23">
        <f t="shared" si="75"/>
        <v>8.0819472519636957</v>
      </c>
      <c r="J366" s="16">
        <f t="shared" si="67"/>
        <v>8.0743745445207331</v>
      </c>
      <c r="K366" s="16">
        <f t="shared" si="71"/>
        <v>7.5727074429625674E-3</v>
      </c>
      <c r="L366" s="16">
        <f t="shared" si="72"/>
        <v>0</v>
      </c>
      <c r="M366" s="16">
        <f t="shared" si="76"/>
        <v>3.4045422741882861E-11</v>
      </c>
      <c r="N366" s="16">
        <f t="shared" si="73"/>
        <v>2.1108162099967372E-11</v>
      </c>
      <c r="O366" s="16">
        <f t="shared" si="74"/>
        <v>2.1108162099967372E-11</v>
      </c>
      <c r="P366" s="1">
        <f>'App MESURE'!T362</f>
        <v>0.14151998425258583</v>
      </c>
      <c r="Q366" s="85">
        <v>23.911410766666666</v>
      </c>
      <c r="R366" s="78">
        <f t="shared" si="68"/>
        <v>2.0027905936877685E-2</v>
      </c>
    </row>
    <row r="367" spans="1:18" s="1" customFormat="1" x14ac:dyDescent="0.2">
      <c r="A367" s="17">
        <v>44105</v>
      </c>
      <c r="B367" s="1">
        <f t="shared" si="77"/>
        <v>10</v>
      </c>
      <c r="C367" s="47"/>
      <c r="D367" s="47"/>
      <c r="E367" s="47">
        <v>24.057142859999999</v>
      </c>
      <c r="F367" s="51">
        <v>40.132330827067506</v>
      </c>
      <c r="G367" s="16">
        <f t="shared" si="69"/>
        <v>0</v>
      </c>
      <c r="H367" s="16">
        <f t="shared" si="70"/>
        <v>40.132330827067506</v>
      </c>
      <c r="I367" s="23">
        <f t="shared" si="75"/>
        <v>40.139903534510466</v>
      </c>
      <c r="J367" s="16">
        <f t="shared" si="67"/>
        <v>38.00079790380866</v>
      </c>
      <c r="K367" s="16">
        <f t="shared" si="71"/>
        <v>2.1391056307018061</v>
      </c>
      <c r="L367" s="16">
        <f t="shared" si="72"/>
        <v>0</v>
      </c>
      <c r="M367" s="16">
        <f t="shared" si="76"/>
        <v>1.2937260641915489E-11</v>
      </c>
      <c r="N367" s="16">
        <f t="shared" si="73"/>
        <v>8.0211015979876032E-12</v>
      </c>
      <c r="O367" s="16">
        <f t="shared" si="74"/>
        <v>8.0211015979876032E-12</v>
      </c>
      <c r="P367" s="1">
        <f>'App MESURE'!T363</f>
        <v>7.8957017558461837E-2</v>
      </c>
      <c r="Q367" s="85">
        <v>17.423234564516129</v>
      </c>
      <c r="R367" s="78">
        <f t="shared" si="68"/>
        <v>6.2342106204606069E-3</v>
      </c>
    </row>
    <row r="368" spans="1:18" s="1" customFormat="1" x14ac:dyDescent="0.2">
      <c r="A368" s="17">
        <v>44136</v>
      </c>
      <c r="B368" s="1">
        <f t="shared" si="77"/>
        <v>11</v>
      </c>
      <c r="C368" s="47"/>
      <c r="D368" s="47"/>
      <c r="E368" s="47">
        <v>38.43571429</v>
      </c>
      <c r="F368" s="51">
        <v>40.551879699248005</v>
      </c>
      <c r="G368" s="16">
        <f t="shared" si="69"/>
        <v>0</v>
      </c>
      <c r="H368" s="16">
        <f t="shared" si="70"/>
        <v>40.551879699248005</v>
      </c>
      <c r="I368" s="23">
        <f t="shared" si="75"/>
        <v>42.690985329949811</v>
      </c>
      <c r="J368" s="16">
        <f t="shared" si="67"/>
        <v>39.000611091585377</v>
      </c>
      <c r="K368" s="16">
        <f t="shared" si="71"/>
        <v>3.6903742383644342</v>
      </c>
      <c r="L368" s="16">
        <f t="shared" si="72"/>
        <v>0</v>
      </c>
      <c r="M368" s="16">
        <f t="shared" si="76"/>
        <v>4.9161590439278854E-12</v>
      </c>
      <c r="N368" s="16">
        <f t="shared" si="73"/>
        <v>3.0480186072352888E-12</v>
      </c>
      <c r="O368" s="16">
        <f t="shared" si="74"/>
        <v>3.0480186072352888E-12</v>
      </c>
      <c r="P368" s="1">
        <f>'App MESURE'!T364</f>
        <v>0.58060986682624383</v>
      </c>
      <c r="Q368" s="85">
        <v>14.462332386666668</v>
      </c>
      <c r="R368" s="78">
        <f t="shared" si="68"/>
        <v>0.33710781745244917</v>
      </c>
    </row>
    <row r="369" spans="1:18" s="1" customFormat="1" x14ac:dyDescent="0.2">
      <c r="A369" s="17">
        <v>44166</v>
      </c>
      <c r="B369" s="1">
        <f t="shared" si="77"/>
        <v>12</v>
      </c>
      <c r="C369" s="47"/>
      <c r="D369" s="47"/>
      <c r="E369" s="47">
        <v>33.43571429</v>
      </c>
      <c r="F369" s="51">
        <v>37.190977443608915</v>
      </c>
      <c r="G369" s="16">
        <f t="shared" si="69"/>
        <v>0</v>
      </c>
      <c r="H369" s="16">
        <f t="shared" si="70"/>
        <v>37.190977443608915</v>
      </c>
      <c r="I369" s="23">
        <f t="shared" si="75"/>
        <v>40.881351681973349</v>
      </c>
      <c r="J369" s="16">
        <f t="shared" si="67"/>
        <v>35.346334883114658</v>
      </c>
      <c r="K369" s="16">
        <f t="shared" si="71"/>
        <v>5.5350167988586918</v>
      </c>
      <c r="L369" s="16">
        <f t="shared" si="72"/>
        <v>0</v>
      </c>
      <c r="M369" s="16">
        <f t="shared" si="76"/>
        <v>1.8681404366925966E-12</v>
      </c>
      <c r="N369" s="16">
        <f t="shared" si="73"/>
        <v>1.1582470707494098E-12</v>
      </c>
      <c r="O369" s="16">
        <f t="shared" si="74"/>
        <v>1.1582470707494098E-12</v>
      </c>
      <c r="P369" s="1">
        <f>'App MESURE'!T365</f>
        <v>1.7269932398055552</v>
      </c>
      <c r="Q369" s="85">
        <v>9.9068839645161297</v>
      </c>
      <c r="R369" s="78">
        <f t="shared" si="68"/>
        <v>2.9825056503300873</v>
      </c>
    </row>
    <row r="370" spans="1:18" s="1" customFormat="1" x14ac:dyDescent="0.2">
      <c r="A370" s="17">
        <v>44197</v>
      </c>
      <c r="B370" s="1">
        <f t="shared" si="77"/>
        <v>1</v>
      </c>
      <c r="C370" s="47"/>
      <c r="D370" s="47"/>
      <c r="E370" s="47">
        <v>94.871428570000006</v>
      </c>
      <c r="F370" s="51">
        <v>117.00300751879671</v>
      </c>
      <c r="G370" s="16">
        <f t="shared" si="69"/>
        <v>9.8623263418804292</v>
      </c>
      <c r="H370" s="16">
        <f t="shared" si="70"/>
        <v>107.14068117691627</v>
      </c>
      <c r="I370" s="23">
        <f t="shared" si="75"/>
        <v>112.67569797577497</v>
      </c>
      <c r="J370" s="16">
        <f t="shared" si="67"/>
        <v>55.745411131469844</v>
      </c>
      <c r="K370" s="16">
        <f t="shared" si="71"/>
        <v>56.930286844305122</v>
      </c>
      <c r="L370" s="16">
        <f t="shared" si="72"/>
        <v>8.4290444735841845</v>
      </c>
      <c r="M370" s="16">
        <f t="shared" si="76"/>
        <v>8.4290444735848951</v>
      </c>
      <c r="N370" s="16">
        <f t="shared" si="73"/>
        <v>5.2260075736226348</v>
      </c>
      <c r="O370" s="16">
        <f t="shared" si="74"/>
        <v>15.088333915503064</v>
      </c>
      <c r="P370" s="1">
        <f>'App MESURE'!T366</f>
        <v>15.427338117342112</v>
      </c>
      <c r="Q370" s="85">
        <v>8.5142108548387103</v>
      </c>
      <c r="R370" s="78">
        <f t="shared" si="68"/>
        <v>0.11492384886452985</v>
      </c>
    </row>
    <row r="371" spans="1:18" s="1" customFormat="1" x14ac:dyDescent="0.2">
      <c r="A371" s="17">
        <v>44228</v>
      </c>
      <c r="B371" s="1">
        <f t="shared" si="77"/>
        <v>2</v>
      </c>
      <c r="C371" s="47"/>
      <c r="D371" s="47"/>
      <c r="E371" s="47">
        <v>45.242857139999998</v>
      </c>
      <c r="F371" s="51">
        <v>46.882706766917195</v>
      </c>
      <c r="G371" s="16">
        <f t="shared" si="69"/>
        <v>0.66770890579786712</v>
      </c>
      <c r="H371" s="16">
        <f t="shared" si="70"/>
        <v>46.214997861119329</v>
      </c>
      <c r="I371" s="23">
        <f t="shared" si="75"/>
        <v>94.71624023184026</v>
      </c>
      <c r="J371" s="16">
        <f t="shared" si="67"/>
        <v>59.752875264109797</v>
      </c>
      <c r="K371" s="16">
        <f t="shared" si="71"/>
        <v>34.963364967730463</v>
      </c>
      <c r="L371" s="16">
        <f t="shared" si="72"/>
        <v>0</v>
      </c>
      <c r="M371" s="16">
        <f t="shared" si="76"/>
        <v>3.2030368999622603</v>
      </c>
      <c r="N371" s="16">
        <f t="shared" si="73"/>
        <v>1.9858828779766013</v>
      </c>
      <c r="O371" s="16">
        <f t="shared" si="74"/>
        <v>2.6535917837744685</v>
      </c>
      <c r="P371" s="1">
        <f>'App MESURE'!T367</f>
        <v>0.99952638462914423</v>
      </c>
      <c r="Q371" s="85">
        <v>11.257405107142858</v>
      </c>
      <c r="R371" s="78">
        <f t="shared" si="68"/>
        <v>2.7359323446497807</v>
      </c>
    </row>
    <row r="372" spans="1:18" s="1" customFormat="1" x14ac:dyDescent="0.2">
      <c r="A372" s="17">
        <v>44256</v>
      </c>
      <c r="B372" s="1">
        <f t="shared" si="77"/>
        <v>3</v>
      </c>
      <c r="C372" s="47"/>
      <c r="D372" s="47"/>
      <c r="E372" s="47">
        <v>42.871428569999999</v>
      </c>
      <c r="F372" s="51">
        <v>64.374436090225402</v>
      </c>
      <c r="G372" s="16">
        <f t="shared" si="69"/>
        <v>2.9613351124569336</v>
      </c>
      <c r="H372" s="16">
        <f t="shared" si="70"/>
        <v>61.413100977768465</v>
      </c>
      <c r="I372" s="23">
        <f t="shared" si="75"/>
        <v>96.376465945498921</v>
      </c>
      <c r="J372" s="16">
        <f t="shared" si="67"/>
        <v>62.110220102453752</v>
      </c>
      <c r="K372" s="16">
        <f t="shared" si="71"/>
        <v>34.266245843045169</v>
      </c>
      <c r="L372" s="16">
        <f t="shared" si="72"/>
        <v>0</v>
      </c>
      <c r="M372" s="16">
        <f t="shared" si="76"/>
        <v>1.2171540219856589</v>
      </c>
      <c r="N372" s="16">
        <f t="shared" si="73"/>
        <v>0.75463549363110849</v>
      </c>
      <c r="O372" s="16">
        <f t="shared" si="74"/>
        <v>3.715970606088042</v>
      </c>
      <c r="P372" s="1">
        <f>'App MESURE'!T368</f>
        <v>6.1795612755692</v>
      </c>
      <c r="Q372" s="85">
        <v>12.045087061290319</v>
      </c>
      <c r="R372" s="78">
        <f t="shared" si="68"/>
        <v>6.06927898675462</v>
      </c>
    </row>
    <row r="373" spans="1:18" s="1" customFormat="1" x14ac:dyDescent="0.2">
      <c r="A373" s="17">
        <v>44287</v>
      </c>
      <c r="B373" s="1">
        <f t="shared" si="77"/>
        <v>4</v>
      </c>
      <c r="C373" s="47"/>
      <c r="D373" s="47"/>
      <c r="E373" s="47">
        <v>43.526190479999997</v>
      </c>
      <c r="F373" s="51">
        <v>71.089473684210304</v>
      </c>
      <c r="G373" s="16">
        <f t="shared" si="69"/>
        <v>3.8418533230686949</v>
      </c>
      <c r="H373" s="16">
        <f t="shared" si="70"/>
        <v>67.247620361141614</v>
      </c>
      <c r="I373" s="23">
        <f t="shared" si="75"/>
        <v>101.51386620418678</v>
      </c>
      <c r="J373" s="16">
        <f t="shared" si="67"/>
        <v>71.18748979355432</v>
      </c>
      <c r="K373" s="16">
        <f t="shared" si="71"/>
        <v>30.326376410632463</v>
      </c>
      <c r="L373" s="16">
        <f t="shared" si="72"/>
        <v>0</v>
      </c>
      <c r="M373" s="16">
        <f t="shared" si="76"/>
        <v>0.46251852835455043</v>
      </c>
      <c r="N373" s="16">
        <f t="shared" si="73"/>
        <v>0.28676148757982128</v>
      </c>
      <c r="O373" s="16">
        <f t="shared" si="74"/>
        <v>4.1286148106485161</v>
      </c>
      <c r="P373" s="1">
        <f>'App MESURE'!T369</f>
        <v>3.839885072542375</v>
      </c>
      <c r="Q373" s="85">
        <v>15.044954966666667</v>
      </c>
      <c r="R373" s="78">
        <f t="shared" si="68"/>
        <v>8.3364861666840831E-2</v>
      </c>
    </row>
    <row r="374" spans="1:18" s="1" customFormat="1" x14ac:dyDescent="0.2">
      <c r="A374" s="17">
        <v>44317</v>
      </c>
      <c r="B374" s="1">
        <f t="shared" si="77"/>
        <v>5</v>
      </c>
      <c r="C374" s="47"/>
      <c r="D374" s="47"/>
      <c r="E374" s="47">
        <v>5.2642857139999997</v>
      </c>
      <c r="F374" s="51">
        <v>24.684962406015</v>
      </c>
      <c r="G374" s="16">
        <f t="shared" si="69"/>
        <v>0</v>
      </c>
      <c r="H374" s="16">
        <f t="shared" si="70"/>
        <v>24.684962406015</v>
      </c>
      <c r="I374" s="23">
        <f t="shared" si="75"/>
        <v>55.011338816647466</v>
      </c>
      <c r="J374" s="16">
        <f t="shared" si="67"/>
        <v>50.677304322376514</v>
      </c>
      <c r="K374" s="16">
        <f t="shared" si="71"/>
        <v>4.3340344942709521</v>
      </c>
      <c r="L374" s="16">
        <f t="shared" si="72"/>
        <v>0</v>
      </c>
      <c r="M374" s="16">
        <f t="shared" si="76"/>
        <v>0.17575704077472915</v>
      </c>
      <c r="N374" s="16">
        <f t="shared" si="73"/>
        <v>0.10896936528033208</v>
      </c>
      <c r="O374" s="16">
        <f t="shared" si="74"/>
        <v>0.10896936528033208</v>
      </c>
      <c r="P374" s="1">
        <f>'App MESURE'!T370</f>
        <v>0.55995131986479652</v>
      </c>
      <c r="Q374" s="85">
        <v>18.82388570967742</v>
      </c>
      <c r="R374" s="78">
        <f t="shared" si="68"/>
        <v>0.20338472336082394</v>
      </c>
    </row>
    <row r="375" spans="1:18" s="1" customFormat="1" x14ac:dyDescent="0.2">
      <c r="A375" s="17">
        <v>44348</v>
      </c>
      <c r="B375" s="1">
        <f t="shared" si="77"/>
        <v>6</v>
      </c>
      <c r="C375" s="47"/>
      <c r="D375" s="47"/>
      <c r="E375" s="47">
        <v>2.9809523809999998</v>
      </c>
      <c r="F375" s="51">
        <v>6.1676691729323139</v>
      </c>
      <c r="G375" s="16">
        <f t="shared" si="69"/>
        <v>0</v>
      </c>
      <c r="H375" s="16">
        <f t="shared" si="70"/>
        <v>6.1676691729323139</v>
      </c>
      <c r="I375" s="23">
        <f t="shared" si="75"/>
        <v>10.501703667203266</v>
      </c>
      <c r="J375" s="16">
        <f t="shared" si="67"/>
        <v>10.479284048189623</v>
      </c>
      <c r="K375" s="16">
        <f t="shared" si="71"/>
        <v>2.2419619013643199E-2</v>
      </c>
      <c r="L375" s="16">
        <f t="shared" si="72"/>
        <v>0</v>
      </c>
      <c r="M375" s="16">
        <f t="shared" si="76"/>
        <v>6.678767549439707E-2</v>
      </c>
      <c r="N375" s="16">
        <f t="shared" si="73"/>
        <v>4.1408358806526185E-2</v>
      </c>
      <c r="O375" s="16">
        <f t="shared" si="74"/>
        <v>4.1408358806526185E-2</v>
      </c>
      <c r="P375" s="1">
        <f>'App MESURE'!T371</f>
        <v>0.13761299082229975</v>
      </c>
      <c r="Q375" s="85">
        <v>21.769598299999995</v>
      </c>
      <c r="R375" s="78">
        <f t="shared" si="68"/>
        <v>9.255331221290403E-3</v>
      </c>
    </row>
    <row r="376" spans="1:18" s="1" customFormat="1" x14ac:dyDescent="0.2">
      <c r="A376" s="17">
        <v>44378</v>
      </c>
      <c r="B376" s="1">
        <f t="shared" si="77"/>
        <v>7</v>
      </c>
      <c r="C376" s="47"/>
      <c r="D376" s="47"/>
      <c r="E376" s="47">
        <v>1.2833333330000001</v>
      </c>
      <c r="F376" s="51">
        <v>8.392481203007506</v>
      </c>
      <c r="G376" s="16">
        <f t="shared" si="69"/>
        <v>0</v>
      </c>
      <c r="H376" s="16">
        <f t="shared" si="70"/>
        <v>8.392481203007506</v>
      </c>
      <c r="I376" s="23">
        <f t="shared" si="75"/>
        <v>8.4149008220211492</v>
      </c>
      <c r="J376" s="16">
        <f t="shared" si="67"/>
        <v>8.4094227267609263</v>
      </c>
      <c r="K376" s="16">
        <f t="shared" si="71"/>
        <v>5.4780952602229149E-3</v>
      </c>
      <c r="L376" s="16">
        <f t="shared" si="72"/>
        <v>0</v>
      </c>
      <c r="M376" s="16">
        <f t="shared" si="76"/>
        <v>2.5379316687870884E-2</v>
      </c>
      <c r="N376" s="16">
        <f t="shared" si="73"/>
        <v>1.5735176346479949E-2</v>
      </c>
      <c r="O376" s="16">
        <f t="shared" si="74"/>
        <v>1.5735176346479949E-2</v>
      </c>
      <c r="P376" s="1">
        <f>'App MESURE'!T372</f>
        <v>4.6986064782525792E-3</v>
      </c>
      <c r="Q376" s="85">
        <v>27.123171354838718</v>
      </c>
      <c r="R376" s="78">
        <f t="shared" si="68"/>
        <v>1.2180587445626431E-4</v>
      </c>
    </row>
    <row r="377" spans="1:18" s="1" customFormat="1" ht="13.5" thickBot="1" x14ac:dyDescent="0.25">
      <c r="A377" s="17">
        <v>44409</v>
      </c>
      <c r="B377" s="4">
        <f t="shared" si="77"/>
        <v>8</v>
      </c>
      <c r="C377" s="48"/>
      <c r="D377" s="48"/>
      <c r="E377" s="48">
        <v>0.67380952400000005</v>
      </c>
      <c r="F377" s="58">
        <v>2.5646616541353353</v>
      </c>
      <c r="G377" s="25">
        <f t="shared" si="69"/>
        <v>0</v>
      </c>
      <c r="H377" s="25">
        <f t="shared" si="70"/>
        <v>2.5646616541353353</v>
      </c>
      <c r="I377" s="24">
        <f t="shared" si="75"/>
        <v>2.5701397493955582</v>
      </c>
      <c r="J377" s="25">
        <f t="shared" si="67"/>
        <v>2.5699304814557404</v>
      </c>
      <c r="K377" s="25">
        <f t="shared" si="71"/>
        <v>2.0926793981779213E-4</v>
      </c>
      <c r="L377" s="25">
        <f t="shared" si="72"/>
        <v>0</v>
      </c>
      <c r="M377" s="25">
        <f t="shared" si="76"/>
        <v>9.6441403413909353E-3</v>
      </c>
      <c r="N377" s="25">
        <f t="shared" si="73"/>
        <v>5.9793670116623796E-3</v>
      </c>
      <c r="O377" s="25">
        <f t="shared" si="74"/>
        <v>5.9793670116623796E-3</v>
      </c>
      <c r="P377" s="4">
        <f>'App MESURE'!T373</f>
        <v>1.09804390524381E-3</v>
      </c>
      <c r="Q377" s="86">
        <v>25.006686064516124</v>
      </c>
      <c r="R377" s="79">
        <f t="shared" si="68"/>
        <v>2.3827315269255839E-5</v>
      </c>
    </row>
    <row r="378" spans="1:18" s="1" customFormat="1" x14ac:dyDescent="0.2">
      <c r="A378" s="17">
        <v>44440</v>
      </c>
      <c r="B378" s="1">
        <f t="shared" si="77"/>
        <v>9</v>
      </c>
      <c r="C378" s="47"/>
      <c r="D378" s="47"/>
      <c r="E378" s="47">
        <v>4.5357142860000002</v>
      </c>
      <c r="F378" s="51">
        <v>14.443609022556382</v>
      </c>
      <c r="G378" s="16">
        <f t="shared" si="69"/>
        <v>0</v>
      </c>
      <c r="H378" s="16">
        <f t="shared" si="70"/>
        <v>14.443609022556382</v>
      </c>
      <c r="I378" s="23">
        <f t="shared" si="75"/>
        <v>14.4438182904962</v>
      </c>
      <c r="J378" s="16">
        <f t="shared" si="67"/>
        <v>14.392066147361877</v>
      </c>
      <c r="K378" s="16">
        <f t="shared" si="71"/>
        <v>5.1752143134322637E-2</v>
      </c>
      <c r="L378" s="16">
        <f t="shared" si="72"/>
        <v>0</v>
      </c>
      <c r="M378" s="16">
        <f t="shared" si="76"/>
        <v>3.6647733297285557E-3</v>
      </c>
      <c r="N378" s="16">
        <f t="shared" si="73"/>
        <v>2.2721594644317046E-3</v>
      </c>
      <c r="O378" s="16">
        <f t="shared" si="74"/>
        <v>2.2721594644317046E-3</v>
      </c>
      <c r="P378" s="1">
        <f>'App MESURE'!T374</f>
        <v>0.1414915117187639</v>
      </c>
      <c r="Q378" s="85">
        <v>22.602084399999999</v>
      </c>
      <c r="R378" s="78">
        <f t="shared" si="68"/>
        <v>1.9382028042115827E-2</v>
      </c>
    </row>
    <row r="379" spans="1:18" s="1" customFormat="1" x14ac:dyDescent="0.2">
      <c r="A379" s="17">
        <v>44470</v>
      </c>
      <c r="B379" s="1">
        <f t="shared" si="77"/>
        <v>10</v>
      </c>
      <c r="C379" s="47"/>
      <c r="D379" s="47"/>
      <c r="E379" s="47">
        <v>1.14047619</v>
      </c>
      <c r="F379" s="51">
        <v>1.9345864661654124</v>
      </c>
      <c r="G379" s="16">
        <f t="shared" si="69"/>
        <v>0</v>
      </c>
      <c r="H379" s="16">
        <f t="shared" si="70"/>
        <v>1.9345864661654124</v>
      </c>
      <c r="I379" s="23">
        <f t="shared" si="75"/>
        <v>1.986338609299735</v>
      </c>
      <c r="J379" s="16">
        <f t="shared" si="67"/>
        <v>1.9861283326563091</v>
      </c>
      <c r="K379" s="16">
        <f t="shared" si="71"/>
        <v>2.102766434259884E-4</v>
      </c>
      <c r="L379" s="16">
        <f t="shared" si="72"/>
        <v>0</v>
      </c>
      <c r="M379" s="16">
        <f t="shared" si="76"/>
        <v>1.3926138652968511E-3</v>
      </c>
      <c r="N379" s="16">
        <f t="shared" si="73"/>
        <v>8.6342059648404764E-4</v>
      </c>
      <c r="O379" s="16">
        <f t="shared" si="74"/>
        <v>8.6342059648404764E-4</v>
      </c>
      <c r="P379" s="1">
        <f>'App MESURE'!T375</f>
        <v>7.8882350572905255E-2</v>
      </c>
      <c r="Q379" s="85">
        <v>19.484963709677427</v>
      </c>
      <c r="R379" s="78">
        <f t="shared" si="68"/>
        <v>6.0869534346657157E-3</v>
      </c>
    </row>
    <row r="380" spans="1:18" s="1" customFormat="1" x14ac:dyDescent="0.2">
      <c r="A380" s="17">
        <v>44501</v>
      </c>
      <c r="B380" s="1">
        <f t="shared" si="77"/>
        <v>11</v>
      </c>
      <c r="C380" s="47"/>
      <c r="D380" s="47"/>
      <c r="E380" s="47">
        <v>33.783333329999998</v>
      </c>
      <c r="F380" s="51">
        <v>43.022556390977357</v>
      </c>
      <c r="G380" s="16">
        <f t="shared" si="69"/>
        <v>0.16154156806627945</v>
      </c>
      <c r="H380" s="16">
        <f t="shared" si="70"/>
        <v>42.861014822911081</v>
      </c>
      <c r="I380" s="23">
        <f t="shared" si="75"/>
        <v>42.86122509955451</v>
      </c>
      <c r="J380" s="16">
        <f t="shared" si="67"/>
        <v>37.436445637941162</v>
      </c>
      <c r="K380" s="16">
        <f t="shared" si="71"/>
        <v>5.4247794616133476</v>
      </c>
      <c r="L380" s="16">
        <f t="shared" si="72"/>
        <v>0</v>
      </c>
      <c r="M380" s="16">
        <f t="shared" si="76"/>
        <v>5.2919326881280346E-4</v>
      </c>
      <c r="N380" s="16">
        <f t="shared" si="73"/>
        <v>3.2809982666393814E-4</v>
      </c>
      <c r="O380" s="16">
        <f t="shared" si="74"/>
        <v>0.16186966789294338</v>
      </c>
      <c r="P380" s="1">
        <f>'App MESURE'!T376</f>
        <v>0.58065892129931318</v>
      </c>
      <c r="Q380" s="85">
        <v>11.23215811</v>
      </c>
      <c r="R380" s="78">
        <f t="shared" si="68"/>
        <v>0.17538443876866461</v>
      </c>
    </row>
    <row r="381" spans="1:18" s="1" customFormat="1" x14ac:dyDescent="0.2">
      <c r="A381" s="17">
        <v>44531</v>
      </c>
      <c r="B381" s="1">
        <f t="shared" si="77"/>
        <v>12</v>
      </c>
      <c r="C381" s="47"/>
      <c r="D381" s="47"/>
      <c r="E381" s="47">
        <v>48.48809524</v>
      </c>
      <c r="F381" s="51">
        <v>58.277443609022392</v>
      </c>
      <c r="G381" s="16">
        <f t="shared" si="69"/>
        <v>2.1618588869669728</v>
      </c>
      <c r="H381" s="16">
        <f t="shared" si="70"/>
        <v>56.115584722055416</v>
      </c>
      <c r="I381" s="23">
        <f t="shared" si="75"/>
        <v>61.540364183668764</v>
      </c>
      <c r="J381" s="16">
        <f t="shared" si="67"/>
        <v>47.384746232872793</v>
      </c>
      <c r="K381" s="16">
        <f t="shared" si="71"/>
        <v>14.155617950795971</v>
      </c>
      <c r="L381" s="16">
        <f t="shared" si="72"/>
        <v>0</v>
      </c>
      <c r="M381" s="16">
        <f t="shared" si="76"/>
        <v>2.0109344214886533E-4</v>
      </c>
      <c r="N381" s="16">
        <f t="shared" si="73"/>
        <v>1.2467793413229651E-4</v>
      </c>
      <c r="O381" s="16">
        <f t="shared" si="74"/>
        <v>2.1619835649011052</v>
      </c>
      <c r="P381" s="1">
        <f>'App MESURE'!T377</f>
        <v>1.7258069182775098</v>
      </c>
      <c r="Q381" s="85">
        <v>10.716930564516131</v>
      </c>
      <c r="R381" s="78">
        <f t="shared" si="68"/>
        <v>0.19025006705980485</v>
      </c>
    </row>
    <row r="382" spans="1:18" s="1" customFormat="1" x14ac:dyDescent="0.2">
      <c r="A382" s="17">
        <v>44562</v>
      </c>
      <c r="B382" s="1">
        <f t="shared" si="77"/>
        <v>1</v>
      </c>
      <c r="C382" s="47"/>
      <c r="D382" s="47"/>
      <c r="E382" s="47">
        <v>4.0880952380000002</v>
      </c>
      <c r="F382" s="51">
        <v>6.7323308270676616</v>
      </c>
      <c r="G382" s="16">
        <f t="shared" si="69"/>
        <v>0</v>
      </c>
      <c r="H382" s="16">
        <f t="shared" si="70"/>
        <v>6.7323308270676616</v>
      </c>
      <c r="I382" s="23">
        <f t="shared" si="75"/>
        <v>20.887948777863635</v>
      </c>
      <c r="J382" s="16">
        <f t="shared" si="67"/>
        <v>20.041366783093341</v>
      </c>
      <c r="K382" s="16">
        <f t="shared" si="71"/>
        <v>0.84658199477029328</v>
      </c>
      <c r="L382" s="16">
        <f t="shared" si="72"/>
        <v>0</v>
      </c>
      <c r="M382" s="16">
        <f t="shared" si="76"/>
        <v>7.6415508016568814E-5</v>
      </c>
      <c r="N382" s="16">
        <f t="shared" si="73"/>
        <v>4.7377614970272667E-5</v>
      </c>
      <c r="O382" s="16">
        <f t="shared" si="74"/>
        <v>4.7377614970272667E-5</v>
      </c>
      <c r="P382" s="1">
        <f>'App MESURE'!T378</f>
        <v>15.433915783373095</v>
      </c>
      <c r="Q382" s="85">
        <v>10.069839016129031</v>
      </c>
      <c r="R382" s="78">
        <f t="shared" si="68"/>
        <v>238.20429396625883</v>
      </c>
    </row>
    <row r="383" spans="1:18" s="1" customFormat="1" x14ac:dyDescent="0.2">
      <c r="A383" s="17">
        <v>44593</v>
      </c>
      <c r="B383" s="1">
        <f t="shared" si="77"/>
        <v>2</v>
      </c>
      <c r="C383" s="47"/>
      <c r="D383" s="47"/>
      <c r="E383" s="47">
        <v>13.68571429</v>
      </c>
      <c r="F383" s="51">
        <v>23.190225563909749</v>
      </c>
      <c r="G383" s="16">
        <f t="shared" si="69"/>
        <v>0</v>
      </c>
      <c r="H383" s="16">
        <f t="shared" si="70"/>
        <v>23.190225563909749</v>
      </c>
      <c r="I383" s="23">
        <f t="shared" si="75"/>
        <v>24.036807558680042</v>
      </c>
      <c r="J383" s="16">
        <f t="shared" si="67"/>
        <v>23.142299273107486</v>
      </c>
      <c r="K383" s="16">
        <f t="shared" si="71"/>
        <v>0.89450828557255591</v>
      </c>
      <c r="L383" s="16">
        <f t="shared" si="72"/>
        <v>0</v>
      </c>
      <c r="M383" s="16">
        <f t="shared" si="76"/>
        <v>2.9037893046296147E-5</v>
      </c>
      <c r="N383" s="16">
        <f t="shared" si="73"/>
        <v>1.800349368870361E-5</v>
      </c>
      <c r="O383" s="16">
        <f t="shared" si="74"/>
        <v>1.800349368870361E-5</v>
      </c>
      <c r="P383" s="1">
        <f>'App MESURE'!T379</f>
        <v>0.99917881542927711</v>
      </c>
      <c r="Q383" s="85">
        <v>12.819055785714285</v>
      </c>
      <c r="R383" s="78">
        <f t="shared" si="68"/>
        <v>0.99832232810778421</v>
      </c>
    </row>
    <row r="384" spans="1:18" s="1" customFormat="1" x14ac:dyDescent="0.2">
      <c r="A384" s="17">
        <v>44621</v>
      </c>
      <c r="B384" s="1">
        <f t="shared" si="77"/>
        <v>3</v>
      </c>
      <c r="C384" s="47"/>
      <c r="D384" s="47"/>
      <c r="E384" s="47">
        <v>88.585714289999999</v>
      </c>
      <c r="F384" s="51">
        <v>114.84586466165391</v>
      </c>
      <c r="G384" s="16">
        <f t="shared" si="69"/>
        <v>9.579468123736314</v>
      </c>
      <c r="H384" s="16">
        <f t="shared" si="70"/>
        <v>105.26639653791759</v>
      </c>
      <c r="I384" s="23">
        <f t="shared" si="75"/>
        <v>106.16090482349014</v>
      </c>
      <c r="J384" s="16">
        <f t="shared" si="67"/>
        <v>62.694058127001192</v>
      </c>
      <c r="K384" s="16">
        <f t="shared" si="71"/>
        <v>43.46684669648895</v>
      </c>
      <c r="L384" s="16">
        <f t="shared" si="72"/>
        <v>0</v>
      </c>
      <c r="M384" s="16">
        <f t="shared" si="76"/>
        <v>1.1034399357592538E-5</v>
      </c>
      <c r="N384" s="16">
        <f t="shared" si="73"/>
        <v>6.841327601707373E-6</v>
      </c>
      <c r="O384" s="16">
        <f t="shared" si="74"/>
        <v>9.5794749650639162</v>
      </c>
      <c r="P384" s="1">
        <f>'App MESURE'!T380</f>
        <v>6.1793545113482518</v>
      </c>
      <c r="Q384" s="85">
        <v>11.387080490322582</v>
      </c>
      <c r="R384" s="78">
        <f t="shared" si="68"/>
        <v>11.560819099775616</v>
      </c>
    </row>
    <row r="385" spans="1:18" s="1" customFormat="1" x14ac:dyDescent="0.2">
      <c r="A385" s="17">
        <v>44652</v>
      </c>
      <c r="B385" s="1">
        <f t="shared" si="77"/>
        <v>4</v>
      </c>
      <c r="C385" s="47"/>
      <c r="D385" s="47"/>
      <c r="E385" s="47">
        <v>32.614285709999997</v>
      </c>
      <c r="F385" s="51">
        <v>47.724060150375827</v>
      </c>
      <c r="G385" s="16">
        <f t="shared" si="69"/>
        <v>0.77803248408412307</v>
      </c>
      <c r="H385" s="16">
        <f t="shared" si="70"/>
        <v>46.946027666291705</v>
      </c>
      <c r="I385" s="23">
        <f t="shared" si="75"/>
        <v>90.412874362780656</v>
      </c>
      <c r="J385" s="16">
        <f t="shared" si="67"/>
        <v>64.08262624648539</v>
      </c>
      <c r="K385" s="16">
        <f t="shared" si="71"/>
        <v>26.330248116295266</v>
      </c>
      <c r="L385" s="16">
        <f t="shared" si="72"/>
        <v>0</v>
      </c>
      <c r="M385" s="16">
        <f t="shared" si="76"/>
        <v>4.1930717558851645E-6</v>
      </c>
      <c r="N385" s="16">
        <f t="shared" si="73"/>
        <v>2.5997044886488019E-6</v>
      </c>
      <c r="O385" s="16">
        <f t="shared" si="74"/>
        <v>0.77803508378861175</v>
      </c>
      <c r="P385" s="1">
        <f>'App MESURE'!T381</f>
        <v>3.8402180862765198</v>
      </c>
      <c r="Q385" s="85">
        <v>13.679797050000001</v>
      </c>
      <c r="R385" s="78">
        <f t="shared" si="68"/>
        <v>9.3769647407258603</v>
      </c>
    </row>
    <row r="386" spans="1:18" s="1" customFormat="1" x14ac:dyDescent="0.2">
      <c r="A386" s="17">
        <v>44682</v>
      </c>
      <c r="B386" s="1">
        <f t="shared" si="77"/>
        <v>5</v>
      </c>
      <c r="C386" s="47"/>
      <c r="D386" s="47"/>
      <c r="E386" s="47">
        <v>14.99285714</v>
      </c>
      <c r="F386" s="51">
        <v>21.64736842105259</v>
      </c>
      <c r="G386" s="16">
        <f t="shared" si="69"/>
        <v>0</v>
      </c>
      <c r="H386" s="16">
        <f t="shared" si="70"/>
        <v>21.64736842105259</v>
      </c>
      <c r="I386" s="23">
        <f t="shared" si="75"/>
        <v>47.977616537347856</v>
      </c>
      <c r="J386" s="16">
        <f t="shared" si="67"/>
        <v>45.719004922642029</v>
      </c>
      <c r="K386" s="16">
        <f t="shared" si="71"/>
        <v>2.2586116147058277</v>
      </c>
      <c r="L386" s="16">
        <f t="shared" si="72"/>
        <v>0</v>
      </c>
      <c r="M386" s="16">
        <f t="shared" si="76"/>
        <v>1.5933672672363627E-6</v>
      </c>
      <c r="N386" s="16">
        <f t="shared" si="73"/>
        <v>9.8788770568654485E-7</v>
      </c>
      <c r="O386" s="16">
        <f t="shared" si="74"/>
        <v>9.8788770568654485E-7</v>
      </c>
      <c r="P386" s="1">
        <f>'App MESURE'!T382</f>
        <v>0.5597872006048199</v>
      </c>
      <c r="Q386" s="85">
        <v>20.890111838709679</v>
      </c>
      <c r="R386" s="78">
        <f t="shared" si="68"/>
        <v>0.31336060394817028</v>
      </c>
    </row>
    <row r="387" spans="1:18" s="1" customFormat="1" x14ac:dyDescent="0.2">
      <c r="A387" s="17">
        <v>44713</v>
      </c>
      <c r="B387" s="1">
        <f t="shared" si="77"/>
        <v>6</v>
      </c>
      <c r="C387" s="47"/>
      <c r="D387" s="47"/>
      <c r="E387" s="47">
        <v>2.0119047619999999</v>
      </c>
      <c r="F387" s="51">
        <v>11.7315789473684</v>
      </c>
      <c r="G387" s="16">
        <f t="shared" si="69"/>
        <v>0</v>
      </c>
      <c r="H387" s="16">
        <f t="shared" si="70"/>
        <v>11.7315789473684</v>
      </c>
      <c r="I387" s="23">
        <f t="shared" si="75"/>
        <v>13.990190562074227</v>
      </c>
      <c r="J387" s="16">
        <f t="shared" si="67"/>
        <v>13.946452140179341</v>
      </c>
      <c r="K387" s="16">
        <f t="shared" si="71"/>
        <v>4.3738421894886415E-2</v>
      </c>
      <c r="L387" s="16">
        <f t="shared" si="72"/>
        <v>0</v>
      </c>
      <c r="M387" s="16">
        <f t="shared" si="76"/>
        <v>6.0547956154981781E-7</v>
      </c>
      <c r="N387" s="16">
        <f t="shared" si="73"/>
        <v>3.7539732816088706E-7</v>
      </c>
      <c r="O387" s="16">
        <f t="shared" si="74"/>
        <v>3.7539732816088706E-7</v>
      </c>
      <c r="P387" s="1">
        <f>'App MESURE'!T383</f>
        <v>0.13777565453570448</v>
      </c>
      <c r="Q387" s="85">
        <v>23.122041566666667</v>
      </c>
      <c r="R387" s="78">
        <f t="shared" si="68"/>
        <v>1.8982027541657509E-2</v>
      </c>
    </row>
    <row r="388" spans="1:18" s="1" customFormat="1" x14ac:dyDescent="0.2">
      <c r="A388" s="17">
        <v>44743</v>
      </c>
      <c r="B388" s="1">
        <f t="shared" si="77"/>
        <v>7</v>
      </c>
      <c r="C388" s="47"/>
      <c r="D388" s="47"/>
      <c r="E388" s="47">
        <v>3.5309523810000001</v>
      </c>
      <c r="F388" s="51">
        <v>18.43834586466161</v>
      </c>
      <c r="G388" s="16">
        <f t="shared" si="69"/>
        <v>0</v>
      </c>
      <c r="H388" s="16">
        <f t="shared" si="70"/>
        <v>18.43834586466161</v>
      </c>
      <c r="I388" s="23">
        <f t="shared" si="75"/>
        <v>18.482084286556496</v>
      </c>
      <c r="J388" s="16">
        <f t="shared" si="67"/>
        <v>18.43396836578405</v>
      </c>
      <c r="K388" s="16">
        <f t="shared" si="71"/>
        <v>4.8115920772445975E-2</v>
      </c>
      <c r="L388" s="16">
        <f t="shared" si="72"/>
        <v>0</v>
      </c>
      <c r="M388" s="16">
        <f t="shared" si="76"/>
        <v>2.3008223338893075E-7</v>
      </c>
      <c r="N388" s="16">
        <f t="shared" si="73"/>
        <v>1.4265098470113707E-7</v>
      </c>
      <c r="O388" s="16">
        <f t="shared" si="74"/>
        <v>1.4265098470113707E-7</v>
      </c>
      <c r="P388" s="1">
        <f>'App MESURE'!T384</f>
        <v>4.7329267342676408E-3</v>
      </c>
      <c r="Q388" s="85">
        <v>28.478540709677418</v>
      </c>
      <c r="R388" s="78">
        <f t="shared" si="68"/>
        <v>2.2399245178976338E-5</v>
      </c>
    </row>
    <row r="389" spans="1:18" s="1" customFormat="1" ht="13.5" thickBot="1" x14ac:dyDescent="0.25">
      <c r="A389" s="17">
        <v>44774</v>
      </c>
      <c r="B389" s="4">
        <f t="shared" si="77"/>
        <v>8</v>
      </c>
      <c r="C389" s="48"/>
      <c r="D389" s="48"/>
      <c r="E389" s="48">
        <v>1.457142857</v>
      </c>
      <c r="F389" s="58">
        <v>8.0639097744360733</v>
      </c>
      <c r="G389" s="25">
        <f t="shared" si="69"/>
        <v>0</v>
      </c>
      <c r="H389" s="25">
        <f t="shared" si="70"/>
        <v>8.0639097744360733</v>
      </c>
      <c r="I389" s="24">
        <f t="shared" si="75"/>
        <v>8.1120256952085192</v>
      </c>
      <c r="J389" s="25">
        <f t="shared" si="67"/>
        <v>8.1067184689851075</v>
      </c>
      <c r="K389" s="25">
        <f t="shared" si="71"/>
        <v>5.3072262234117318E-3</v>
      </c>
      <c r="L389" s="25">
        <f t="shared" si="72"/>
        <v>0</v>
      </c>
      <c r="M389" s="25">
        <f t="shared" si="76"/>
        <v>8.7431248687793675E-8</v>
      </c>
      <c r="N389" s="25">
        <f t="shared" si="73"/>
        <v>5.4207374186432081E-8</v>
      </c>
      <c r="O389" s="25">
        <f t="shared" si="74"/>
        <v>5.4207374186432081E-8</v>
      </c>
      <c r="P389" s="4">
        <f>'App MESURE'!T385</f>
        <v>1.1238862408741988E-3</v>
      </c>
      <c r="Q389" s="86">
        <v>26.553123645161296</v>
      </c>
      <c r="R389" s="79">
        <f t="shared" si="68"/>
        <v>1.262998439520773E-6</v>
      </c>
    </row>
    <row r="390" spans="1:18" s="1" customFormat="1" x14ac:dyDescent="0.2">
      <c r="A390" s="17">
        <v>44805</v>
      </c>
      <c r="B390" s="1">
        <f t="shared" si="77"/>
        <v>9</v>
      </c>
      <c r="C390" s="47"/>
      <c r="D390" s="47"/>
      <c r="E390" s="47">
        <v>6.3047619050000003</v>
      </c>
      <c r="F390" s="51">
        <v>22.679699248120276</v>
      </c>
      <c r="G390" s="16">
        <f t="shared" si="69"/>
        <v>0</v>
      </c>
      <c r="H390" s="16">
        <f t="shared" si="70"/>
        <v>22.679699248120276</v>
      </c>
      <c r="I390" s="23">
        <f t="shared" si="75"/>
        <v>22.685006474343687</v>
      </c>
      <c r="J390" s="16">
        <f t="shared" si="67"/>
        <v>22.455767144008288</v>
      </c>
      <c r="K390" s="16">
        <f t="shared" si="71"/>
        <v>0.22923933033539967</v>
      </c>
      <c r="L390" s="16">
        <f t="shared" si="72"/>
        <v>0</v>
      </c>
      <c r="M390" s="16">
        <f t="shared" si="76"/>
        <v>3.3223874501361594E-8</v>
      </c>
      <c r="N390" s="16">
        <f t="shared" si="73"/>
        <v>2.0598802190844187E-8</v>
      </c>
      <c r="O390" s="16">
        <f t="shared" si="74"/>
        <v>2.0598802190844187E-8</v>
      </c>
      <c r="P390" s="1">
        <f>'App MESURE'!T386</f>
        <v>0</v>
      </c>
      <c r="Q390" s="85">
        <v>21.583001366666668</v>
      </c>
      <c r="R390" s="78">
        <f t="shared" si="68"/>
        <v>4.2431065169752727E-16</v>
      </c>
    </row>
    <row r="391" spans="1:18" s="1" customFormat="1" x14ac:dyDescent="0.2">
      <c r="A391" s="17">
        <v>44835</v>
      </c>
      <c r="B391" s="1">
        <f t="shared" si="77"/>
        <v>10</v>
      </c>
      <c r="C391" s="47"/>
      <c r="D391" s="47"/>
      <c r="E391" s="47">
        <v>23.609523809999999</v>
      </c>
      <c r="F391" s="51">
        <v>37.715037593984874</v>
      </c>
      <c r="G391" s="16">
        <f t="shared" si="69"/>
        <v>0</v>
      </c>
      <c r="H391" s="16">
        <f t="shared" si="70"/>
        <v>37.715037593984874</v>
      </c>
      <c r="I391" s="23">
        <f t="shared" si="75"/>
        <v>37.944276924320278</v>
      </c>
      <c r="J391" s="16">
        <f t="shared" ref="J391:J401" si="78">I391/SQRT(1+(I391/($K$2*(300+(25*Q391)+0.05*(Q391)^3)))^2)</f>
        <v>36.862642320629007</v>
      </c>
      <c r="K391" s="16">
        <f t="shared" si="71"/>
        <v>1.0816346036912705</v>
      </c>
      <c r="L391" s="16">
        <f t="shared" si="72"/>
        <v>0</v>
      </c>
      <c r="M391" s="16">
        <f t="shared" si="76"/>
        <v>1.2625072310517407E-8</v>
      </c>
      <c r="N391" s="16">
        <f t="shared" si="73"/>
        <v>7.8275448325207922E-9</v>
      </c>
      <c r="O391" s="16">
        <f t="shared" si="74"/>
        <v>7.8275448325207922E-9</v>
      </c>
      <c r="P391" s="1">
        <f>'App MESURE'!T387</f>
        <v>0</v>
      </c>
      <c r="Q391" s="85">
        <v>21.325194612903225</v>
      </c>
      <c r="R391" s="78">
        <f t="shared" ref="R391:R401" si="79">(P391-O391)^2</f>
        <v>6.127045810512296E-17</v>
      </c>
    </row>
    <row r="392" spans="1:18" s="1" customFormat="1" x14ac:dyDescent="0.2">
      <c r="A392" s="17">
        <v>44866</v>
      </c>
      <c r="B392" s="1">
        <f t="shared" si="77"/>
        <v>11</v>
      </c>
      <c r="C392" s="47"/>
      <c r="D392" s="47"/>
      <c r="E392" s="47">
        <v>5.9238095240000002</v>
      </c>
      <c r="F392" s="51">
        <v>7.1007518796992457</v>
      </c>
      <c r="G392" s="16">
        <f t="shared" si="69"/>
        <v>0</v>
      </c>
      <c r="H392" s="16">
        <f t="shared" si="70"/>
        <v>7.1007518796992457</v>
      </c>
      <c r="I392" s="23">
        <f t="shared" si="75"/>
        <v>8.1823864833905162</v>
      </c>
      <c r="J392" s="16">
        <f t="shared" si="78"/>
        <v>8.1565078102976383</v>
      </c>
      <c r="K392" s="16">
        <f t="shared" si="71"/>
        <v>2.5878673092877946E-2</v>
      </c>
      <c r="L392" s="16">
        <f t="shared" si="72"/>
        <v>0</v>
      </c>
      <c r="M392" s="16">
        <f t="shared" si="76"/>
        <v>4.7975274779966145E-9</v>
      </c>
      <c r="N392" s="16">
        <f t="shared" si="73"/>
        <v>2.974467036357901E-9</v>
      </c>
      <c r="O392" s="16">
        <f t="shared" si="74"/>
        <v>2.974467036357901E-9</v>
      </c>
      <c r="P392" s="1">
        <f>'App MESURE'!T388</f>
        <v>0</v>
      </c>
      <c r="Q392" s="85">
        <v>15.438855033333331</v>
      </c>
      <c r="R392" s="78">
        <f t="shared" si="79"/>
        <v>8.8474541503797542E-18</v>
      </c>
    </row>
    <row r="393" spans="1:18" s="1" customFormat="1" x14ac:dyDescent="0.2">
      <c r="A393" s="17">
        <v>44896</v>
      </c>
      <c r="B393" s="1">
        <f t="shared" si="77"/>
        <v>12</v>
      </c>
      <c r="C393" s="47"/>
      <c r="D393" s="47"/>
      <c r="E393" s="47">
        <v>83.973809520000003</v>
      </c>
      <c r="F393" s="51">
        <v>102.23533834586443</v>
      </c>
      <c r="G393" s="16">
        <f t="shared" si="69"/>
        <v>7.9258961353385322</v>
      </c>
      <c r="H393" s="16">
        <f t="shared" si="70"/>
        <v>94.309442210525901</v>
      </c>
      <c r="I393" s="23">
        <f t="shared" si="75"/>
        <v>94.335320883618778</v>
      </c>
      <c r="J393" s="16">
        <f t="shared" si="78"/>
        <v>61.788348807087623</v>
      </c>
      <c r="K393" s="16">
        <f t="shared" si="71"/>
        <v>32.546972076531155</v>
      </c>
      <c r="L393" s="16">
        <f t="shared" si="72"/>
        <v>0</v>
      </c>
      <c r="M393" s="16">
        <f t="shared" si="76"/>
        <v>1.8230604416387135E-9</v>
      </c>
      <c r="N393" s="16">
        <f t="shared" si="73"/>
        <v>1.1302974738160024E-9</v>
      </c>
      <c r="O393" s="16">
        <f t="shared" si="74"/>
        <v>7.9258961364688298</v>
      </c>
      <c r="P393" s="1">
        <f>'App MESURE'!T389</f>
        <v>3.5232527745236029</v>
      </c>
      <c r="Q393" s="85">
        <v>12.142911612903227</v>
      </c>
      <c r="R393" s="78">
        <f t="shared" si="79"/>
        <v>19.383268572480372</v>
      </c>
    </row>
    <row r="394" spans="1:18" s="1" customFormat="1" x14ac:dyDescent="0.2">
      <c r="A394" s="17">
        <v>44927</v>
      </c>
      <c r="B394" s="1">
        <f t="shared" si="77"/>
        <v>1</v>
      </c>
      <c r="C394" s="47"/>
      <c r="D394" s="47"/>
      <c r="E394" s="47" t="e">
        <f>#REF!</f>
        <v>#REF!</v>
      </c>
      <c r="F394" s="51"/>
      <c r="G394" s="16">
        <f t="shared" si="69"/>
        <v>0</v>
      </c>
      <c r="H394" s="16">
        <f t="shared" si="70"/>
        <v>0</v>
      </c>
      <c r="I394" s="23">
        <f t="shared" si="75"/>
        <v>32.546972076531155</v>
      </c>
      <c r="J394" s="16">
        <f t="shared" si="78"/>
        <v>28.860247126400392</v>
      </c>
      <c r="K394" s="16">
        <f t="shared" si="71"/>
        <v>3.6867249501307633</v>
      </c>
      <c r="L394" s="16">
        <f t="shared" si="72"/>
        <v>0</v>
      </c>
      <c r="M394" s="16">
        <f t="shared" si="76"/>
        <v>6.927629678227111E-10</v>
      </c>
      <c r="N394" s="16">
        <f t="shared" si="73"/>
        <v>4.2951304005008087E-10</v>
      </c>
      <c r="O394" s="16">
        <f t="shared" si="74"/>
        <v>4.2951304005008087E-10</v>
      </c>
      <c r="P394" s="1">
        <f>'App MESURE'!T390</f>
        <v>6.0848996765752755E-2</v>
      </c>
      <c r="Q394" s="85">
        <v>8.1023862032258052</v>
      </c>
      <c r="R394" s="78">
        <f t="shared" si="79"/>
        <v>3.702600355127714E-3</v>
      </c>
    </row>
    <row r="395" spans="1:18" s="1" customFormat="1" x14ac:dyDescent="0.2">
      <c r="A395" s="17">
        <v>44958</v>
      </c>
      <c r="B395" s="1">
        <f t="shared" si="77"/>
        <v>2</v>
      </c>
      <c r="C395" s="47"/>
      <c r="D395" s="47"/>
      <c r="E395" s="47" t="e">
        <f>#REF!</f>
        <v>#REF!</v>
      </c>
      <c r="F395" s="51"/>
      <c r="G395" s="16">
        <f t="shared" si="69"/>
        <v>0</v>
      </c>
      <c r="H395" s="16">
        <f t="shared" si="70"/>
        <v>0</v>
      </c>
      <c r="I395" s="23">
        <f t="shared" si="75"/>
        <v>3.6867249501307633</v>
      </c>
      <c r="J395" s="16">
        <f t="shared" si="78"/>
        <v>3.6820581109350985</v>
      </c>
      <c r="K395" s="16">
        <f t="shared" si="71"/>
        <v>4.6668391956647959E-3</v>
      </c>
      <c r="L395" s="16">
        <f t="shared" si="72"/>
        <v>0</v>
      </c>
      <c r="M395" s="16">
        <f t="shared" si="76"/>
        <v>2.6324992777263023E-10</v>
      </c>
      <c r="N395" s="16">
        <f t="shared" si="73"/>
        <v>1.6321495521903075E-10</v>
      </c>
      <c r="O395" s="16">
        <f t="shared" si="74"/>
        <v>1.6321495521903075E-10</v>
      </c>
      <c r="P395" s="1">
        <f>'App MESURE'!T391</f>
        <v>0.38445070713063073</v>
      </c>
      <c r="Q395" s="85">
        <v>10.502267028571424</v>
      </c>
      <c r="R395" s="78">
        <f t="shared" si="79"/>
        <v>0.14780234608774581</v>
      </c>
    </row>
    <row r="396" spans="1:18" s="1" customFormat="1" x14ac:dyDescent="0.2">
      <c r="A396" s="17">
        <v>44986</v>
      </c>
      <c r="B396" s="1">
        <f t="shared" si="77"/>
        <v>3</v>
      </c>
      <c r="C396" s="47"/>
      <c r="D396" s="47"/>
      <c r="E396" s="47" t="e">
        <f>#REF!</f>
        <v>#REF!</v>
      </c>
      <c r="F396" s="51"/>
      <c r="G396" s="16">
        <f t="shared" si="69"/>
        <v>0</v>
      </c>
      <c r="H396" s="16">
        <f t="shared" si="70"/>
        <v>0</v>
      </c>
      <c r="I396" s="23">
        <f t="shared" si="75"/>
        <v>4.6668391956647959E-3</v>
      </c>
      <c r="J396" s="16">
        <f t="shared" si="78"/>
        <v>4.6668391906827351E-3</v>
      </c>
      <c r="K396" s="16">
        <f t="shared" si="71"/>
        <v>4.9820607708750408E-12</v>
      </c>
      <c r="L396" s="16">
        <f t="shared" si="72"/>
        <v>0</v>
      </c>
      <c r="M396" s="16">
        <f t="shared" si="76"/>
        <v>1.0003497255359948E-10</v>
      </c>
      <c r="N396" s="16">
        <f t="shared" si="73"/>
        <v>6.2021682983231684E-11</v>
      </c>
      <c r="O396" s="16">
        <f t="shared" si="74"/>
        <v>6.2021682983231684E-11</v>
      </c>
      <c r="P396" s="1">
        <f>'App MESURE'!T392</f>
        <v>3.7091615922201475</v>
      </c>
      <c r="Q396" s="85">
        <v>15.208301161290322</v>
      </c>
      <c r="R396" s="78">
        <f t="shared" si="79"/>
        <v>13.757879716741005</v>
      </c>
    </row>
    <row r="397" spans="1:18" s="1" customFormat="1" x14ac:dyDescent="0.2">
      <c r="A397" s="17">
        <v>45017</v>
      </c>
      <c r="B397" s="1">
        <f t="shared" si="77"/>
        <v>4</v>
      </c>
      <c r="C397" s="47"/>
      <c r="D397" s="47"/>
      <c r="E397" s="47" t="e">
        <f>#REF!</f>
        <v>#REF!</v>
      </c>
      <c r="F397" s="51"/>
      <c r="G397" s="16">
        <f t="shared" si="69"/>
        <v>0</v>
      </c>
      <c r="H397" s="16">
        <f t="shared" si="70"/>
        <v>0</v>
      </c>
      <c r="I397" s="23">
        <f t="shared" si="75"/>
        <v>4.9820607708750408E-12</v>
      </c>
      <c r="J397" s="16">
        <f t="shared" si="78"/>
        <v>4.9820607708750408E-12</v>
      </c>
      <c r="K397" s="16">
        <f t="shared" si="71"/>
        <v>0</v>
      </c>
      <c r="L397" s="16">
        <f t="shared" si="72"/>
        <v>0</v>
      </c>
      <c r="M397" s="16">
        <f t="shared" si="76"/>
        <v>3.8013289570367798E-11</v>
      </c>
      <c r="N397" s="16">
        <f t="shared" si="73"/>
        <v>2.3568239533628033E-11</v>
      </c>
      <c r="O397" s="16">
        <f t="shared" si="74"/>
        <v>2.3568239533628033E-11</v>
      </c>
      <c r="P397" s="1">
        <f>'App MESURE'!T393</f>
        <v>3.4818206158137986E-4</v>
      </c>
      <c r="Q397" s="85">
        <v>18.978730216666669</v>
      </c>
      <c r="R397" s="78">
        <f t="shared" si="79"/>
        <v>1.2123073159498388E-7</v>
      </c>
    </row>
    <row r="398" spans="1:18" s="1" customFormat="1" x14ac:dyDescent="0.2">
      <c r="A398" s="17">
        <v>45047</v>
      </c>
      <c r="B398" s="1">
        <f t="shared" si="77"/>
        <v>5</v>
      </c>
      <c r="C398" s="47"/>
      <c r="D398" s="47"/>
      <c r="E398" s="47" t="e">
        <f>#REF!</f>
        <v>#REF!</v>
      </c>
      <c r="F398" s="51"/>
      <c r="G398" s="16">
        <f t="shared" ref="G398:G401" si="80">IF((F398-$J$2)&gt;0,$I$2*(F398-$J$2),0)</f>
        <v>0</v>
      </c>
      <c r="H398" s="16">
        <f t="shared" ref="H398:H401" si="81">F398-G398</f>
        <v>0</v>
      </c>
      <c r="I398" s="23">
        <f t="shared" si="75"/>
        <v>0</v>
      </c>
      <c r="J398" s="16">
        <f t="shared" si="78"/>
        <v>0</v>
      </c>
      <c r="K398" s="16">
        <f t="shared" ref="K398:K401" si="82">I398-J398</f>
        <v>0</v>
      </c>
      <c r="L398" s="16">
        <f t="shared" ref="L398:L401" si="83">IF(K398&gt;$N$2,(K398-$N$2)/$L$2,0)</f>
        <v>0</v>
      </c>
      <c r="M398" s="16">
        <f t="shared" si="76"/>
        <v>1.4445050036739765E-11</v>
      </c>
      <c r="N398" s="16">
        <f t="shared" ref="N398:N401" si="84">$M$2*M398</f>
        <v>8.9559310227786533E-12</v>
      </c>
      <c r="O398" s="16">
        <f t="shared" ref="O398:O401" si="85">N398+G398</f>
        <v>8.9559310227786533E-12</v>
      </c>
      <c r="P398" s="1">
        <f>'App MESURE'!T394</f>
        <v>0.37393211045191921</v>
      </c>
      <c r="Q398" s="85">
        <v>17.684168612903225</v>
      </c>
      <c r="R398" s="78">
        <f t="shared" si="79"/>
        <v>0.13982522322032848</v>
      </c>
    </row>
    <row r="399" spans="1:18" s="1" customFormat="1" x14ac:dyDescent="0.2">
      <c r="A399" s="17">
        <v>45078</v>
      </c>
      <c r="B399" s="1">
        <f t="shared" si="77"/>
        <v>6</v>
      </c>
      <c r="C399" s="47"/>
      <c r="D399" s="47"/>
      <c r="E399" s="47" t="e">
        <f>#REF!</f>
        <v>#REF!</v>
      </c>
      <c r="F399" s="51"/>
      <c r="G399" s="16">
        <f t="shared" si="80"/>
        <v>0</v>
      </c>
      <c r="H399" s="16">
        <f t="shared" si="81"/>
        <v>0</v>
      </c>
      <c r="I399" s="23">
        <f t="shared" ref="I399:I401" si="86">H399+K398-L398</f>
        <v>0</v>
      </c>
      <c r="J399" s="16">
        <f t="shared" si="78"/>
        <v>0</v>
      </c>
      <c r="K399" s="16">
        <f t="shared" si="82"/>
        <v>0</v>
      </c>
      <c r="L399" s="16">
        <f t="shared" si="83"/>
        <v>0</v>
      </c>
      <c r="M399" s="16">
        <f t="shared" ref="M399:M401" si="87">L399+M398-N398</f>
        <v>5.4891190139611113E-12</v>
      </c>
      <c r="N399" s="16">
        <f t="shared" si="84"/>
        <v>3.403253788655889E-12</v>
      </c>
      <c r="O399" s="16">
        <f t="shared" si="85"/>
        <v>3.403253788655889E-12</v>
      </c>
      <c r="P399" s="1">
        <f>'App MESURE'!T395</f>
        <v>6.4254209667247205E-3</v>
      </c>
      <c r="Q399" s="85">
        <v>23.250402099999995</v>
      </c>
      <c r="R399" s="78">
        <f t="shared" si="79"/>
        <v>4.1286034555890969E-5</v>
      </c>
    </row>
    <row r="400" spans="1:18" s="1" customFormat="1" x14ac:dyDescent="0.2">
      <c r="A400" s="17">
        <v>45108</v>
      </c>
      <c r="B400" s="1">
        <f t="shared" si="77"/>
        <v>7</v>
      </c>
      <c r="C400" s="47"/>
      <c r="D400" s="47"/>
      <c r="E400" s="47" t="e">
        <f>#REF!</f>
        <v>#REF!</v>
      </c>
      <c r="F400" s="51"/>
      <c r="G400" s="16">
        <f t="shared" si="80"/>
        <v>0</v>
      </c>
      <c r="H400" s="16">
        <f t="shared" si="81"/>
        <v>0</v>
      </c>
      <c r="I400" s="23">
        <f t="shared" si="86"/>
        <v>0</v>
      </c>
      <c r="J400" s="16">
        <f t="shared" si="78"/>
        <v>0</v>
      </c>
      <c r="K400" s="16">
        <f t="shared" si="82"/>
        <v>0</v>
      </c>
      <c r="L400" s="16">
        <f t="shared" si="83"/>
        <v>0</v>
      </c>
      <c r="M400" s="16">
        <f t="shared" si="87"/>
        <v>2.0858652253052223E-12</v>
      </c>
      <c r="N400" s="16">
        <f t="shared" si="84"/>
        <v>1.2932364396892379E-12</v>
      </c>
      <c r="O400" s="16">
        <f t="shared" si="85"/>
        <v>1.2932364396892379E-12</v>
      </c>
      <c r="P400" s="1">
        <f>'App MESURE'!T396</f>
        <v>0</v>
      </c>
      <c r="Q400" s="85">
        <v>27.106560806451608</v>
      </c>
      <c r="R400" s="78">
        <f t="shared" si="79"/>
        <v>1.6724604889400959E-24</v>
      </c>
    </row>
    <row r="401" spans="1:18" s="1" customFormat="1" ht="13.5" thickBot="1" x14ac:dyDescent="0.25">
      <c r="A401" s="17">
        <v>45139</v>
      </c>
      <c r="B401" s="4">
        <f t="shared" si="77"/>
        <v>8</v>
      </c>
      <c r="C401" s="48"/>
      <c r="D401" s="48"/>
      <c r="E401" s="48" t="e">
        <f>#REF!</f>
        <v>#REF!</v>
      </c>
      <c r="F401" s="58"/>
      <c r="G401" s="25">
        <f t="shared" si="80"/>
        <v>0</v>
      </c>
      <c r="H401" s="25">
        <f t="shared" si="81"/>
        <v>0</v>
      </c>
      <c r="I401" s="24">
        <f t="shared" si="86"/>
        <v>0</v>
      </c>
      <c r="J401" s="25">
        <f t="shared" si="78"/>
        <v>0</v>
      </c>
      <c r="K401" s="25">
        <f t="shared" si="82"/>
        <v>0</v>
      </c>
      <c r="L401" s="25">
        <f t="shared" si="83"/>
        <v>0</v>
      </c>
      <c r="M401" s="25">
        <f t="shared" si="87"/>
        <v>7.9262878561598441E-13</v>
      </c>
      <c r="N401" s="25">
        <f t="shared" si="84"/>
        <v>4.9142984708191033E-13</v>
      </c>
      <c r="O401" s="25">
        <f t="shared" si="85"/>
        <v>4.9142984708191033E-13</v>
      </c>
      <c r="P401" s="4">
        <f>'App MESURE'!T397</f>
        <v>0</v>
      </c>
      <c r="Q401" s="86">
        <v>28.657903322580644</v>
      </c>
      <c r="R401" s="79">
        <f t="shared" si="79"/>
        <v>2.4150329460294978E-25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47">
        <v>22.091534199999998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47">
        <v>20.396567596774197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47">
        <v>14.077566066666671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47">
        <v>10.672096970967743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5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5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5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5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5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5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5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5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5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5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5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5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5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5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</row>
    <row r="479" spans="1:15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</row>
    <row r="480" spans="1:15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</row>
    <row r="481" spans="1:15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</row>
    <row r="482" spans="1:15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</row>
    <row r="483" spans="1:15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</row>
    <row r="484" spans="1:15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</row>
    <row r="485" spans="1:15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</row>
    <row r="486" spans="1:15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</row>
    <row r="487" spans="1:15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</row>
    <row r="488" spans="1:15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</row>
    <row r="489" spans="1:15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</row>
    <row r="490" spans="1:15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</row>
    <row r="491" spans="1:15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</row>
    <row r="492" spans="1:15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</row>
    <row r="493" spans="1:15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</row>
    <row r="494" spans="1:15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</row>
    <row r="495" spans="1:15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</row>
    <row r="496" spans="1:15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</row>
    <row r="497" spans="1:15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</row>
    <row r="498" spans="1:15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</row>
    <row r="499" spans="1:15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</row>
    <row r="500" spans="1:15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5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5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5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5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5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5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5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5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5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5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5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5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2025-02-08T21:28:51Z</dcterms:modified>
</cp:coreProperties>
</file>