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Yaquelin\curso EXANI\UAA\Ofimatica\"/>
    </mc:Choice>
  </mc:AlternateContent>
  <xr:revisionPtr revIDLastSave="0" documentId="13_ncr:1_{8D8D8DAB-E595-476E-B639-7B04606E9265}" xr6:coauthVersionLast="47" xr6:coauthVersionMax="47" xr10:uidLastSave="{00000000-0000-0000-0000-000000000000}"/>
  <bookViews>
    <workbookView xWindow="-120" yWindow="-120" windowWidth="29040" windowHeight="16440" activeTab="7" xr2:uid="{E55C1325-DEC9-4158-AB0D-AED21A22DFAC}"/>
  </bookViews>
  <sheets>
    <sheet name="FORMULA_BDCONTAR" sheetId="1" r:id="rId1"/>
    <sheet name="FORMULA_CONTARÁ" sheetId="2" r:id="rId2"/>
    <sheet name="BD_EXTRAER" sheetId="3" r:id="rId3"/>
    <sheet name="BD_MAX" sheetId="4" r:id="rId4"/>
    <sheet name="BD-MIN" sheetId="5" r:id="rId5"/>
    <sheet name="BD-PRODUCTO " sheetId="6" r:id="rId6"/>
    <sheet name="BD-PROMEDIO" sheetId="7" r:id="rId7"/>
    <sheet name="BD-SUMA" sheetId="8" r:id="rId8"/>
    <sheet name="BUSCARV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1" i="8" l="1"/>
  <c r="M11" i="8"/>
  <c r="N6" i="8"/>
  <c r="M6" i="8"/>
  <c r="P7" i="9"/>
  <c r="O7" i="9"/>
  <c r="R15" i="9"/>
  <c r="Q15" i="9"/>
  <c r="P15" i="9"/>
  <c r="O15" i="9"/>
  <c r="R14" i="9"/>
  <c r="Q14" i="9"/>
  <c r="P14" i="9"/>
  <c r="O14" i="9"/>
  <c r="N14" i="9"/>
  <c r="P6" i="9"/>
  <c r="O6" i="9"/>
  <c r="N6" i="9"/>
  <c r="N10" i="8"/>
  <c r="M10" i="8"/>
  <c r="L10" i="8"/>
  <c r="N5" i="8"/>
  <c r="M5" i="8"/>
  <c r="L5" i="8"/>
  <c r="P21" i="7"/>
  <c r="O20" i="7"/>
  <c r="N18" i="7"/>
  <c r="O18" i="7"/>
  <c r="P18" i="7"/>
  <c r="P16" i="7"/>
  <c r="O15" i="7"/>
  <c r="P13" i="7"/>
  <c r="O13" i="7"/>
  <c r="N13" i="7"/>
  <c r="P10" i="7"/>
  <c r="P7" i="7"/>
  <c r="O7" i="7"/>
  <c r="N7" i="7"/>
  <c r="O9" i="7"/>
  <c r="N20" i="6"/>
  <c r="M22" i="5"/>
  <c r="L21" i="5"/>
  <c r="K20" i="5"/>
  <c r="M11" i="5"/>
  <c r="L11" i="5"/>
  <c r="L5" i="5"/>
  <c r="N15" i="6"/>
  <c r="N11" i="6"/>
  <c r="Q6" i="6"/>
  <c r="N6" i="6"/>
  <c r="N14" i="6"/>
  <c r="M14" i="6"/>
  <c r="N10" i="6"/>
  <c r="M10" i="6"/>
  <c r="Q5" i="6"/>
  <c r="P5" i="6"/>
  <c r="M5" i="6"/>
  <c r="N5" i="6"/>
  <c r="K10" i="5"/>
  <c r="K4" i="5"/>
  <c r="L4" i="5"/>
  <c r="J18" i="5"/>
  <c r="M18" i="5"/>
  <c r="L18" i="5"/>
  <c r="K18" i="5"/>
  <c r="M10" i="5"/>
  <c r="L10" i="5"/>
  <c r="M17" i="4"/>
  <c r="L17" i="4"/>
  <c r="M10" i="4"/>
  <c r="L10" i="4"/>
  <c r="M16" i="4"/>
  <c r="L16" i="4"/>
  <c r="K16" i="4"/>
  <c r="L4" i="4"/>
  <c r="M9" i="4"/>
  <c r="L9" i="4"/>
  <c r="K9" i="4"/>
  <c r="L3" i="4"/>
  <c r="K3" i="4"/>
  <c r="K23" i="3" l="1"/>
  <c r="K22" i="3"/>
  <c r="K19" i="3"/>
  <c r="K18" i="3"/>
  <c r="K6" i="3"/>
  <c r="K10" i="3"/>
  <c r="K15" i="3"/>
  <c r="J22" i="3"/>
  <c r="J18" i="3"/>
  <c r="K13" i="3"/>
  <c r="J13" i="3"/>
  <c r="J7" i="3"/>
  <c r="L5" i="1"/>
  <c r="K15" i="1"/>
  <c r="J11" i="2"/>
  <c r="J4" i="2"/>
</calcChain>
</file>

<file path=xl/sharedStrings.xml><?xml version="1.0" encoding="utf-8"?>
<sst xmlns="http://schemas.openxmlformats.org/spreadsheetml/2006/main" count="602" uniqueCount="147">
  <si>
    <t>No. DE CAMION</t>
  </si>
  <si>
    <t>CHOFER</t>
  </si>
  <si>
    <t>RUTA</t>
  </si>
  <si>
    <t>MATERIAL QUE TRANSPORTA</t>
  </si>
  <si>
    <t>COBRO DE FLETE</t>
  </si>
  <si>
    <t xml:space="preserve">VIAJES EN EL MES </t>
  </si>
  <si>
    <t>CONTAR</t>
  </si>
  <si>
    <t>JOSE</t>
  </si>
  <si>
    <t>AGS-MEX</t>
  </si>
  <si>
    <t>VIDRIO</t>
  </si>
  <si>
    <t>JUAN</t>
  </si>
  <si>
    <t>AGS-ZAC</t>
  </si>
  <si>
    <t>MARTÍN</t>
  </si>
  <si>
    <t>AGS-LEON</t>
  </si>
  <si>
    <t>LADRILLO</t>
  </si>
  <si>
    <t>.=BDCONTAR(C4:H20,C4,J4:K5)</t>
  </si>
  <si>
    <t>JORGE</t>
  </si>
  <si>
    <t>AGS-SLP</t>
  </si>
  <si>
    <t>MADERA</t>
  </si>
  <si>
    <t>LUIS</t>
  </si>
  <si>
    <t>AGS-MOR</t>
  </si>
  <si>
    <t>CARTON</t>
  </si>
  <si>
    <t>PEDRO</t>
  </si>
  <si>
    <t>CALIDRA</t>
  </si>
  <si>
    <t>PLASTICO</t>
  </si>
  <si>
    <t>RODRIGO</t>
  </si>
  <si>
    <t>CEMENTO</t>
  </si>
  <si>
    <t>ALBERTO</t>
  </si>
  <si>
    <t>ARMANDO</t>
  </si>
  <si>
    <t>.=DBCUENTA(C4:H20,H4,J14:J15)</t>
  </si>
  <si>
    <t>.=BDCONTARA(B3:G19,C3,I3:I4)</t>
  </si>
  <si>
    <t>.=BDCONTARA(B3:G19,C3,L3:L4)</t>
  </si>
  <si>
    <t>CODIGO</t>
  </si>
  <si>
    <t>NOMBRE</t>
  </si>
  <si>
    <t>ANTIGÜEDAD</t>
  </si>
  <si>
    <t>VENTAS</t>
  </si>
  <si>
    <t>BONO POR ANTIGÜEDAD</t>
  </si>
  <si>
    <t>BONO POR VENTA</t>
  </si>
  <si>
    <t>BONO RECIBIDO</t>
  </si>
  <si>
    <t>Rolando Mota del Campo</t>
  </si>
  <si>
    <t>Alan Brito Pulido</t>
  </si>
  <si>
    <t>Zoila Baca del Corral</t>
  </si>
  <si>
    <t>Armando Escalera de Palos</t>
  </si>
  <si>
    <t>Zoila Flores del Campo</t>
  </si>
  <si>
    <t>Justino T. Mata Lozano</t>
  </si>
  <si>
    <t>Juan Manzo León</t>
  </si>
  <si>
    <t xml:space="preserve">Josefina Buen Rostro </t>
  </si>
  <si>
    <t>Fructuoso Huerta Naranjo</t>
  </si>
  <si>
    <t>Casimiro Vera Buendia</t>
  </si>
  <si>
    <t>NOMBRE DEL TRABAJADOR</t>
  </si>
  <si>
    <t xml:space="preserve">CIUDADES </t>
  </si>
  <si>
    <t>VENTAS EN TIENDA</t>
  </si>
  <si>
    <t>VENTAS EN INTERNET</t>
  </si>
  <si>
    <t>VENTAS DE ENERO</t>
  </si>
  <si>
    <t xml:space="preserve">VENTAS DE FEBRERO </t>
  </si>
  <si>
    <t>PROMEDIO</t>
  </si>
  <si>
    <t xml:space="preserve">AGUASCALIENTES </t>
  </si>
  <si>
    <t>GUADALAJARA</t>
  </si>
  <si>
    <t xml:space="preserve">ZACATECAS </t>
  </si>
  <si>
    <t>PUEBLA</t>
  </si>
  <si>
    <t>DURANGO</t>
  </si>
  <si>
    <t xml:space="preserve">OAXACA </t>
  </si>
  <si>
    <t>GUERRERO</t>
  </si>
  <si>
    <t>HIDALGO</t>
  </si>
  <si>
    <t xml:space="preserve">MICHIACAN </t>
  </si>
  <si>
    <t>.=BDMAX(A1:G15,F1,K3:K4)</t>
  </si>
  <si>
    <t>.=BDMAX(A1:G15,G1,K9:K10)</t>
  </si>
  <si>
    <t>.=BDMAX(A1:G15,C1,K9:K10)</t>
  </si>
  <si>
    <t>.=BDMAX(A1:G15,E1,K16:K17)</t>
  </si>
  <si>
    <t>.=BDMAX(A1:G15,F1,K16:K17)</t>
  </si>
  <si>
    <t>TALLER MECANICO</t>
  </si>
  <si>
    <t xml:space="preserve">IDE </t>
  </si>
  <si>
    <t xml:space="preserve">NOMBRE </t>
  </si>
  <si>
    <t>APELLIDO</t>
  </si>
  <si>
    <t>EDAD</t>
  </si>
  <si>
    <t>ESTADO CIVIL</t>
  </si>
  <si>
    <t>ESTUDIOS</t>
  </si>
  <si>
    <t xml:space="preserve">AÑOS DE ANTUGÜEDAD </t>
  </si>
  <si>
    <t>LOPEZ</t>
  </si>
  <si>
    <t>CASADO</t>
  </si>
  <si>
    <t>UNIVERSIDAD</t>
  </si>
  <si>
    <t>GALLEGOS</t>
  </si>
  <si>
    <t>SOLTERO</t>
  </si>
  <si>
    <t>PRIMARIA</t>
  </si>
  <si>
    <t>SANTOYO</t>
  </si>
  <si>
    <t>SECUNDARIA</t>
  </si>
  <si>
    <t>NAJERA</t>
  </si>
  <si>
    <t>SANCHEZ</t>
  </si>
  <si>
    <t>ESPARZA</t>
  </si>
  <si>
    <t>MACIAS</t>
  </si>
  <si>
    <t>GONZALEZ</t>
  </si>
  <si>
    <t xml:space="preserve">GARNICA </t>
  </si>
  <si>
    <t xml:space="preserve">CHAVEZ </t>
  </si>
  <si>
    <t>DUARTE</t>
  </si>
  <si>
    <t>JAVIER</t>
  </si>
  <si>
    <t xml:space="preserve">LARA </t>
  </si>
  <si>
    <t>CAPETILLO</t>
  </si>
  <si>
    <t>PALOS</t>
  </si>
  <si>
    <t>.=BDPRODUCTO(D5:J18,J5,M5:M6)</t>
  </si>
  <si>
    <t>.=BDPRODUCTO(D5:J18,J5,P5:P6)</t>
  </si>
  <si>
    <t>.=BDPRODUCTO(D5:J18,J5,M10:M11)</t>
  </si>
  <si>
    <t>.=BDPRODUCTO(D5:J18,G5,M14:M15)</t>
  </si>
  <si>
    <t>.=BDMIN(B3:H17,G3,K4:K5)</t>
  </si>
  <si>
    <t>.=BDMIN(B3:H17,G3,K10:K11)</t>
  </si>
  <si>
    <t>.=BDMIN(B3:H17,H3,K10:K11</t>
  </si>
  <si>
    <t>.=BDMIN(B3:H17,E3,J18:J19)</t>
  </si>
  <si>
    <t>.=BDMIN(B3:H17,G3,J18:J19)</t>
  </si>
  <si>
    <t>.=BDMIN(B3:H17,H3,J18:J19)</t>
  </si>
  <si>
    <t>MOLINO LA MOLIENDA</t>
  </si>
  <si>
    <t>Datos de los funcionarios</t>
  </si>
  <si>
    <t>Nº funcionario</t>
  </si>
  <si>
    <t>Nombre</t>
  </si>
  <si>
    <t>Sueldo</t>
  </si>
  <si>
    <t>Fecha de nacimiento</t>
  </si>
  <si>
    <t>Edad</t>
  </si>
  <si>
    <t>Código sección</t>
  </si>
  <si>
    <t>Cargo</t>
  </si>
  <si>
    <t>Sección</t>
  </si>
  <si>
    <t>Zoila  Baca del Corral</t>
  </si>
  <si>
    <t>Contador</t>
  </si>
  <si>
    <t>Finanzas</t>
  </si>
  <si>
    <t>Rolando  Mota del Campo</t>
  </si>
  <si>
    <t>Melissa   Mata Lozano</t>
  </si>
  <si>
    <t>Director</t>
  </si>
  <si>
    <t>Personal</t>
  </si>
  <si>
    <t>Alan  Brito Pulido</t>
  </si>
  <si>
    <t>Itzel Escalera de Palos</t>
  </si>
  <si>
    <t>Jefe de área</t>
  </si>
  <si>
    <t>Ventas</t>
  </si>
  <si>
    <t>Marilyn  Manzo León</t>
  </si>
  <si>
    <t>Casimira Vera Buendía</t>
  </si>
  <si>
    <t>Administrativo</t>
  </si>
  <si>
    <t>Michelle  Huerta Naranjo</t>
  </si>
  <si>
    <t>Mary  Mota del Campo</t>
  </si>
  <si>
    <t>Elsa  Capunta Neta</t>
  </si>
  <si>
    <t>Justino T.  Mata Lozano</t>
  </si>
  <si>
    <t>Rosa  Moreno Blanco</t>
  </si>
  <si>
    <t>.=BUSCARV(N15,E6:K19,2,0)</t>
  </si>
  <si>
    <t>.=BUSCARV(N15,E6:K19,3,FALSO)</t>
  </si>
  <si>
    <t>.=BUSCARV(N15,E6:K19,7,FALSO)</t>
  </si>
  <si>
    <t>.=BUSCARV(N15,E6:K19,6,FALSO)</t>
  </si>
  <si>
    <t>.=BUSCARV(N7,E6:K19,2,0)</t>
  </si>
  <si>
    <t>.=BUSCARV(N7,E6:K19,3,FALSO)</t>
  </si>
  <si>
    <t>.=BDSUMA(D4:J18,F4,L5:L6)</t>
  </si>
  <si>
    <t>.=BDSUMA(D4:J18,I4,L5:L6)</t>
  </si>
  <si>
    <t>.=BDSUMA(D4:J18,J4,L10:L11)</t>
  </si>
  <si>
    <t>.=BDSUMA(D4:J18,I4,L10:L11)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</si>
</sst>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\-&quot;$&quot;#,##0"/>
    <numFmt numFmtId="44" formatCode="_-&quot;$&quot;* #,##0.00_-;\-&quot;$&quot;* #,##0.00_-;_-&quot;$&quot;* &quot;-&quot;??_-;_-@_-"/>
    <numFmt numFmtId="164" formatCode="_-&quot;$&quot;* #,##0_-;\-&quot;$&quot;* #,##0_-;_-&quot;$&quot;* &quot;-&quot;??_-;_-@_-"/>
    <numFmt numFmtId="165" formatCode="&quot;$&quot;#,##0"/>
    <numFmt numFmtId="166" formatCode="0.0"/>
  </numFmts>
  <fonts count="3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8"/>
      <name val="Arial"/>
      <family val="2"/>
    </font>
    <font>
      <sz val="11"/>
      <color rgb="FF000000"/>
      <name val="Calibri"/>
      <family val="2"/>
      <scheme val="minor"/>
    </font>
    <font>
      <sz val="8"/>
      <name val="Arial"/>
      <family val="2"/>
    </font>
    <font>
      <b/>
      <u/>
      <sz val="10"/>
      <name val="Courier New"/>
      <family val="3"/>
    </font>
    <font>
      <b/>
      <sz val="11"/>
      <color rgb="FF000000"/>
      <name val="Agency FB"/>
      <family val="2"/>
    </font>
    <font>
      <b/>
      <sz val="10"/>
      <name val="Agency FB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"/>
    </font>
    <font>
      <sz val="10"/>
      <color rgb="FF444444"/>
      <name val="Arial"/>
    </font>
    <font>
      <sz val="12"/>
      <color rgb="FF000000"/>
      <name val="Calibri"/>
      <scheme val="minor"/>
    </font>
    <font>
      <b/>
      <sz val="12"/>
      <color theme="0"/>
      <name val="Calibri"/>
      <family val="2"/>
      <scheme val="minor"/>
    </font>
    <font>
      <b/>
      <sz val="16"/>
      <color rgb="FF2F75B5"/>
      <name val="Calibri"/>
      <family val="2"/>
      <scheme val="minor"/>
    </font>
    <font>
      <sz val="11"/>
      <color rgb="FF000000"/>
      <name val="Baghdad Regular"/>
      <charset val="1"/>
    </font>
    <font>
      <sz val="11"/>
      <name val="Baghdad Regular"/>
      <charset val="1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0000"/>
      <name val="Blackadder ITC"/>
      <family val="5"/>
    </font>
    <font>
      <sz val="12"/>
      <color rgb="FF000000"/>
      <name val="Blackadder ITC"/>
      <family val="5"/>
    </font>
    <font>
      <sz val="12"/>
      <color rgb="FF000000"/>
      <name val="Baskerville Old Face"/>
      <family val="1"/>
    </font>
    <font>
      <sz val="11"/>
      <color theme="1"/>
      <name val="Baskerville Old Face"/>
      <family val="1"/>
    </font>
    <font>
      <sz val="11"/>
      <color theme="1"/>
      <name val="Brush Script MT"/>
      <family val="4"/>
    </font>
    <font>
      <b/>
      <sz val="12"/>
      <name val="Berlin Sans FB Demi"/>
      <family val="2"/>
    </font>
    <font>
      <sz val="12"/>
      <color theme="0"/>
      <name val="Calibri"/>
      <family val="2"/>
      <scheme val="minor"/>
    </font>
    <font>
      <sz val="11"/>
      <color theme="0"/>
      <name val="Agency FB"/>
      <family val="2"/>
    </font>
    <font>
      <sz val="11"/>
      <color theme="1"/>
      <name val="Century Schoolbook"/>
      <family val="1"/>
    </font>
    <font>
      <sz val="11"/>
      <color theme="1"/>
      <name val="Eras Light ITC"/>
      <family val="2"/>
    </font>
    <font>
      <b/>
      <sz val="12"/>
      <color theme="0"/>
      <name val="Bahnschrift SemiBold SemiConden"/>
      <family val="2"/>
    </font>
  </fonts>
  <fills count="23">
    <fill>
      <patternFill patternType="none"/>
    </fill>
    <fill>
      <patternFill patternType="gray125"/>
    </fill>
    <fill>
      <patternFill patternType="solid">
        <fgColor rgb="FFCCFFCC"/>
        <bgColor rgb="FF000000"/>
      </patternFill>
    </fill>
    <fill>
      <patternFill patternType="solid">
        <fgColor rgb="FF9999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FFCC"/>
        <bgColor rgb="FF000000"/>
      </patternFill>
    </fill>
    <fill>
      <patternFill patternType="solid">
        <fgColor rgb="FF99FFCC"/>
        <bgColor indexed="64"/>
      </patternFill>
    </fill>
    <fill>
      <patternFill patternType="solid">
        <fgColor rgb="FFFF99CC"/>
        <bgColor rgb="FF000000"/>
      </patternFill>
    </fill>
    <fill>
      <patternFill patternType="solid">
        <fgColor rgb="FF9999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FF0066"/>
        <bgColor rgb="FF000000"/>
      </patternFill>
    </fill>
    <fill>
      <patternFill patternType="solid">
        <fgColor rgb="FFFF7C80"/>
        <bgColor rgb="FF000000"/>
      </patternFill>
    </fill>
    <fill>
      <patternFill patternType="solid">
        <fgColor rgb="FFFF006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rgb="FF7030A0"/>
      </left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66"/>
      </left>
      <right style="thin">
        <color rgb="FFFF99CC"/>
      </right>
      <top style="medium">
        <color rgb="FFFF0066"/>
      </top>
      <bottom style="medium">
        <color rgb="FFFF0066"/>
      </bottom>
      <diagonal/>
    </border>
    <border>
      <left style="thin">
        <color rgb="FFFF99CC"/>
      </left>
      <right style="medium">
        <color rgb="FFFF0066"/>
      </right>
      <top style="medium">
        <color rgb="FFFF0066"/>
      </top>
      <bottom style="medium">
        <color rgb="FFFF0066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rgb="FFFF0066"/>
      </left>
      <right style="thin">
        <color rgb="FFFF0066"/>
      </right>
      <top style="medium">
        <color rgb="FFFF0066"/>
      </top>
      <bottom style="medium">
        <color rgb="FFFF0066"/>
      </bottom>
      <diagonal/>
    </border>
    <border>
      <left/>
      <right style="medium">
        <color rgb="FFFF0066"/>
      </right>
      <top style="medium">
        <color rgb="FFFF0066"/>
      </top>
      <bottom style="medium">
        <color rgb="FFFF0066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61">
    <xf numFmtId="0" fontId="0" fillId="0" borderId="0" xfId="0"/>
    <xf numFmtId="0" fontId="3" fillId="0" borderId="0" xfId="0" applyFont="1"/>
    <xf numFmtId="0" fontId="0" fillId="0" borderId="6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8" xfId="0" applyFont="1" applyBorder="1"/>
    <xf numFmtId="0" fontId="4" fillId="0" borderId="6" xfId="0" applyFont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" fillId="6" borderId="0" xfId="0" applyFont="1" applyFill="1"/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vertical="center"/>
    </xf>
    <xf numFmtId="0" fontId="0" fillId="0" borderId="15" xfId="0" applyBorder="1"/>
    <xf numFmtId="0" fontId="11" fillId="0" borderId="18" xfId="0" applyFont="1" applyFill="1" applyBorder="1"/>
    <xf numFmtId="0" fontId="0" fillId="0" borderId="19" xfId="0" applyBorder="1"/>
    <xf numFmtId="0" fontId="0" fillId="0" borderId="6" xfId="0" applyBorder="1"/>
    <xf numFmtId="0" fontId="0" fillId="0" borderId="21" xfId="0" applyBorder="1"/>
    <xf numFmtId="0" fontId="0" fillId="0" borderId="6" xfId="0" applyFill="1" applyBorder="1"/>
    <xf numFmtId="0" fontId="13" fillId="10" borderId="22" xfId="0" applyFont="1" applyFill="1" applyBorder="1"/>
    <xf numFmtId="0" fontId="0" fillId="10" borderId="18" xfId="0" applyFill="1" applyBorder="1"/>
    <xf numFmtId="0" fontId="0" fillId="10" borderId="20" xfId="0" applyFill="1" applyBorder="1"/>
    <xf numFmtId="0" fontId="14" fillId="10" borderId="18" xfId="0" applyFont="1" applyFill="1" applyBorder="1"/>
    <xf numFmtId="0" fontId="0" fillId="10" borderId="6" xfId="0" applyFill="1" applyBorder="1"/>
    <xf numFmtId="0" fontId="10" fillId="6" borderId="16" xfId="0" applyFont="1" applyFill="1" applyBorder="1" applyAlignment="1">
      <alignment vertical="center"/>
    </xf>
    <xf numFmtId="0" fontId="11" fillId="6" borderId="7" xfId="0" applyFont="1" applyFill="1" applyBorder="1"/>
    <xf numFmtId="0" fontId="10" fillId="11" borderId="17" xfId="0" applyFont="1" applyFill="1" applyBorder="1" applyAlignment="1">
      <alignment horizontal="center" vertical="center" wrapText="1"/>
    </xf>
    <xf numFmtId="0" fontId="12" fillId="10" borderId="6" xfId="0" applyFont="1" applyFill="1" applyBorder="1" applyAlignment="1">
      <alignment horizontal="center"/>
    </xf>
    <xf numFmtId="164" fontId="12" fillId="10" borderId="6" xfId="1" applyNumberFormat="1" applyFont="1" applyFill="1" applyBorder="1"/>
    <xf numFmtId="164" fontId="12" fillId="10" borderId="6" xfId="1" quotePrefix="1" applyNumberFormat="1" applyFont="1" applyFill="1" applyBorder="1"/>
    <xf numFmtId="0" fontId="16" fillId="5" borderId="23" xfId="0" applyFont="1" applyFill="1" applyBorder="1" applyAlignment="1">
      <alignment horizontal="center" vertical="center" wrapText="1"/>
    </xf>
    <xf numFmtId="0" fontId="15" fillId="12" borderId="6" xfId="0" applyFont="1" applyFill="1" applyBorder="1"/>
    <xf numFmtId="6" fontId="15" fillId="12" borderId="6" xfId="0" applyNumberFormat="1" applyFont="1" applyFill="1" applyBorder="1"/>
    <xf numFmtId="165" fontId="15" fillId="12" borderId="6" xfId="1" applyNumberFormat="1" applyFont="1" applyFill="1" applyBorder="1"/>
    <xf numFmtId="0" fontId="0" fillId="10" borderId="6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3" borderId="6" xfId="0" applyFill="1" applyBorder="1"/>
    <xf numFmtId="44" fontId="0" fillId="13" borderId="6" xfId="1" applyFont="1" applyFill="1" applyBorder="1"/>
    <xf numFmtId="0" fontId="0" fillId="14" borderId="6" xfId="0" applyFill="1" applyBorder="1"/>
    <xf numFmtId="44" fontId="0" fillId="14" borderId="6" xfId="1" applyFont="1" applyFill="1" applyBorder="1"/>
    <xf numFmtId="0" fontId="0" fillId="6" borderId="6" xfId="0" applyFill="1" applyBorder="1"/>
    <xf numFmtId="44" fontId="0" fillId="6" borderId="6" xfId="1" applyFont="1" applyFill="1" applyBorder="1"/>
    <xf numFmtId="0" fontId="0" fillId="8" borderId="6" xfId="0" applyFill="1" applyBorder="1" applyAlignment="1">
      <alignment horizontal="center" vertical="center"/>
    </xf>
    <xf numFmtId="0" fontId="0" fillId="0" borderId="24" xfId="0" applyBorder="1"/>
    <xf numFmtId="0" fontId="15" fillId="15" borderId="6" xfId="0" applyFont="1" applyFill="1" applyBorder="1"/>
    <xf numFmtId="6" fontId="15" fillId="15" borderId="6" xfId="0" applyNumberFormat="1" applyFont="1" applyFill="1" applyBorder="1"/>
    <xf numFmtId="165" fontId="15" fillId="15" borderId="6" xfId="1" applyNumberFormat="1" applyFont="1" applyFill="1" applyBorder="1"/>
    <xf numFmtId="0" fontId="0" fillId="8" borderId="6" xfId="0" applyFill="1" applyBorder="1"/>
    <xf numFmtId="0" fontId="18" fillId="0" borderId="25" xfId="0" applyFont="1" applyFill="1" applyBorder="1" applyAlignment="1">
      <alignment horizontal="center" vertical="center"/>
    </xf>
    <xf numFmtId="0" fontId="19" fillId="0" borderId="8" xfId="0" applyFont="1" applyFill="1" applyBorder="1" applyAlignment="1">
      <alignment horizontal="center" vertical="center"/>
    </xf>
    <xf numFmtId="0" fontId="18" fillId="0" borderId="27" xfId="0" applyFont="1" applyFill="1" applyBorder="1" applyAlignment="1">
      <alignment horizontal="center" vertical="center"/>
    </xf>
    <xf numFmtId="0" fontId="18" fillId="0" borderId="19" xfId="0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center" vertical="center"/>
    </xf>
    <xf numFmtId="0" fontId="0" fillId="10" borderId="6" xfId="0" applyFill="1" applyBorder="1" applyAlignment="1">
      <alignment horizontal="center" wrapText="1"/>
    </xf>
    <xf numFmtId="0" fontId="0" fillId="10" borderId="7" xfId="0" applyFill="1" applyBorder="1" applyAlignment="1">
      <alignment horizontal="center" wrapText="1"/>
    </xf>
    <xf numFmtId="0" fontId="16" fillId="16" borderId="25" xfId="0" applyFont="1" applyFill="1" applyBorder="1" applyAlignment="1">
      <alignment horizontal="center" vertical="center" wrapText="1"/>
    </xf>
    <xf numFmtId="0" fontId="16" fillId="16" borderId="19" xfId="0" applyFont="1" applyFill="1" applyBorder="1" applyAlignment="1">
      <alignment horizontal="center" vertical="center" wrapText="1"/>
    </xf>
    <xf numFmtId="0" fontId="16" fillId="16" borderId="26" xfId="0" applyFont="1" applyFill="1" applyBorder="1" applyAlignment="1">
      <alignment horizontal="center" vertical="center" wrapText="1"/>
    </xf>
    <xf numFmtId="0" fontId="18" fillId="15" borderId="25" xfId="0" applyFont="1" applyFill="1" applyBorder="1" applyAlignment="1">
      <alignment horizontal="center" vertical="center"/>
    </xf>
    <xf numFmtId="0" fontId="19" fillId="15" borderId="8" xfId="0" applyFont="1" applyFill="1" applyBorder="1" applyAlignment="1">
      <alignment horizontal="center" vertical="center"/>
    </xf>
    <xf numFmtId="0" fontId="18" fillId="15" borderId="27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18" fillId="15" borderId="26" xfId="0" applyFont="1" applyFill="1" applyBorder="1" applyAlignment="1">
      <alignment horizontal="center" vertical="center"/>
    </xf>
    <xf numFmtId="0" fontId="18" fillId="15" borderId="30" xfId="0" applyFont="1" applyFill="1" applyBorder="1" applyAlignment="1">
      <alignment horizontal="center" vertical="center"/>
    </xf>
    <xf numFmtId="0" fontId="18" fillId="15" borderId="29" xfId="0" applyFont="1" applyFill="1" applyBorder="1" applyAlignment="1">
      <alignment horizontal="center" vertical="center"/>
    </xf>
    <xf numFmtId="0" fontId="18" fillId="15" borderId="28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1" fillId="5" borderId="34" xfId="0" applyFont="1" applyFill="1" applyBorder="1" applyAlignment="1">
      <alignment horizontal="center" vertical="center" wrapText="1"/>
    </xf>
    <xf numFmtId="0" fontId="1" fillId="5" borderId="35" xfId="0" applyFont="1" applyFill="1" applyBorder="1" applyAlignment="1">
      <alignment horizontal="center" vertical="center" wrapText="1"/>
    </xf>
    <xf numFmtId="0" fontId="0" fillId="0" borderId="0" xfId="0" applyBorder="1"/>
    <xf numFmtId="44" fontId="0" fillId="0" borderId="4" xfId="1" applyFont="1" applyBorder="1"/>
    <xf numFmtId="44" fontId="0" fillId="0" borderId="17" xfId="1" applyFont="1" applyBorder="1"/>
    <xf numFmtId="44" fontId="0" fillId="0" borderId="36" xfId="1" applyFont="1" applyBorder="1"/>
    <xf numFmtId="44" fontId="0" fillId="0" borderId="37" xfId="1" applyFont="1" applyBorder="1"/>
    <xf numFmtId="0" fontId="0" fillId="6" borderId="38" xfId="0" applyFill="1" applyBorder="1"/>
    <xf numFmtId="0" fontId="0" fillId="0" borderId="39" xfId="1" applyNumberFormat="1" applyFont="1" applyBorder="1" applyAlignment="1">
      <alignment horizontal="center" vertical="center" wrapText="1"/>
    </xf>
    <xf numFmtId="0" fontId="0" fillId="0" borderId="39" xfId="1" applyNumberFormat="1" applyFont="1" applyBorder="1" applyAlignment="1">
      <alignment horizontal="center" vertical="center"/>
    </xf>
    <xf numFmtId="0" fontId="0" fillId="0" borderId="39" xfId="1" applyNumberFormat="1" applyFont="1" applyBorder="1"/>
    <xf numFmtId="0" fontId="0" fillId="8" borderId="40" xfId="0" applyFill="1" applyBorder="1"/>
    <xf numFmtId="0" fontId="15" fillId="0" borderId="25" xfId="0" applyFont="1" applyBorder="1"/>
    <xf numFmtId="0" fontId="15" fillId="0" borderId="19" xfId="0" applyFont="1" applyBorder="1"/>
    <xf numFmtId="0" fontId="15" fillId="0" borderId="26" xfId="0" applyFont="1" applyBorder="1"/>
    <xf numFmtId="0" fontId="15" fillId="17" borderId="25" xfId="0" applyFont="1" applyFill="1" applyBorder="1"/>
    <xf numFmtId="0" fontId="15" fillId="17" borderId="19" xfId="0" applyFont="1" applyFill="1" applyBorder="1"/>
    <xf numFmtId="0" fontId="15" fillId="17" borderId="26" xfId="0" applyFont="1" applyFill="1" applyBorder="1"/>
    <xf numFmtId="0" fontId="15" fillId="0" borderId="28" xfId="0" applyFont="1" applyBorder="1"/>
    <xf numFmtId="0" fontId="15" fillId="0" borderId="29" xfId="0" applyFont="1" applyBorder="1"/>
    <xf numFmtId="0" fontId="21" fillId="0" borderId="0" xfId="0" applyFont="1"/>
    <xf numFmtId="0" fontId="21" fillId="0" borderId="24" xfId="1" applyNumberFormat="1" applyFont="1" applyFill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/>
    </xf>
    <xf numFmtId="0" fontId="20" fillId="5" borderId="48" xfId="0" applyFont="1" applyFill="1" applyBorder="1" applyAlignment="1">
      <alignment horizontal="center" vertical="center"/>
    </xf>
    <xf numFmtId="0" fontId="1" fillId="5" borderId="47" xfId="0" applyFont="1" applyFill="1" applyBorder="1" applyAlignment="1">
      <alignment horizontal="center" vertical="center" wrapText="1"/>
    </xf>
    <xf numFmtId="0" fontId="22" fillId="18" borderId="25" xfId="0" applyFont="1" applyFill="1" applyBorder="1" applyAlignment="1">
      <alignment horizontal="center" vertical="center" wrapText="1"/>
    </xf>
    <xf numFmtId="0" fontId="22" fillId="18" borderId="19" xfId="0" applyFont="1" applyFill="1" applyBorder="1" applyAlignment="1">
      <alignment horizontal="center" vertical="center" wrapText="1"/>
    </xf>
    <xf numFmtId="0" fontId="22" fillId="18" borderId="26" xfId="0" applyFont="1" applyFill="1" applyBorder="1" applyAlignment="1">
      <alignment horizontal="center" vertical="center" wrapText="1"/>
    </xf>
    <xf numFmtId="0" fontId="23" fillId="3" borderId="6" xfId="0" applyFont="1" applyFill="1" applyBorder="1" applyAlignment="1">
      <alignment horizontal="center" vertical="center" wrapText="1"/>
    </xf>
    <xf numFmtId="0" fontId="24" fillId="19" borderId="25" xfId="0" applyFont="1" applyFill="1" applyBorder="1" applyAlignment="1">
      <alignment horizontal="center" vertical="center"/>
    </xf>
    <xf numFmtId="0" fontId="24" fillId="19" borderId="19" xfId="0" applyFont="1" applyFill="1" applyBorder="1" applyAlignment="1">
      <alignment horizontal="center" vertical="center"/>
    </xf>
    <xf numFmtId="0" fontId="24" fillId="19" borderId="26" xfId="0" applyFont="1" applyFill="1" applyBorder="1" applyAlignment="1">
      <alignment horizontal="center" vertical="center"/>
    </xf>
    <xf numFmtId="0" fontId="24" fillId="14" borderId="25" xfId="0" applyFont="1" applyFill="1" applyBorder="1" applyAlignment="1">
      <alignment horizontal="center" vertical="center"/>
    </xf>
    <xf numFmtId="0" fontId="24" fillId="14" borderId="19" xfId="0" applyFont="1" applyFill="1" applyBorder="1" applyAlignment="1">
      <alignment horizontal="center" vertical="center"/>
    </xf>
    <xf numFmtId="0" fontId="24" fillId="14" borderId="26" xfId="0" applyFont="1" applyFill="1" applyBorder="1" applyAlignment="1">
      <alignment horizontal="center" vertical="center"/>
    </xf>
    <xf numFmtId="0" fontId="24" fillId="14" borderId="28" xfId="0" applyFont="1" applyFill="1" applyBorder="1" applyAlignment="1">
      <alignment horizontal="center" vertical="center"/>
    </xf>
    <xf numFmtId="0" fontId="24" fillId="14" borderId="29" xfId="0" applyFont="1" applyFill="1" applyBorder="1" applyAlignment="1">
      <alignment horizontal="center" vertical="center"/>
    </xf>
    <xf numFmtId="0" fontId="24" fillId="14" borderId="30" xfId="0" applyFont="1" applyFill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44" fontId="25" fillId="0" borderId="6" xfId="1" applyFont="1" applyBorder="1" applyAlignment="1">
      <alignment horizontal="center" vertical="center"/>
    </xf>
    <xf numFmtId="166" fontId="25" fillId="0" borderId="6" xfId="0" applyNumberFormat="1" applyFont="1" applyBorder="1" applyAlignment="1">
      <alignment horizontal="center" vertical="center"/>
    </xf>
    <xf numFmtId="0" fontId="25" fillId="0" borderId="0" xfId="0" applyFont="1"/>
    <xf numFmtId="0" fontId="26" fillId="10" borderId="6" xfId="0" applyFont="1" applyFill="1" applyBorder="1" applyAlignment="1">
      <alignment horizontal="center" vertical="center"/>
    </xf>
    <xf numFmtId="14" fontId="25" fillId="0" borderId="6" xfId="0" applyNumberFormat="1" applyFont="1" applyBorder="1" applyAlignment="1">
      <alignment horizontal="center" vertical="center"/>
    </xf>
    <xf numFmtId="14" fontId="24" fillId="19" borderId="19" xfId="0" applyNumberFormat="1" applyFont="1" applyFill="1" applyBorder="1" applyAlignment="1">
      <alignment horizontal="center" vertical="center"/>
    </xf>
    <xf numFmtId="14" fontId="24" fillId="14" borderId="19" xfId="0" applyNumberFormat="1" applyFont="1" applyFill="1" applyBorder="1" applyAlignment="1">
      <alignment horizontal="center" vertical="center"/>
    </xf>
    <xf numFmtId="14" fontId="24" fillId="14" borderId="29" xfId="0" applyNumberFormat="1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9" borderId="4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5" fillId="0" borderId="41" xfId="0" applyFont="1" applyBorder="1" applyAlignment="1">
      <alignment horizontal="center" vertical="center"/>
    </xf>
    <xf numFmtId="0" fontId="15" fillId="0" borderId="42" xfId="0" applyFont="1" applyBorder="1" applyAlignment="1">
      <alignment horizontal="center" vertical="center"/>
    </xf>
    <xf numFmtId="0" fontId="15" fillId="0" borderId="43" xfId="0" applyFont="1" applyBorder="1" applyAlignment="1">
      <alignment horizontal="center" vertical="center"/>
    </xf>
    <xf numFmtId="0" fontId="15" fillId="0" borderId="44" xfId="0" applyFont="1" applyBorder="1" applyAlignment="1">
      <alignment horizontal="center" vertical="center"/>
    </xf>
    <xf numFmtId="0" fontId="15" fillId="0" borderId="45" xfId="0" applyFont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27" fillId="20" borderId="23" xfId="0" applyFont="1" applyFill="1" applyBorder="1" applyAlignment="1">
      <alignment horizontal="center" vertical="center" wrapText="1"/>
    </xf>
    <xf numFmtId="0" fontId="28" fillId="5" borderId="49" xfId="0" applyFont="1" applyFill="1" applyBorder="1"/>
    <xf numFmtId="6" fontId="28" fillId="5" borderId="49" xfId="0" applyNumberFormat="1" applyFont="1" applyFill="1" applyBorder="1"/>
    <xf numFmtId="165" fontId="28" fillId="5" borderId="49" xfId="1" applyNumberFormat="1" applyFont="1" applyFill="1" applyBorder="1"/>
    <xf numFmtId="0" fontId="29" fillId="5" borderId="6" xfId="0" applyFont="1" applyFill="1" applyBorder="1" applyAlignment="1">
      <alignment horizontal="center" vertical="center"/>
    </xf>
    <xf numFmtId="0" fontId="30" fillId="13" borderId="6" xfId="0" applyFont="1" applyFill="1" applyBorder="1" applyAlignment="1">
      <alignment horizontal="center" vertical="center"/>
    </xf>
    <xf numFmtId="44" fontId="30" fillId="13" borderId="6" xfId="1" applyFont="1" applyFill="1" applyBorder="1" applyAlignment="1">
      <alignment horizontal="center" vertical="center"/>
    </xf>
    <xf numFmtId="0" fontId="18" fillId="0" borderId="28" xfId="0" applyFont="1" applyFill="1" applyBorder="1" applyAlignment="1">
      <alignment horizontal="center" vertical="center"/>
    </xf>
    <xf numFmtId="0" fontId="25" fillId="11" borderId="6" xfId="0" applyFont="1" applyFill="1" applyBorder="1" applyAlignment="1">
      <alignment horizontal="center" vertical="center"/>
    </xf>
    <xf numFmtId="0" fontId="31" fillId="21" borderId="6" xfId="0" applyFont="1" applyFill="1" applyBorder="1" applyAlignment="1">
      <alignment horizontal="center" vertical="center"/>
    </xf>
    <xf numFmtId="0" fontId="32" fillId="22" borderId="51" xfId="0" applyFont="1" applyFill="1" applyBorder="1" applyAlignment="1">
      <alignment horizontal="center" vertical="center" wrapText="1"/>
    </xf>
    <xf numFmtId="0" fontId="32" fillId="22" borderId="52" xfId="0" applyFont="1" applyFill="1" applyBorder="1" applyAlignment="1">
      <alignment horizontal="center" vertical="center" wrapText="1"/>
    </xf>
    <xf numFmtId="0" fontId="32" fillId="22" borderId="33" xfId="0" applyFont="1" applyFill="1" applyBorder="1" applyAlignment="1">
      <alignment horizontal="center" vertical="center" wrapText="1"/>
    </xf>
    <xf numFmtId="0" fontId="18" fillId="10" borderId="50" xfId="0" applyFont="1" applyFill="1" applyBorder="1" applyAlignment="1">
      <alignment horizontal="center" vertical="center"/>
    </xf>
    <xf numFmtId="0" fontId="19" fillId="10" borderId="50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99FF"/>
      <color rgb="FFFF7C80"/>
      <color rgb="FFFF99CC"/>
      <color rgb="FF66FFFF"/>
      <color rgb="FFFF0066"/>
      <color rgb="FF99FF99"/>
      <color rgb="FF99FFCC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2377-E9FC-49FB-B40A-52B15FF507E9}">
  <dimension ref="C3:Q21"/>
  <sheetViews>
    <sheetView workbookViewId="0">
      <selection activeCell="L6" sqref="L6"/>
    </sheetView>
  </sheetViews>
  <sheetFormatPr baseColWidth="10" defaultColWidth="11.42578125" defaultRowHeight="15"/>
  <cols>
    <col min="6" max="6" width="16.7109375" customWidth="1"/>
    <col min="7" max="7" width="15.42578125" customWidth="1"/>
    <col min="8" max="8" width="16.140625" customWidth="1"/>
  </cols>
  <sheetData>
    <row r="3" spans="3:17" ht="15.75" thickBot="1"/>
    <row r="4" spans="3:17" ht="30" thickTop="1" thickBot="1">
      <c r="C4" s="24" t="s">
        <v>0</v>
      </c>
      <c r="D4" s="24" t="s">
        <v>1</v>
      </c>
      <c r="E4" s="24" t="s">
        <v>2</v>
      </c>
      <c r="F4" s="24" t="s">
        <v>3</v>
      </c>
      <c r="G4" s="24" t="s">
        <v>4</v>
      </c>
      <c r="H4" s="24" t="s">
        <v>5</v>
      </c>
      <c r="I4" s="1"/>
      <c r="J4" s="130" t="s">
        <v>0</v>
      </c>
      <c r="K4" s="131"/>
      <c r="L4" s="23" t="s">
        <v>6</v>
      </c>
      <c r="M4" s="1"/>
      <c r="O4" s="1"/>
      <c r="P4" s="1"/>
      <c r="Q4" s="1"/>
    </row>
    <row r="5" spans="3:17" ht="16.5" thickTop="1" thickBot="1">
      <c r="C5" s="21">
        <v>510</v>
      </c>
      <c r="D5" s="21" t="s">
        <v>7</v>
      </c>
      <c r="E5" s="21" t="s">
        <v>8</v>
      </c>
      <c r="F5" s="21" t="s">
        <v>9</v>
      </c>
      <c r="G5" s="21">
        <v>116</v>
      </c>
      <c r="H5" s="21">
        <v>24</v>
      </c>
      <c r="I5" s="1"/>
      <c r="J5" s="132">
        <v>580</v>
      </c>
      <c r="K5" s="133"/>
      <c r="L5" s="3">
        <f>DCOUNT(C4:H20,C4,J4:K5)</f>
        <v>3</v>
      </c>
      <c r="M5" s="1"/>
      <c r="O5" s="1"/>
      <c r="P5" s="4">
        <v>24</v>
      </c>
      <c r="Q5" s="1"/>
    </row>
    <row r="6" spans="3:17" ht="16.5" thickTop="1" thickBot="1">
      <c r="C6" s="21">
        <v>520</v>
      </c>
      <c r="D6" s="21" t="s">
        <v>10</v>
      </c>
      <c r="E6" s="21" t="s">
        <v>11</v>
      </c>
      <c r="F6" s="21" t="s">
        <v>9</v>
      </c>
      <c r="G6" s="21">
        <v>116</v>
      </c>
      <c r="H6" s="21">
        <v>30</v>
      </c>
      <c r="I6" s="1"/>
      <c r="J6" s="5"/>
      <c r="K6" s="5"/>
      <c r="L6" s="1"/>
      <c r="M6" s="1"/>
      <c r="N6" s="1"/>
      <c r="O6" s="1"/>
      <c r="P6" s="4">
        <v>30</v>
      </c>
      <c r="Q6" s="1"/>
    </row>
    <row r="7" spans="3:17" ht="16.5" thickTop="1" thickBot="1">
      <c r="C7" s="21">
        <v>580</v>
      </c>
      <c r="D7" s="21" t="s">
        <v>12</v>
      </c>
      <c r="E7" s="21" t="s">
        <v>13</v>
      </c>
      <c r="F7" s="21" t="s">
        <v>14</v>
      </c>
      <c r="G7" s="21">
        <v>116</v>
      </c>
      <c r="H7" s="21">
        <v>26</v>
      </c>
      <c r="I7" s="1"/>
      <c r="J7" s="134" t="s">
        <v>15</v>
      </c>
      <c r="K7" s="135"/>
      <c r="L7" s="136"/>
      <c r="M7" s="1"/>
      <c r="N7" s="1"/>
      <c r="O7" s="1"/>
      <c r="P7" s="4">
        <v>26</v>
      </c>
      <c r="Q7" s="1"/>
    </row>
    <row r="8" spans="3:17" ht="16.5" thickTop="1" thickBot="1">
      <c r="C8" s="21">
        <v>560</v>
      </c>
      <c r="D8" s="21" t="s">
        <v>16</v>
      </c>
      <c r="E8" s="21" t="s">
        <v>17</v>
      </c>
      <c r="F8" s="21" t="s">
        <v>18</v>
      </c>
      <c r="G8" s="21">
        <v>482</v>
      </c>
      <c r="H8" s="21">
        <v>11</v>
      </c>
      <c r="I8" s="1"/>
      <c r="J8" s="1"/>
      <c r="K8" s="1"/>
      <c r="L8" s="1"/>
      <c r="M8" s="1"/>
      <c r="O8" s="1"/>
      <c r="P8" s="4">
        <v>11</v>
      </c>
      <c r="Q8" s="1"/>
    </row>
    <row r="9" spans="3:17" ht="16.5" thickTop="1" thickBot="1">
      <c r="C9" s="21">
        <v>510</v>
      </c>
      <c r="D9" s="21" t="s">
        <v>19</v>
      </c>
      <c r="E9" s="21" t="s">
        <v>20</v>
      </c>
      <c r="F9" s="21" t="s">
        <v>21</v>
      </c>
      <c r="G9" s="21">
        <v>139</v>
      </c>
      <c r="H9" s="21">
        <v>26</v>
      </c>
      <c r="I9" s="1"/>
      <c r="J9" s="1"/>
      <c r="K9" s="1"/>
      <c r="L9" s="1"/>
      <c r="M9" s="1"/>
      <c r="O9" s="1"/>
      <c r="P9" s="4">
        <v>26</v>
      </c>
      <c r="Q9" s="1"/>
    </row>
    <row r="10" spans="3:17" ht="16.5" thickTop="1" thickBot="1">
      <c r="C10" s="21">
        <v>520</v>
      </c>
      <c r="D10" s="21" t="s">
        <v>22</v>
      </c>
      <c r="E10" s="21" t="s">
        <v>8</v>
      </c>
      <c r="F10" s="21" t="s">
        <v>23</v>
      </c>
      <c r="G10" s="21">
        <v>381</v>
      </c>
      <c r="H10" s="21">
        <v>20</v>
      </c>
      <c r="I10" s="1"/>
      <c r="J10" s="1"/>
      <c r="K10" s="1"/>
      <c r="L10" s="1"/>
      <c r="M10" s="1"/>
      <c r="N10" s="1"/>
      <c r="O10" s="1"/>
      <c r="P10" s="4">
        <v>20</v>
      </c>
      <c r="Q10" s="1"/>
    </row>
    <row r="11" spans="3:17" ht="16.5" thickTop="1" thickBot="1">
      <c r="C11" s="21">
        <v>77</v>
      </c>
      <c r="D11" s="21" t="s">
        <v>7</v>
      </c>
      <c r="E11" s="21" t="s">
        <v>11</v>
      </c>
      <c r="F11" s="21" t="s">
        <v>24</v>
      </c>
      <c r="G11" s="21">
        <v>491</v>
      </c>
      <c r="H11" s="21">
        <v>24</v>
      </c>
      <c r="I11" s="1"/>
      <c r="J11" s="1"/>
      <c r="K11" s="1"/>
      <c r="L11" s="1"/>
      <c r="P11" s="4">
        <v>24</v>
      </c>
      <c r="Q11" s="1"/>
    </row>
    <row r="12" spans="3:17" ht="16.5" thickTop="1" thickBot="1">
      <c r="C12" s="21">
        <v>560</v>
      </c>
      <c r="D12" s="21" t="s">
        <v>10</v>
      </c>
      <c r="E12" s="21" t="s">
        <v>13</v>
      </c>
      <c r="F12" s="21" t="s">
        <v>9</v>
      </c>
      <c r="G12" s="21">
        <v>334</v>
      </c>
      <c r="H12" s="21">
        <v>30</v>
      </c>
      <c r="I12" s="1"/>
      <c r="J12" s="1"/>
      <c r="K12" s="1"/>
      <c r="L12" s="1"/>
      <c r="M12" s="1"/>
      <c r="N12" s="1"/>
      <c r="O12" s="1"/>
      <c r="P12" s="4">
        <v>30</v>
      </c>
      <c r="Q12" s="1"/>
    </row>
    <row r="13" spans="3:17" ht="16.5" thickTop="1" thickBot="1">
      <c r="C13" s="21">
        <v>510</v>
      </c>
      <c r="D13" s="21" t="s">
        <v>25</v>
      </c>
      <c r="E13" s="21" t="s">
        <v>17</v>
      </c>
      <c r="F13" s="21" t="s">
        <v>26</v>
      </c>
      <c r="G13" s="21">
        <v>139</v>
      </c>
      <c r="H13" s="21">
        <v>26</v>
      </c>
      <c r="I13" s="1"/>
      <c r="J13" s="1"/>
      <c r="K13" s="1"/>
      <c r="L13" s="1"/>
      <c r="M13" s="1"/>
      <c r="N13" s="1"/>
      <c r="O13" s="1"/>
      <c r="P13" s="1"/>
      <c r="Q13" s="1"/>
    </row>
    <row r="14" spans="3:17" ht="24" thickTop="1" thickBot="1">
      <c r="C14" s="21">
        <v>520</v>
      </c>
      <c r="D14" s="21" t="s">
        <v>27</v>
      </c>
      <c r="E14" s="21" t="s">
        <v>20</v>
      </c>
      <c r="F14" s="21" t="s">
        <v>14</v>
      </c>
      <c r="G14" s="21">
        <v>279</v>
      </c>
      <c r="H14" s="21">
        <v>30</v>
      </c>
      <c r="I14" s="1"/>
      <c r="J14" s="22" t="s">
        <v>5</v>
      </c>
      <c r="K14" s="23" t="s">
        <v>6</v>
      </c>
      <c r="L14" s="1"/>
      <c r="M14" s="1"/>
      <c r="N14" s="1"/>
      <c r="O14" s="1"/>
      <c r="P14" s="1"/>
      <c r="Q14" s="1"/>
    </row>
    <row r="15" spans="3:17" ht="16.5" thickTop="1" thickBot="1">
      <c r="C15" s="21">
        <v>580</v>
      </c>
      <c r="D15" s="21" t="s">
        <v>28</v>
      </c>
      <c r="E15" s="21" t="s">
        <v>8</v>
      </c>
      <c r="F15" s="21" t="s">
        <v>18</v>
      </c>
      <c r="G15" s="21">
        <v>105</v>
      </c>
      <c r="H15" s="21">
        <v>26</v>
      </c>
      <c r="I15" s="1"/>
      <c r="J15" s="3">
        <v>20</v>
      </c>
      <c r="K15" s="3">
        <f>DCOUNT(C4:H20,H4,J14:J15)</f>
        <v>2</v>
      </c>
      <c r="L15" s="1"/>
      <c r="M15" s="1"/>
      <c r="N15" s="1"/>
      <c r="O15" s="1"/>
      <c r="P15" s="1"/>
      <c r="Q15" s="1"/>
    </row>
    <row r="16" spans="3:17" ht="16.5" thickTop="1" thickBot="1">
      <c r="C16" s="21">
        <v>560</v>
      </c>
      <c r="D16" s="21" t="s">
        <v>10</v>
      </c>
      <c r="E16" s="21" t="s">
        <v>11</v>
      </c>
      <c r="F16" s="21" t="s">
        <v>21</v>
      </c>
      <c r="G16" s="21">
        <v>116</v>
      </c>
      <c r="H16" s="21">
        <v>20</v>
      </c>
      <c r="I16" s="1"/>
      <c r="J16" s="1"/>
      <c r="N16" s="1"/>
      <c r="O16" s="1"/>
      <c r="P16" s="1"/>
      <c r="Q16" s="1"/>
    </row>
    <row r="17" spans="3:17" ht="16.5" thickTop="1" thickBot="1">
      <c r="C17" s="21">
        <v>510</v>
      </c>
      <c r="D17" s="21" t="s">
        <v>22</v>
      </c>
      <c r="E17" s="21" t="s">
        <v>13</v>
      </c>
      <c r="F17" s="21" t="s">
        <v>23</v>
      </c>
      <c r="G17" s="21">
        <v>139</v>
      </c>
      <c r="H17" s="21">
        <v>26</v>
      </c>
      <c r="I17" s="1"/>
      <c r="J17" s="1"/>
      <c r="K17" s="1"/>
      <c r="L17" s="1"/>
      <c r="M17" s="1"/>
      <c r="N17" s="1"/>
      <c r="O17" s="1"/>
      <c r="P17" s="1"/>
      <c r="Q17" s="1"/>
    </row>
    <row r="18" spans="3:17" ht="16.5" thickTop="1" thickBot="1">
      <c r="C18" s="21">
        <v>520</v>
      </c>
      <c r="D18" s="21" t="s">
        <v>25</v>
      </c>
      <c r="E18" s="21" t="s">
        <v>17</v>
      </c>
      <c r="F18" s="21" t="s">
        <v>24</v>
      </c>
      <c r="G18" s="21">
        <v>334</v>
      </c>
      <c r="H18" s="21">
        <v>11</v>
      </c>
      <c r="I18" s="1"/>
      <c r="J18" s="134" t="s">
        <v>29</v>
      </c>
      <c r="K18" s="135"/>
      <c r="L18" s="136"/>
      <c r="M18" s="1"/>
      <c r="N18" s="1"/>
      <c r="O18" s="1"/>
      <c r="P18" s="1"/>
      <c r="Q18" s="1"/>
    </row>
    <row r="19" spans="3:17" ht="16.5" thickTop="1" thickBot="1">
      <c r="C19" s="21">
        <v>580</v>
      </c>
      <c r="D19" s="21" t="s">
        <v>10</v>
      </c>
      <c r="E19" s="21" t="s">
        <v>20</v>
      </c>
      <c r="F19" s="21" t="s">
        <v>9</v>
      </c>
      <c r="G19" s="21">
        <v>139</v>
      </c>
      <c r="H19" s="21">
        <v>26</v>
      </c>
      <c r="I19" s="1"/>
      <c r="J19" s="1"/>
      <c r="K19" s="1"/>
      <c r="L19" s="1"/>
      <c r="M19" s="1"/>
      <c r="N19" s="1"/>
      <c r="O19" s="1"/>
      <c r="P19" s="1"/>
      <c r="Q19" s="1"/>
    </row>
    <row r="20" spans="3:17" ht="16.5" thickTop="1" thickBot="1">
      <c r="C20" s="21">
        <v>560</v>
      </c>
      <c r="D20" s="21" t="s">
        <v>12</v>
      </c>
      <c r="E20" s="21" t="s">
        <v>8</v>
      </c>
      <c r="F20" s="21" t="s">
        <v>9</v>
      </c>
      <c r="G20" s="21">
        <v>208</v>
      </c>
      <c r="H20" s="21">
        <v>16</v>
      </c>
      <c r="I20" s="1"/>
      <c r="J20" s="1"/>
      <c r="K20" s="1"/>
      <c r="L20" s="1"/>
      <c r="M20" s="1"/>
      <c r="N20" s="1"/>
      <c r="O20" s="1"/>
      <c r="P20" s="1"/>
      <c r="Q20" s="1"/>
    </row>
    <row r="21" spans="3:17" ht="15.75" thickTop="1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</sheetData>
  <mergeCells count="4">
    <mergeCell ref="J4:K4"/>
    <mergeCell ref="J5:K5"/>
    <mergeCell ref="J7:L7"/>
    <mergeCell ref="J18:L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479B1-80AF-43F6-A1E2-1198FF1F484F}">
  <dimension ref="B2:O21"/>
  <sheetViews>
    <sheetView workbookViewId="0">
      <selection activeCell="F35" sqref="F35"/>
    </sheetView>
  </sheetViews>
  <sheetFormatPr baseColWidth="10" defaultColWidth="11.42578125" defaultRowHeight="15"/>
  <cols>
    <col min="5" max="5" width="15.5703125" customWidth="1"/>
    <col min="6" max="7" width="14.140625" customWidth="1"/>
  </cols>
  <sheetData>
    <row r="2" spans="2:15" ht="15.75" thickBot="1"/>
    <row r="3" spans="2:15" ht="27">
      <c r="B3" s="18" t="s">
        <v>0</v>
      </c>
      <c r="C3" s="19" t="s">
        <v>1</v>
      </c>
      <c r="D3" s="19" t="s">
        <v>2</v>
      </c>
      <c r="E3" s="19" t="s">
        <v>3</v>
      </c>
      <c r="F3" s="19" t="s">
        <v>4</v>
      </c>
      <c r="G3" s="20" t="s">
        <v>5</v>
      </c>
      <c r="H3" s="1"/>
      <c r="I3" s="15" t="s">
        <v>1</v>
      </c>
      <c r="J3" s="15" t="s">
        <v>6</v>
      </c>
      <c r="K3" s="14"/>
      <c r="M3" s="1"/>
      <c r="N3" s="1"/>
      <c r="O3" s="1"/>
    </row>
    <row r="4" spans="2:15">
      <c r="B4" s="8">
        <v>510</v>
      </c>
      <c r="C4" s="7" t="s">
        <v>7</v>
      </c>
      <c r="D4" s="7" t="s">
        <v>8</v>
      </c>
      <c r="E4" s="7" t="s">
        <v>9</v>
      </c>
      <c r="F4" s="7">
        <v>116</v>
      </c>
      <c r="G4" s="9">
        <v>24</v>
      </c>
      <c r="H4" s="1"/>
      <c r="I4" s="2" t="s">
        <v>22</v>
      </c>
      <c r="J4" s="2">
        <f>DCOUNTA(B3:G19,C3,I3:I4)</f>
        <v>2</v>
      </c>
      <c r="K4" s="14"/>
      <c r="M4" s="1"/>
      <c r="N4" s="6" t="s">
        <v>7</v>
      </c>
      <c r="O4" s="1"/>
    </row>
    <row r="5" spans="2:15">
      <c r="B5" s="8">
        <v>520</v>
      </c>
      <c r="C5" s="7" t="s">
        <v>10</v>
      </c>
      <c r="D5" s="7" t="s">
        <v>11</v>
      </c>
      <c r="E5" s="7" t="s">
        <v>9</v>
      </c>
      <c r="F5" s="7">
        <v>116</v>
      </c>
      <c r="G5" s="9">
        <v>30</v>
      </c>
      <c r="H5" s="1"/>
      <c r="I5" s="14"/>
      <c r="J5" s="14"/>
      <c r="K5" s="14"/>
      <c r="L5" s="1"/>
      <c r="M5" s="1"/>
      <c r="N5" s="6" t="s">
        <v>10</v>
      </c>
      <c r="O5" s="1"/>
    </row>
    <row r="6" spans="2:15">
      <c r="B6" s="8">
        <v>580</v>
      </c>
      <c r="C6" s="7" t="s">
        <v>12</v>
      </c>
      <c r="D6" s="7" t="s">
        <v>13</v>
      </c>
      <c r="E6" s="7" t="s">
        <v>14</v>
      </c>
      <c r="F6" s="7">
        <v>116</v>
      </c>
      <c r="G6" s="9">
        <v>26</v>
      </c>
      <c r="H6" s="17"/>
      <c r="I6" s="16" t="s">
        <v>30</v>
      </c>
      <c r="J6" s="16"/>
      <c r="K6" s="14"/>
      <c r="L6" s="1"/>
      <c r="M6" s="1"/>
      <c r="N6" s="6" t="s">
        <v>12</v>
      </c>
      <c r="O6" s="1"/>
    </row>
    <row r="7" spans="2:15">
      <c r="B7" s="8">
        <v>560</v>
      </c>
      <c r="C7" s="7" t="s">
        <v>16</v>
      </c>
      <c r="D7" s="7" t="s">
        <v>17</v>
      </c>
      <c r="E7" s="7" t="s">
        <v>18</v>
      </c>
      <c r="F7" s="7">
        <v>482</v>
      </c>
      <c r="G7" s="9">
        <v>11</v>
      </c>
      <c r="H7" s="1"/>
      <c r="I7" s="14"/>
      <c r="J7" s="14"/>
      <c r="K7" s="14"/>
      <c r="M7" s="1"/>
      <c r="N7" s="6" t="s">
        <v>16</v>
      </c>
      <c r="O7" s="1"/>
    </row>
    <row r="8" spans="2:15">
      <c r="B8" s="8">
        <v>510</v>
      </c>
      <c r="C8" s="7" t="s">
        <v>19</v>
      </c>
      <c r="D8" s="7" t="s">
        <v>20</v>
      </c>
      <c r="E8" s="7" t="s">
        <v>21</v>
      </c>
      <c r="F8" s="7">
        <v>139</v>
      </c>
      <c r="G8" s="9">
        <v>26</v>
      </c>
      <c r="H8" s="1"/>
      <c r="I8" s="14"/>
      <c r="J8" s="14"/>
      <c r="K8" s="14"/>
      <c r="M8" s="1"/>
      <c r="N8" s="6" t="s">
        <v>19</v>
      </c>
      <c r="O8" s="1"/>
    </row>
    <row r="9" spans="2:15">
      <c r="B9" s="8">
        <v>520</v>
      </c>
      <c r="C9" s="13" t="s">
        <v>22</v>
      </c>
      <c r="D9" s="7" t="s">
        <v>8</v>
      </c>
      <c r="E9" s="7" t="s">
        <v>23</v>
      </c>
      <c r="F9" s="7">
        <v>381</v>
      </c>
      <c r="G9" s="9">
        <v>20</v>
      </c>
      <c r="H9" s="1"/>
      <c r="I9" s="14"/>
      <c r="J9" s="14"/>
      <c r="K9" s="14"/>
      <c r="L9" s="1"/>
      <c r="M9" s="1"/>
      <c r="N9" s="6" t="s">
        <v>22</v>
      </c>
      <c r="O9" s="1"/>
    </row>
    <row r="10" spans="2:15">
      <c r="B10" s="8">
        <v>77</v>
      </c>
      <c r="C10" s="7" t="s">
        <v>7</v>
      </c>
      <c r="D10" s="7" t="s">
        <v>11</v>
      </c>
      <c r="E10" s="7" t="s">
        <v>24</v>
      </c>
      <c r="F10" s="7">
        <v>491</v>
      </c>
      <c r="G10" s="9">
        <v>24</v>
      </c>
      <c r="H10" s="1"/>
      <c r="I10" s="15" t="s">
        <v>1</v>
      </c>
      <c r="J10" s="15" t="s">
        <v>6</v>
      </c>
      <c r="K10" s="14"/>
      <c r="N10" s="6" t="s">
        <v>25</v>
      </c>
      <c r="O10" s="1"/>
    </row>
    <row r="11" spans="2:15">
      <c r="B11" s="8">
        <v>560</v>
      </c>
      <c r="C11" s="7" t="s">
        <v>10</v>
      </c>
      <c r="D11" s="7" t="s">
        <v>13</v>
      </c>
      <c r="E11" s="7" t="s">
        <v>9</v>
      </c>
      <c r="F11" s="7">
        <v>334</v>
      </c>
      <c r="G11" s="9">
        <v>30</v>
      </c>
      <c r="H11" s="1"/>
      <c r="I11" s="2" t="s">
        <v>25</v>
      </c>
      <c r="J11" s="2">
        <f>DCOUNTA(B3:G19,C3,I10:I11)</f>
        <v>2</v>
      </c>
      <c r="K11" s="14"/>
      <c r="L11" s="1"/>
      <c r="M11" s="1"/>
      <c r="N11" s="6" t="s">
        <v>27</v>
      </c>
      <c r="O11" s="1"/>
    </row>
    <row r="12" spans="2:15">
      <c r="B12" s="8">
        <v>510</v>
      </c>
      <c r="C12" s="7" t="s">
        <v>25</v>
      </c>
      <c r="D12" s="7" t="s">
        <v>17</v>
      </c>
      <c r="E12" s="7" t="s">
        <v>26</v>
      </c>
      <c r="F12" s="7">
        <v>139</v>
      </c>
      <c r="G12" s="9">
        <v>26</v>
      </c>
      <c r="H12" s="1"/>
      <c r="I12" s="14"/>
      <c r="J12" s="14"/>
      <c r="K12" s="14"/>
      <c r="L12" s="1"/>
      <c r="M12" s="1"/>
      <c r="N12" s="6" t="s">
        <v>28</v>
      </c>
      <c r="O12" s="1"/>
    </row>
    <row r="13" spans="2:15">
      <c r="B13" s="8">
        <v>520</v>
      </c>
      <c r="C13" s="7" t="s">
        <v>27</v>
      </c>
      <c r="D13" s="7" t="s">
        <v>20</v>
      </c>
      <c r="E13" s="7" t="s">
        <v>14</v>
      </c>
      <c r="F13" s="7">
        <v>279</v>
      </c>
      <c r="G13" s="9">
        <v>30</v>
      </c>
      <c r="H13" s="1"/>
      <c r="I13" s="14"/>
      <c r="J13" s="14"/>
      <c r="K13" s="14"/>
      <c r="L13" s="1"/>
      <c r="M13" s="1"/>
      <c r="N13" s="1"/>
      <c r="O13" s="1"/>
    </row>
    <row r="14" spans="2:15">
      <c r="B14" s="8">
        <v>580</v>
      </c>
      <c r="C14" s="7" t="s">
        <v>28</v>
      </c>
      <c r="D14" s="7" t="s">
        <v>8</v>
      </c>
      <c r="E14" s="7" t="s">
        <v>18</v>
      </c>
      <c r="F14" s="7">
        <v>105</v>
      </c>
      <c r="G14" s="9">
        <v>26</v>
      </c>
      <c r="H14" s="17"/>
      <c r="I14" s="16" t="s">
        <v>31</v>
      </c>
      <c r="J14" s="16"/>
      <c r="K14" s="14"/>
      <c r="L14" s="1"/>
      <c r="M14" s="1"/>
      <c r="N14" s="1"/>
      <c r="O14" s="1"/>
    </row>
    <row r="15" spans="2:15">
      <c r="B15" s="8">
        <v>560</v>
      </c>
      <c r="C15" s="7" t="s">
        <v>10</v>
      </c>
      <c r="D15" s="7" t="s">
        <v>11</v>
      </c>
      <c r="E15" s="7" t="s">
        <v>21</v>
      </c>
      <c r="F15" s="7">
        <v>116</v>
      </c>
      <c r="G15" s="9">
        <v>20</v>
      </c>
      <c r="H15" s="1"/>
      <c r="I15" s="1"/>
      <c r="J15" s="1"/>
      <c r="K15" s="1"/>
      <c r="L15" s="1"/>
      <c r="M15" s="1"/>
      <c r="N15" s="1"/>
      <c r="O15" s="1"/>
    </row>
    <row r="16" spans="2:15">
      <c r="B16" s="8">
        <v>510</v>
      </c>
      <c r="C16" s="13" t="s">
        <v>22</v>
      </c>
      <c r="D16" s="7" t="s">
        <v>13</v>
      </c>
      <c r="E16" s="7" t="s">
        <v>23</v>
      </c>
      <c r="F16" s="7">
        <v>139</v>
      </c>
      <c r="G16" s="9">
        <v>26</v>
      </c>
      <c r="H16" s="1"/>
      <c r="I16" s="1"/>
      <c r="J16" s="1"/>
      <c r="K16" s="1"/>
      <c r="L16" s="1"/>
      <c r="M16" s="1"/>
      <c r="N16" s="1"/>
      <c r="O16" s="1"/>
    </row>
    <row r="17" spans="2:15">
      <c r="B17" s="8">
        <v>520</v>
      </c>
      <c r="C17" s="7" t="s">
        <v>25</v>
      </c>
      <c r="D17" s="7" t="s">
        <v>17</v>
      </c>
      <c r="E17" s="7" t="s">
        <v>24</v>
      </c>
      <c r="F17" s="7">
        <v>334</v>
      </c>
      <c r="G17" s="9">
        <v>11</v>
      </c>
      <c r="H17" s="1"/>
      <c r="I17" s="1"/>
      <c r="J17" s="1"/>
      <c r="K17" s="1"/>
      <c r="L17" s="1"/>
      <c r="M17" s="1"/>
      <c r="N17" s="1"/>
      <c r="O17" s="1"/>
    </row>
    <row r="18" spans="2:15">
      <c r="B18" s="8">
        <v>580</v>
      </c>
      <c r="C18" s="7" t="s">
        <v>10</v>
      </c>
      <c r="D18" s="7" t="s">
        <v>20</v>
      </c>
      <c r="E18" s="7" t="s">
        <v>9</v>
      </c>
      <c r="F18" s="7">
        <v>139</v>
      </c>
      <c r="G18" s="9">
        <v>26</v>
      </c>
      <c r="H18" s="1"/>
      <c r="I18" s="1"/>
      <c r="J18" s="1"/>
      <c r="K18" s="1"/>
      <c r="L18" s="1"/>
      <c r="M18" s="1"/>
      <c r="N18" s="1"/>
      <c r="O18" s="1"/>
    </row>
    <row r="19" spans="2:15" ht="15.75" thickBot="1">
      <c r="B19" s="10">
        <v>560</v>
      </c>
      <c r="C19" s="11" t="s">
        <v>12</v>
      </c>
      <c r="D19" s="11" t="s">
        <v>8</v>
      </c>
      <c r="E19" s="11" t="s">
        <v>9</v>
      </c>
      <c r="F19" s="11">
        <v>208</v>
      </c>
      <c r="G19" s="12">
        <v>16</v>
      </c>
      <c r="H19" s="1"/>
      <c r="I19" s="1"/>
      <c r="J19" s="1"/>
      <c r="K19" s="1"/>
      <c r="L19" s="1"/>
      <c r="M19" s="1"/>
      <c r="N19" s="1"/>
      <c r="O19" s="1"/>
    </row>
    <row r="20" spans="2:1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36CC0-C4DE-42E1-B07F-2E677F373274}">
  <dimension ref="A4:P23"/>
  <sheetViews>
    <sheetView workbookViewId="0">
      <selection activeCell="J19" sqref="J19"/>
    </sheetView>
  </sheetViews>
  <sheetFormatPr baseColWidth="10" defaultColWidth="9.140625" defaultRowHeight="15"/>
  <cols>
    <col min="2" max="2" width="30.140625" bestFit="1" customWidth="1"/>
    <col min="3" max="3" width="14" customWidth="1"/>
    <col min="4" max="4" width="14.7109375" customWidth="1"/>
    <col min="5" max="5" width="13.42578125" customWidth="1"/>
    <col min="6" max="6" width="13" customWidth="1"/>
    <col min="7" max="7" width="12.5703125" customWidth="1"/>
    <col min="10" max="10" width="24.85546875" bestFit="1" customWidth="1"/>
    <col min="11" max="11" width="23" bestFit="1" customWidth="1"/>
    <col min="16" max="16" width="31" customWidth="1"/>
  </cols>
  <sheetData>
    <row r="4" spans="1:16" ht="25.5">
      <c r="A4" s="25" t="s">
        <v>32</v>
      </c>
      <c r="B4" s="37" t="s">
        <v>33</v>
      </c>
      <c r="C4" s="39" t="s">
        <v>34</v>
      </c>
      <c r="D4" s="39" t="s">
        <v>35</v>
      </c>
      <c r="E4" s="39" t="s">
        <v>36</v>
      </c>
      <c r="F4" s="39" t="s">
        <v>37</v>
      </c>
      <c r="G4" s="39" t="s">
        <v>38</v>
      </c>
    </row>
    <row r="5" spans="1:16" ht="15.75">
      <c r="A5" s="26">
        <v>33</v>
      </c>
      <c r="B5" s="38" t="s">
        <v>39</v>
      </c>
      <c r="C5" s="40">
        <v>7</v>
      </c>
      <c r="D5" s="41">
        <v>20382</v>
      </c>
      <c r="E5" s="42">
        <v>2000</v>
      </c>
      <c r="F5" s="42">
        <v>1000</v>
      </c>
      <c r="G5" s="41">
        <v>2000</v>
      </c>
      <c r="J5" s="33" t="s">
        <v>32</v>
      </c>
      <c r="K5" s="32" t="s">
        <v>34</v>
      </c>
      <c r="P5" s="38" t="s">
        <v>39</v>
      </c>
    </row>
    <row r="6" spans="1:16" ht="15.75">
      <c r="A6" s="26">
        <v>56</v>
      </c>
      <c r="B6" s="38" t="s">
        <v>40</v>
      </c>
      <c r="C6" s="40">
        <v>10</v>
      </c>
      <c r="D6" s="41">
        <v>144078</v>
      </c>
      <c r="E6" s="41">
        <v>3000</v>
      </c>
      <c r="F6" s="41">
        <v>3000</v>
      </c>
      <c r="G6" s="41">
        <v>3000</v>
      </c>
      <c r="J6" s="30">
        <v>56</v>
      </c>
      <c r="K6" s="31">
        <f>DGET(A4:G14,C4,J5:J6)</f>
        <v>10</v>
      </c>
      <c r="P6" s="38" t="s">
        <v>40</v>
      </c>
    </row>
    <row r="7" spans="1:16" ht="15.75">
      <c r="A7" s="26">
        <v>78</v>
      </c>
      <c r="B7" s="38" t="s">
        <v>41</v>
      </c>
      <c r="C7" s="40">
        <v>7</v>
      </c>
      <c r="D7" s="41">
        <v>98929</v>
      </c>
      <c r="E7" s="41">
        <v>2000</v>
      </c>
      <c r="F7" s="42">
        <v>2000</v>
      </c>
      <c r="G7" s="41">
        <v>2000</v>
      </c>
      <c r="J7">
        <f>DGET(A4:G14,A4,J5:J6)</f>
        <v>56</v>
      </c>
      <c r="P7" s="38" t="s">
        <v>41</v>
      </c>
    </row>
    <row r="8" spans="1:16" ht="15.75">
      <c r="A8" s="26">
        <v>20</v>
      </c>
      <c r="B8" s="38" t="s">
        <v>42</v>
      </c>
      <c r="C8" s="40">
        <v>4</v>
      </c>
      <c r="D8" s="41">
        <v>21589</v>
      </c>
      <c r="E8" s="41">
        <v>1000</v>
      </c>
      <c r="F8" s="41">
        <v>1000</v>
      </c>
      <c r="G8" s="41">
        <v>1000</v>
      </c>
      <c r="P8" s="38" t="s">
        <v>42</v>
      </c>
    </row>
    <row r="9" spans="1:16" ht="15.75">
      <c r="A9" s="26">
        <v>76</v>
      </c>
      <c r="B9" s="38" t="s">
        <v>43</v>
      </c>
      <c r="C9" s="40">
        <v>2</v>
      </c>
      <c r="D9" s="41">
        <v>148477</v>
      </c>
      <c r="E9" s="41">
        <v>1000</v>
      </c>
      <c r="F9" s="42">
        <v>3000</v>
      </c>
      <c r="G9" s="41">
        <v>3000</v>
      </c>
      <c r="J9" s="34" t="s">
        <v>33</v>
      </c>
      <c r="K9" s="35" t="s">
        <v>34</v>
      </c>
      <c r="P9" s="38" t="s">
        <v>43</v>
      </c>
    </row>
    <row r="10" spans="1:16" ht="15.75">
      <c r="A10" s="26">
        <v>77</v>
      </c>
      <c r="B10" s="38" t="s">
        <v>44</v>
      </c>
      <c r="C10" s="40">
        <v>9</v>
      </c>
      <c r="D10" s="41">
        <v>35447</v>
      </c>
      <c r="E10" s="41">
        <v>2000</v>
      </c>
      <c r="F10" s="41">
        <v>1000</v>
      </c>
      <c r="G10" s="41">
        <v>2000</v>
      </c>
      <c r="J10" s="27" t="s">
        <v>45</v>
      </c>
      <c r="K10" s="28">
        <f>DGET(A4:G14,C4,J9:J10)</f>
        <v>3</v>
      </c>
      <c r="P10" s="38" t="s">
        <v>44</v>
      </c>
    </row>
    <row r="11" spans="1:16" ht="15.75">
      <c r="A11" s="26">
        <v>92</v>
      </c>
      <c r="B11" s="38" t="s">
        <v>46</v>
      </c>
      <c r="C11" s="40">
        <v>2</v>
      </c>
      <c r="D11" s="41">
        <v>146809</v>
      </c>
      <c r="E11" s="41">
        <v>1000</v>
      </c>
      <c r="F11" s="42">
        <v>3000</v>
      </c>
      <c r="G11" s="41">
        <v>3000</v>
      </c>
      <c r="P11" s="38" t="s">
        <v>46</v>
      </c>
    </row>
    <row r="12" spans="1:16" ht="15.75">
      <c r="A12" s="26">
        <v>39</v>
      </c>
      <c r="B12" s="38" t="s">
        <v>47</v>
      </c>
      <c r="C12" s="40">
        <v>4</v>
      </c>
      <c r="D12" s="41">
        <v>145422</v>
      </c>
      <c r="E12" s="41">
        <v>1000</v>
      </c>
      <c r="F12" s="41">
        <v>3000</v>
      </c>
      <c r="G12" s="41">
        <v>3000</v>
      </c>
      <c r="P12" s="38" t="s">
        <v>47</v>
      </c>
    </row>
    <row r="13" spans="1:16" ht="15.75">
      <c r="A13" s="26">
        <v>52</v>
      </c>
      <c r="B13" s="38" t="s">
        <v>45</v>
      </c>
      <c r="C13" s="40">
        <v>3</v>
      </c>
      <c r="D13" s="41">
        <v>90683</v>
      </c>
      <c r="E13" s="41">
        <v>1000</v>
      </c>
      <c r="F13" s="42">
        <v>2000</v>
      </c>
      <c r="G13" s="41">
        <v>2000</v>
      </c>
      <c r="J13" s="36" t="str">
        <f>B4</f>
        <v>NOMBRE</v>
      </c>
      <c r="K13" s="36" t="str">
        <f>D4</f>
        <v>VENTAS</v>
      </c>
      <c r="P13" s="38" t="s">
        <v>45</v>
      </c>
    </row>
    <row r="14" spans="1:16" ht="15.75">
      <c r="A14" s="26">
        <v>29</v>
      </c>
      <c r="B14" s="38" t="s">
        <v>48</v>
      </c>
      <c r="C14" s="40">
        <v>6</v>
      </c>
      <c r="D14" s="41">
        <v>77632</v>
      </c>
      <c r="E14" s="41">
        <v>2000</v>
      </c>
      <c r="F14" s="41">
        <v>2000</v>
      </c>
      <c r="G14" s="41">
        <v>2000</v>
      </c>
      <c r="J14" s="29" t="s">
        <v>47</v>
      </c>
      <c r="K14" s="29">
        <v>145422</v>
      </c>
      <c r="P14" s="38" t="s">
        <v>48</v>
      </c>
    </row>
    <row r="15" spans="1:16">
      <c r="K15">
        <f>DGET(A4:G14,D4,K13:K14)</f>
        <v>145422</v>
      </c>
    </row>
    <row r="18" spans="10:11">
      <c r="J18" s="36" t="str">
        <f>B4</f>
        <v>NOMBRE</v>
      </c>
      <c r="K18" s="36" t="str">
        <f>+G4</f>
        <v>BONO RECIBIDO</v>
      </c>
    </row>
    <row r="19" spans="10:11">
      <c r="J19" s="29" t="s">
        <v>44</v>
      </c>
      <c r="K19" s="29">
        <f>DGET(A4:G14,G4,J18:J19)</f>
        <v>2000</v>
      </c>
    </row>
    <row r="22" spans="10:11">
      <c r="J22" s="36" t="str">
        <f>B4</f>
        <v>NOMBRE</v>
      </c>
      <c r="K22" s="36" t="str">
        <f>+E4</f>
        <v>BONO POR ANTIGÜEDAD</v>
      </c>
    </row>
    <row r="23" spans="10:11">
      <c r="J23" s="29" t="s">
        <v>45</v>
      </c>
      <c r="K23" s="29">
        <f>DGET(A4:G14,E4,J22:J23)</f>
        <v>1000</v>
      </c>
    </row>
  </sheetData>
  <dataValidations count="1">
    <dataValidation type="list" allowBlank="1" showInputMessage="1" showErrorMessage="1" sqref="J14 J19 J23" xr:uid="{E4A539DF-0D42-4ED3-8E06-1B224445E1EF}">
      <formula1>$P$5:$P$14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CC1A-5C60-44F7-8AF3-17EE48374B1A}">
  <dimension ref="A1:Q34"/>
  <sheetViews>
    <sheetView workbookViewId="0">
      <selection sqref="A1:G15"/>
    </sheetView>
  </sheetViews>
  <sheetFormatPr baseColWidth="10" defaultRowHeight="15"/>
  <cols>
    <col min="1" max="1" width="26.5703125" bestFit="1" customWidth="1"/>
    <col min="2" max="2" width="18.140625" bestFit="1" customWidth="1"/>
    <col min="4" max="4" width="13.140625" customWidth="1"/>
    <col min="5" max="5" width="12.5703125" customWidth="1"/>
    <col min="6" max="6" width="13.5703125" customWidth="1"/>
    <col min="7" max="7" width="12.85546875" customWidth="1"/>
    <col min="11" max="11" width="24.85546875" bestFit="1" customWidth="1"/>
    <col min="12" max="12" width="19.5703125" bestFit="1" customWidth="1"/>
    <col min="13" max="13" width="25" bestFit="1" customWidth="1"/>
    <col min="17" max="17" width="26.5703125" bestFit="1" customWidth="1"/>
  </cols>
  <sheetData>
    <row r="1" spans="1:17" ht="47.25">
      <c r="A1" s="43" t="s">
        <v>49</v>
      </c>
      <c r="B1" s="43" t="s">
        <v>50</v>
      </c>
      <c r="C1" s="43" t="s">
        <v>51</v>
      </c>
      <c r="D1" s="43" t="s">
        <v>52</v>
      </c>
      <c r="E1" s="43" t="s">
        <v>53</v>
      </c>
      <c r="F1" s="43" t="s">
        <v>54</v>
      </c>
      <c r="G1" s="43" t="s">
        <v>55</v>
      </c>
    </row>
    <row r="2" spans="1:17" ht="15.75">
      <c r="A2" s="44" t="s">
        <v>39</v>
      </c>
      <c r="B2" s="44" t="s">
        <v>56</v>
      </c>
      <c r="C2" s="45">
        <v>2235</v>
      </c>
      <c r="D2" s="45">
        <v>2342</v>
      </c>
      <c r="E2" s="45">
        <v>3954</v>
      </c>
      <c r="F2" s="45">
        <v>2059</v>
      </c>
      <c r="G2" s="46">
        <v>2648</v>
      </c>
    </row>
    <row r="3" spans="1:17" ht="15.75">
      <c r="A3" s="44" t="s">
        <v>40</v>
      </c>
      <c r="B3" s="44" t="s">
        <v>57</v>
      </c>
      <c r="C3" s="45">
        <v>1374</v>
      </c>
      <c r="D3" s="45">
        <v>2086</v>
      </c>
      <c r="E3" s="45">
        <v>1309</v>
      </c>
      <c r="F3" s="45">
        <v>3782</v>
      </c>
      <c r="G3" s="46">
        <v>2138</v>
      </c>
      <c r="K3" s="47" t="str">
        <f>+B1</f>
        <v xml:space="preserve">CIUDADES </v>
      </c>
      <c r="L3" s="47" t="str">
        <f>+F1</f>
        <v xml:space="preserve">VENTAS DE FEBRERO </v>
      </c>
    </row>
    <row r="4" spans="1:17" ht="15.75">
      <c r="A4" s="44" t="s">
        <v>41</v>
      </c>
      <c r="B4" s="44" t="s">
        <v>58</v>
      </c>
      <c r="C4" s="45">
        <v>1616</v>
      </c>
      <c r="D4" s="45">
        <v>2991</v>
      </c>
      <c r="E4" s="45">
        <v>3094</v>
      </c>
      <c r="F4" s="45">
        <v>2005</v>
      </c>
      <c r="G4" s="46">
        <v>2427</v>
      </c>
      <c r="K4" s="49" t="s">
        <v>63</v>
      </c>
      <c r="L4" s="50">
        <f>DMAX(A1:G15,F1,K3:K4)</f>
        <v>3245</v>
      </c>
      <c r="M4" t="s">
        <v>65</v>
      </c>
    </row>
    <row r="5" spans="1:17" ht="15.75">
      <c r="A5" s="44" t="s">
        <v>42</v>
      </c>
      <c r="B5" s="44" t="s">
        <v>59</v>
      </c>
      <c r="C5" s="45">
        <v>3355</v>
      </c>
      <c r="D5" s="45">
        <v>2063</v>
      </c>
      <c r="E5" s="45">
        <v>3383</v>
      </c>
      <c r="F5" s="45">
        <v>2525</v>
      </c>
      <c r="G5" s="46">
        <v>2832</v>
      </c>
      <c r="Q5" s="44" t="s">
        <v>39</v>
      </c>
    </row>
    <row r="6" spans="1:17" ht="15.75">
      <c r="A6" s="44" t="s">
        <v>43</v>
      </c>
      <c r="B6" s="44" t="s">
        <v>60</v>
      </c>
      <c r="C6" s="45">
        <v>3235</v>
      </c>
      <c r="D6" s="45">
        <v>1755</v>
      </c>
      <c r="E6" s="45">
        <v>3397</v>
      </c>
      <c r="F6" s="45">
        <v>2824</v>
      </c>
      <c r="G6" s="46">
        <v>2803</v>
      </c>
      <c r="Q6" s="44" t="s">
        <v>40</v>
      </c>
    </row>
    <row r="7" spans="1:17" ht="15.75">
      <c r="A7" s="44" t="s">
        <v>44</v>
      </c>
      <c r="B7" s="44" t="s">
        <v>58</v>
      </c>
      <c r="C7" s="45">
        <v>2729</v>
      </c>
      <c r="D7" s="45">
        <v>2193</v>
      </c>
      <c r="E7" s="45">
        <v>2028</v>
      </c>
      <c r="F7" s="45">
        <v>1840</v>
      </c>
      <c r="G7" s="46">
        <v>2198</v>
      </c>
      <c r="Q7" s="44" t="s">
        <v>41</v>
      </c>
    </row>
    <row r="8" spans="1:17" ht="15.75">
      <c r="A8" s="44" t="s">
        <v>46</v>
      </c>
      <c r="B8" s="44" t="s">
        <v>61</v>
      </c>
      <c r="C8" s="45">
        <v>1801</v>
      </c>
      <c r="D8" s="45">
        <v>2216</v>
      </c>
      <c r="E8" s="45">
        <v>3793</v>
      </c>
      <c r="F8" s="45">
        <v>1418</v>
      </c>
      <c r="G8" s="46">
        <v>2307</v>
      </c>
      <c r="Q8" s="44" t="s">
        <v>42</v>
      </c>
    </row>
    <row r="9" spans="1:17" ht="15.75">
      <c r="A9" s="44" t="s">
        <v>47</v>
      </c>
      <c r="B9" s="44" t="s">
        <v>62</v>
      </c>
      <c r="C9" s="45">
        <v>4045</v>
      </c>
      <c r="D9" s="45">
        <v>2897</v>
      </c>
      <c r="E9" s="45">
        <v>4310</v>
      </c>
      <c r="F9" s="45">
        <v>3695</v>
      </c>
      <c r="G9" s="46">
        <v>3737</v>
      </c>
      <c r="K9" s="48" t="str">
        <f>+A1</f>
        <v>NOMBRE DEL TRABAJADOR</v>
      </c>
      <c r="L9" s="48" t="str">
        <f>+G1</f>
        <v>PROMEDIO</v>
      </c>
      <c r="M9" s="48" t="str">
        <f>+C1</f>
        <v>VENTAS EN TIENDA</v>
      </c>
      <c r="Q9" s="44" t="s">
        <v>43</v>
      </c>
    </row>
    <row r="10" spans="1:17" ht="15.75">
      <c r="A10" s="44" t="s">
        <v>45</v>
      </c>
      <c r="B10" s="44" t="s">
        <v>63</v>
      </c>
      <c r="C10" s="45">
        <v>2424</v>
      </c>
      <c r="D10" s="45">
        <v>3835</v>
      </c>
      <c r="E10" s="45">
        <v>4445</v>
      </c>
      <c r="F10" s="45">
        <v>3245</v>
      </c>
      <c r="G10" s="46">
        <v>3487</v>
      </c>
      <c r="K10" s="53" t="s">
        <v>45</v>
      </c>
      <c r="L10" s="54">
        <f>DMAX(A1:G15,G1,K9:K10)</f>
        <v>3487</v>
      </c>
      <c r="M10" s="54">
        <f>DMAX(A1:G15,C1,K9:K10)</f>
        <v>2424</v>
      </c>
      <c r="N10" t="s">
        <v>67</v>
      </c>
      <c r="Q10" s="44" t="s">
        <v>44</v>
      </c>
    </row>
    <row r="11" spans="1:17" ht="15.75">
      <c r="A11" s="44" t="s">
        <v>40</v>
      </c>
      <c r="B11" s="44" t="s">
        <v>64</v>
      </c>
      <c r="C11" s="45">
        <v>4212</v>
      </c>
      <c r="D11" s="45">
        <v>3656</v>
      </c>
      <c r="E11" s="45">
        <v>3754</v>
      </c>
      <c r="F11" s="45">
        <v>4491</v>
      </c>
      <c r="G11" s="46">
        <v>4028</v>
      </c>
      <c r="L11" t="s">
        <v>66</v>
      </c>
      <c r="Q11" s="44" t="s">
        <v>46</v>
      </c>
    </row>
    <row r="12" spans="1:17" ht="15.75">
      <c r="A12" s="44" t="s">
        <v>46</v>
      </c>
      <c r="B12" s="44" t="s">
        <v>56</v>
      </c>
      <c r="C12" s="45">
        <v>1801</v>
      </c>
      <c r="D12" s="45">
        <v>2216</v>
      </c>
      <c r="E12" s="45">
        <v>3793</v>
      </c>
      <c r="F12" s="45">
        <v>1418</v>
      </c>
      <c r="G12" s="46">
        <v>2307</v>
      </c>
      <c r="Q12" s="44" t="s">
        <v>47</v>
      </c>
    </row>
    <row r="13" spans="1:17" ht="15.75">
      <c r="A13" s="44" t="s">
        <v>47</v>
      </c>
      <c r="B13" s="44" t="s">
        <v>59</v>
      </c>
      <c r="C13" s="45">
        <v>3045</v>
      </c>
      <c r="D13" s="45">
        <v>2897</v>
      </c>
      <c r="E13" s="45">
        <v>4310</v>
      </c>
      <c r="F13" s="45">
        <v>3695</v>
      </c>
      <c r="G13" s="46">
        <v>3737</v>
      </c>
      <c r="Q13" s="44" t="s">
        <v>45</v>
      </c>
    </row>
    <row r="14" spans="1:17" ht="15.75">
      <c r="A14" s="44" t="s">
        <v>41</v>
      </c>
      <c r="B14" s="44" t="s">
        <v>58</v>
      </c>
      <c r="C14" s="45">
        <v>6424</v>
      </c>
      <c r="D14" s="45">
        <v>31835</v>
      </c>
      <c r="E14" s="45">
        <v>7445</v>
      </c>
      <c r="F14" s="45">
        <v>8245</v>
      </c>
      <c r="G14" s="46">
        <v>9487</v>
      </c>
      <c r="Q14" s="44" t="s">
        <v>40</v>
      </c>
    </row>
    <row r="15" spans="1:17" ht="15.75">
      <c r="A15" s="44" t="s">
        <v>47</v>
      </c>
      <c r="B15" s="44" t="s">
        <v>62</v>
      </c>
      <c r="C15" s="45">
        <v>4212</v>
      </c>
      <c r="D15" s="45">
        <v>5656</v>
      </c>
      <c r="E15" s="45">
        <v>6754</v>
      </c>
      <c r="F15" s="45">
        <v>4491</v>
      </c>
      <c r="G15" s="46">
        <v>4028</v>
      </c>
      <c r="Q15" s="44" t="s">
        <v>46</v>
      </c>
    </row>
    <row r="16" spans="1:17" ht="15.75">
      <c r="K16" s="55" t="str">
        <f>+B1</f>
        <v xml:space="preserve">CIUDADES </v>
      </c>
      <c r="L16" s="55" t="str">
        <f>+E1</f>
        <v>VENTAS DE ENERO</v>
      </c>
      <c r="M16" s="55" t="str">
        <f>+F1</f>
        <v xml:space="preserve">VENTAS DE FEBRERO </v>
      </c>
      <c r="Q16" s="44" t="s">
        <v>47</v>
      </c>
    </row>
    <row r="17" spans="11:17" ht="15.75">
      <c r="K17" s="51" t="s">
        <v>56</v>
      </c>
      <c r="L17" s="52">
        <f>DMAX(A1:G15,E1,K16:K17)</f>
        <v>3954</v>
      </c>
      <c r="M17" s="52">
        <f>DMAX(A1:G15,F1,K16:K17)</f>
        <v>2059</v>
      </c>
      <c r="N17" t="s">
        <v>69</v>
      </c>
      <c r="Q17" s="44" t="s">
        <v>41</v>
      </c>
    </row>
    <row r="18" spans="11:17" ht="15.75">
      <c r="L18" t="s">
        <v>68</v>
      </c>
      <c r="Q18" s="44" t="s">
        <v>47</v>
      </c>
    </row>
    <row r="21" spans="11:17" ht="15.75">
      <c r="Q21" s="44" t="s">
        <v>56</v>
      </c>
    </row>
    <row r="22" spans="11:17" ht="15.75">
      <c r="Q22" s="44" t="s">
        <v>57</v>
      </c>
    </row>
    <row r="23" spans="11:17" ht="15.75">
      <c r="Q23" s="44" t="s">
        <v>58</v>
      </c>
    </row>
    <row r="24" spans="11:17" ht="15.75">
      <c r="Q24" s="44" t="s">
        <v>59</v>
      </c>
    </row>
    <row r="25" spans="11:17" ht="15.75">
      <c r="Q25" s="44" t="s">
        <v>60</v>
      </c>
    </row>
    <row r="26" spans="11:17" ht="15.75">
      <c r="Q26" s="44" t="s">
        <v>58</v>
      </c>
    </row>
    <row r="27" spans="11:17" ht="15.75">
      <c r="Q27" s="44" t="s">
        <v>61</v>
      </c>
    </row>
    <row r="28" spans="11:17" ht="15.75">
      <c r="Q28" s="44" t="s">
        <v>62</v>
      </c>
    </row>
    <row r="29" spans="11:17" ht="15.75">
      <c r="Q29" s="44" t="s">
        <v>63</v>
      </c>
    </row>
    <row r="30" spans="11:17" ht="15.75">
      <c r="Q30" s="44" t="s">
        <v>64</v>
      </c>
    </row>
    <row r="31" spans="11:17" ht="15.75">
      <c r="Q31" s="44" t="s">
        <v>56</v>
      </c>
    </row>
    <row r="32" spans="11:17" ht="15.75">
      <c r="Q32" s="44" t="s">
        <v>59</v>
      </c>
    </row>
    <row r="33" spans="17:17" ht="15.75">
      <c r="Q33" s="44" t="s">
        <v>58</v>
      </c>
    </row>
    <row r="34" spans="17:17" ht="15.75">
      <c r="Q34" s="44" t="s">
        <v>62</v>
      </c>
    </row>
  </sheetData>
  <dataValidations count="2">
    <dataValidation type="list" allowBlank="1" showInputMessage="1" showErrorMessage="1" sqref="K10" xr:uid="{A6C79C8C-1721-4141-A0BA-D340C656BE53}">
      <formula1>$Q$4:$Q$17</formula1>
    </dataValidation>
    <dataValidation type="list" allowBlank="1" showInputMessage="1" showErrorMessage="1" sqref="K17 K4" xr:uid="{6DB54887-F54B-4A29-A2B7-399E7BD1AB76}">
      <formula1>$Q$21:$Q$34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817FA-D7CC-4ED3-9772-8A19391E7C19}">
  <dimension ref="B3:R32"/>
  <sheetViews>
    <sheetView workbookViewId="0">
      <selection activeCell="B3" sqref="B3:H17"/>
    </sheetView>
  </sheetViews>
  <sheetFormatPr baseColWidth="10" defaultRowHeight="15"/>
  <cols>
    <col min="2" max="2" width="26.5703125" bestFit="1" customWidth="1"/>
    <col min="3" max="3" width="18.140625" bestFit="1" customWidth="1"/>
    <col min="4" max="5" width="13.28515625" customWidth="1"/>
    <col min="6" max="7" width="13.140625" customWidth="1"/>
    <col min="8" max="8" width="14.7109375" customWidth="1"/>
    <col min="10" max="10" width="22.5703125" customWidth="1"/>
    <col min="11" max="11" width="18" customWidth="1"/>
    <col min="12" max="12" width="19.5703125" bestFit="1" customWidth="1"/>
    <col min="13" max="13" width="11.28515625" customWidth="1"/>
    <col min="14" max="14" width="12" customWidth="1"/>
    <col min="15" max="15" width="13.85546875" customWidth="1"/>
    <col min="18" max="18" width="26.5703125" bestFit="1" customWidth="1"/>
    <col min="19" max="19" width="18.140625" bestFit="1" customWidth="1"/>
  </cols>
  <sheetData>
    <row r="3" spans="2:18" ht="45.75" customHeight="1">
      <c r="B3" s="43" t="s">
        <v>49</v>
      </c>
      <c r="C3" s="43" t="s">
        <v>50</v>
      </c>
      <c r="D3" s="43" t="s">
        <v>51</v>
      </c>
      <c r="E3" s="43" t="s">
        <v>52</v>
      </c>
      <c r="F3" s="43" t="s">
        <v>53</v>
      </c>
      <c r="G3" s="43" t="s">
        <v>54</v>
      </c>
      <c r="H3" s="43" t="s">
        <v>55</v>
      </c>
    </row>
    <row r="4" spans="2:18" ht="15.75">
      <c r="B4" s="57" t="s">
        <v>39</v>
      </c>
      <c r="C4" s="57" t="s">
        <v>56</v>
      </c>
      <c r="D4" s="58">
        <v>2235</v>
      </c>
      <c r="E4" s="58">
        <v>2342</v>
      </c>
      <c r="F4" s="58">
        <v>3954</v>
      </c>
      <c r="G4" s="58">
        <v>2059</v>
      </c>
      <c r="H4" s="59">
        <v>2648</v>
      </c>
      <c r="K4" s="47" t="str">
        <f>+C3</f>
        <v xml:space="preserve">CIUDADES </v>
      </c>
      <c r="L4" s="47" t="str">
        <f>+G3</f>
        <v xml:space="preserve">VENTAS DE FEBRERO </v>
      </c>
      <c r="R4" s="44" t="s">
        <v>56</v>
      </c>
    </row>
    <row r="5" spans="2:18" ht="16.5" thickBot="1">
      <c r="B5" s="57" t="s">
        <v>40</v>
      </c>
      <c r="C5" s="57" t="s">
        <v>57</v>
      </c>
      <c r="D5" s="58">
        <v>1374</v>
      </c>
      <c r="E5" s="58">
        <v>2086</v>
      </c>
      <c r="F5" s="58">
        <v>1309</v>
      </c>
      <c r="G5" s="58">
        <v>3782</v>
      </c>
      <c r="H5" s="59">
        <v>2138</v>
      </c>
      <c r="K5" s="60" t="s">
        <v>57</v>
      </c>
      <c r="L5" s="86">
        <f>DMIN(B3:H17,G3,K4:K5)</f>
        <v>3782</v>
      </c>
      <c r="R5" s="44" t="s">
        <v>57</v>
      </c>
    </row>
    <row r="6" spans="2:18" ht="16.5" thickBot="1">
      <c r="B6" s="57" t="s">
        <v>41</v>
      </c>
      <c r="C6" s="57" t="s">
        <v>58</v>
      </c>
      <c r="D6" s="58">
        <v>1616</v>
      </c>
      <c r="E6" s="58">
        <v>2991</v>
      </c>
      <c r="F6" s="58">
        <v>3094</v>
      </c>
      <c r="G6" s="58">
        <v>2005</v>
      </c>
      <c r="H6" s="59">
        <v>2427</v>
      </c>
      <c r="L6" s="89" t="s">
        <v>102</v>
      </c>
      <c r="M6" s="89"/>
      <c r="R6" s="44" t="s">
        <v>58</v>
      </c>
    </row>
    <row r="7" spans="2:18" ht="15.75">
      <c r="B7" s="57" t="s">
        <v>42</v>
      </c>
      <c r="C7" s="57" t="s">
        <v>59</v>
      </c>
      <c r="D7" s="58">
        <v>3355</v>
      </c>
      <c r="E7" s="58">
        <v>2063</v>
      </c>
      <c r="F7" s="58">
        <v>3383</v>
      </c>
      <c r="G7" s="58">
        <v>2525</v>
      </c>
      <c r="H7" s="59">
        <v>2832</v>
      </c>
      <c r="R7" s="44" t="s">
        <v>59</v>
      </c>
    </row>
    <row r="8" spans="2:18" ht="15.75">
      <c r="B8" s="57" t="s">
        <v>43</v>
      </c>
      <c r="C8" s="57" t="s">
        <v>60</v>
      </c>
      <c r="D8" s="58">
        <v>3235</v>
      </c>
      <c r="E8" s="58">
        <v>1755</v>
      </c>
      <c r="F8" s="58">
        <v>3397</v>
      </c>
      <c r="G8" s="58">
        <v>2824</v>
      </c>
      <c r="H8" s="59">
        <v>2803</v>
      </c>
      <c r="R8" s="44" t="s">
        <v>60</v>
      </c>
    </row>
    <row r="9" spans="2:18" ht="15.75">
      <c r="B9" s="57" t="s">
        <v>44</v>
      </c>
      <c r="C9" s="57" t="s">
        <v>58</v>
      </c>
      <c r="D9" s="58">
        <v>2729</v>
      </c>
      <c r="E9" s="58">
        <v>2193</v>
      </c>
      <c r="F9" s="58">
        <v>2028</v>
      </c>
      <c r="G9" s="58">
        <v>1840</v>
      </c>
      <c r="H9" s="59">
        <v>2198</v>
      </c>
      <c r="R9" s="44" t="s">
        <v>58</v>
      </c>
    </row>
    <row r="10" spans="2:18" ht="16.5" thickBot="1">
      <c r="B10" s="57" t="s">
        <v>46</v>
      </c>
      <c r="C10" s="57" t="s">
        <v>61</v>
      </c>
      <c r="D10" s="58">
        <v>1801</v>
      </c>
      <c r="E10" s="58">
        <v>2216</v>
      </c>
      <c r="F10" s="58">
        <v>3793</v>
      </c>
      <c r="G10" s="58">
        <v>1418</v>
      </c>
      <c r="H10" s="59">
        <v>2307</v>
      </c>
      <c r="K10" s="47" t="str">
        <f>+C3</f>
        <v xml:space="preserve">CIUDADES </v>
      </c>
      <c r="L10" s="47" t="str">
        <f>+G3</f>
        <v xml:space="preserve">VENTAS DE FEBRERO </v>
      </c>
      <c r="M10" s="47" t="str">
        <f>+H3</f>
        <v>PROMEDIO</v>
      </c>
      <c r="R10" s="44" t="s">
        <v>61</v>
      </c>
    </row>
    <row r="11" spans="2:18" ht="16.5" thickBot="1">
      <c r="B11" s="57" t="s">
        <v>47</v>
      </c>
      <c r="C11" s="57" t="s">
        <v>62</v>
      </c>
      <c r="D11" s="58">
        <v>4045</v>
      </c>
      <c r="E11" s="58">
        <v>2897</v>
      </c>
      <c r="F11" s="58">
        <v>4310</v>
      </c>
      <c r="G11" s="58">
        <v>3695</v>
      </c>
      <c r="H11" s="59">
        <v>3737</v>
      </c>
      <c r="K11" s="60" t="s">
        <v>59</v>
      </c>
      <c r="L11" s="86">
        <f>DMIN(B3:H17,G3,K10:K11)</f>
        <v>2525</v>
      </c>
      <c r="M11" s="87">
        <f>DMIN(B3:H17,H3,K10:K11)</f>
        <v>2832</v>
      </c>
      <c r="N11" s="89" t="s">
        <v>104</v>
      </c>
      <c r="O11" s="89"/>
      <c r="R11" s="44" t="s">
        <v>62</v>
      </c>
    </row>
    <row r="12" spans="2:18" ht="16.5" thickBot="1">
      <c r="B12" s="57" t="s">
        <v>45</v>
      </c>
      <c r="C12" s="57" t="s">
        <v>63</v>
      </c>
      <c r="D12" s="58">
        <v>2424</v>
      </c>
      <c r="E12" s="58">
        <v>3835</v>
      </c>
      <c r="F12" s="58">
        <v>4445</v>
      </c>
      <c r="G12" s="58">
        <v>3245</v>
      </c>
      <c r="H12" s="59">
        <v>3487</v>
      </c>
      <c r="L12" s="89" t="s">
        <v>103</v>
      </c>
      <c r="M12" s="89"/>
      <c r="R12" s="44" t="s">
        <v>63</v>
      </c>
    </row>
    <row r="13" spans="2:18" ht="15.75">
      <c r="B13" s="57" t="s">
        <v>40</v>
      </c>
      <c r="C13" s="57" t="s">
        <v>64</v>
      </c>
      <c r="D13" s="58">
        <v>4212</v>
      </c>
      <c r="E13" s="58">
        <v>3656</v>
      </c>
      <c r="F13" s="58">
        <v>3754</v>
      </c>
      <c r="G13" s="58">
        <v>4491</v>
      </c>
      <c r="H13" s="59">
        <v>4028</v>
      </c>
      <c r="R13" s="44" t="s">
        <v>64</v>
      </c>
    </row>
    <row r="14" spans="2:18" ht="15.75">
      <c r="B14" s="57" t="s">
        <v>46</v>
      </c>
      <c r="C14" s="57" t="s">
        <v>56</v>
      </c>
      <c r="D14" s="58">
        <v>1801</v>
      </c>
      <c r="E14" s="58">
        <v>2216</v>
      </c>
      <c r="F14" s="58">
        <v>3793</v>
      </c>
      <c r="G14" s="58">
        <v>1418</v>
      </c>
      <c r="H14" s="59">
        <v>2307</v>
      </c>
      <c r="R14" s="44" t="s">
        <v>56</v>
      </c>
    </row>
    <row r="15" spans="2:18" ht="15.75">
      <c r="B15" s="57" t="s">
        <v>47</v>
      </c>
      <c r="C15" s="57" t="s">
        <v>59</v>
      </c>
      <c r="D15" s="58">
        <v>3045</v>
      </c>
      <c r="E15" s="58">
        <v>2897</v>
      </c>
      <c r="F15" s="58">
        <v>4310</v>
      </c>
      <c r="G15" s="58">
        <v>3695</v>
      </c>
      <c r="H15" s="59">
        <v>3737</v>
      </c>
      <c r="R15" s="44" t="s">
        <v>59</v>
      </c>
    </row>
    <row r="16" spans="2:18" ht="15.75">
      <c r="B16" s="57" t="s">
        <v>41</v>
      </c>
      <c r="C16" s="57" t="s">
        <v>58</v>
      </c>
      <c r="D16" s="58">
        <v>6424</v>
      </c>
      <c r="E16" s="58">
        <v>31835</v>
      </c>
      <c r="F16" s="58">
        <v>7445</v>
      </c>
      <c r="G16" s="58">
        <v>8245</v>
      </c>
      <c r="H16" s="59">
        <v>9487</v>
      </c>
      <c r="R16" s="44" t="s">
        <v>58</v>
      </c>
    </row>
    <row r="17" spans="2:18" ht="15.75">
      <c r="B17" s="57" t="s">
        <v>47</v>
      </c>
      <c r="C17" s="57" t="s">
        <v>62</v>
      </c>
      <c r="D17" s="58">
        <v>4212</v>
      </c>
      <c r="E17" s="58">
        <v>5656</v>
      </c>
      <c r="F17" s="58">
        <v>6754</v>
      </c>
      <c r="G17" s="58">
        <v>4491</v>
      </c>
      <c r="H17" s="59">
        <v>4028</v>
      </c>
      <c r="R17" s="44" t="s">
        <v>62</v>
      </c>
    </row>
    <row r="18" spans="2:18" ht="32.25" customHeight="1">
      <c r="J18" s="67" t="str">
        <f>+B3</f>
        <v>NOMBRE DEL TRABAJADOR</v>
      </c>
      <c r="K18" s="68" t="str">
        <f>+E3</f>
        <v>VENTAS EN INTERNET</v>
      </c>
      <c r="L18" s="67" t="str">
        <f>+G3</f>
        <v xml:space="preserve">VENTAS DE FEBRERO </v>
      </c>
      <c r="M18" s="67" t="str">
        <f>+H3</f>
        <v>PROMEDIO</v>
      </c>
    </row>
    <row r="19" spans="2:18" ht="16.5" thickBot="1">
      <c r="J19" s="60" t="s">
        <v>46</v>
      </c>
      <c r="R19" s="44" t="s">
        <v>39</v>
      </c>
    </row>
    <row r="20" spans="2:18" ht="16.5" thickBot="1">
      <c r="K20" s="85">
        <f>DMIN(B3:H17,E3,J18:J19)</f>
        <v>2216</v>
      </c>
      <c r="L20" s="89" t="s">
        <v>105</v>
      </c>
      <c r="M20" s="89"/>
      <c r="R20" s="44" t="s">
        <v>40</v>
      </c>
    </row>
    <row r="21" spans="2:18" ht="16.5" thickBot="1">
      <c r="L21" s="88">
        <f>DMIN(B3:H17,G3,J18:J19)</f>
        <v>1418</v>
      </c>
      <c r="M21" s="89" t="s">
        <v>106</v>
      </c>
      <c r="N21" s="89"/>
      <c r="O21" s="89"/>
      <c r="R21" s="44" t="s">
        <v>41</v>
      </c>
    </row>
    <row r="22" spans="2:18" ht="16.5" thickBot="1">
      <c r="M22" s="88">
        <f>DMIN(B3:H17,H3,J18:J19)</f>
        <v>2307</v>
      </c>
      <c r="N22" s="89" t="s">
        <v>107</v>
      </c>
      <c r="O22" s="89"/>
      <c r="R22" s="44" t="s">
        <v>42</v>
      </c>
    </row>
    <row r="23" spans="2:18" ht="15.75">
      <c r="R23" s="44" t="s">
        <v>43</v>
      </c>
    </row>
    <row r="24" spans="2:18" ht="15.75">
      <c r="R24" s="44" t="s">
        <v>44</v>
      </c>
    </row>
    <row r="25" spans="2:18" ht="15.75">
      <c r="R25" s="44" t="s">
        <v>46</v>
      </c>
    </row>
    <row r="26" spans="2:18" ht="15.75">
      <c r="R26" s="44" t="s">
        <v>47</v>
      </c>
    </row>
    <row r="27" spans="2:18" ht="15.75">
      <c r="R27" s="44" t="s">
        <v>45</v>
      </c>
    </row>
    <row r="28" spans="2:18" ht="15.75">
      <c r="R28" s="44" t="s">
        <v>40</v>
      </c>
    </row>
    <row r="29" spans="2:18" ht="15.75">
      <c r="R29" s="44" t="s">
        <v>46</v>
      </c>
    </row>
    <row r="30" spans="2:18" ht="15.75">
      <c r="R30" s="44" t="s">
        <v>47</v>
      </c>
    </row>
    <row r="31" spans="2:18" ht="15.75">
      <c r="R31" s="44" t="s">
        <v>41</v>
      </c>
    </row>
    <row r="32" spans="2:18" ht="15.75">
      <c r="R32" s="44" t="s">
        <v>47</v>
      </c>
    </row>
  </sheetData>
  <dataValidations count="2">
    <dataValidation type="list" allowBlank="1" showInputMessage="1" showErrorMessage="1" sqref="K5 K11" xr:uid="{EE7A4EC2-3A15-4305-BD81-95143445742A}">
      <formula1>$R$4:$R$17</formula1>
    </dataValidation>
    <dataValidation type="list" allowBlank="1" showInputMessage="1" showErrorMessage="1" sqref="J19" xr:uid="{CCE5A5A9-E3FA-49A4-B447-3A31E73ECAEA}">
      <formula1>$R$19:$R$32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BE4F5-C007-43BB-8953-BB411D33063B}">
  <dimension ref="D3:R23"/>
  <sheetViews>
    <sheetView workbookViewId="0">
      <selection activeCell="D5" sqref="D5:J18"/>
    </sheetView>
  </sheetViews>
  <sheetFormatPr baseColWidth="10" defaultRowHeight="15"/>
  <cols>
    <col min="5" max="5" width="12.42578125" bestFit="1" customWidth="1"/>
    <col min="6" max="6" width="12.28515625" bestFit="1" customWidth="1"/>
    <col min="8" max="8" width="12.28515625" customWidth="1"/>
    <col min="9" max="9" width="15.28515625" customWidth="1"/>
    <col min="10" max="10" width="15.7109375" customWidth="1"/>
    <col min="13" max="13" width="13.42578125" customWidth="1"/>
    <col min="14" max="14" width="20" customWidth="1"/>
    <col min="15" max="15" width="12.5703125" customWidth="1"/>
    <col min="16" max="16" width="13.42578125" customWidth="1"/>
    <col min="17" max="17" width="13.85546875" customWidth="1"/>
    <col min="18" max="18" width="16" customWidth="1"/>
  </cols>
  <sheetData>
    <row r="3" spans="4:18" ht="15.75" thickBot="1"/>
    <row r="4" spans="4:18" ht="21.75" thickBot="1">
      <c r="D4" s="137" t="s">
        <v>70</v>
      </c>
      <c r="E4" s="138"/>
      <c r="F4" s="138"/>
      <c r="G4" s="138"/>
      <c r="H4" s="138"/>
      <c r="I4" s="138"/>
      <c r="J4" s="139"/>
    </row>
    <row r="5" spans="4:18" ht="35.25" customHeight="1" thickBot="1">
      <c r="D5" s="69" t="s">
        <v>71</v>
      </c>
      <c r="E5" s="70" t="s">
        <v>72</v>
      </c>
      <c r="F5" s="70" t="s">
        <v>73</v>
      </c>
      <c r="G5" s="70" t="s">
        <v>74</v>
      </c>
      <c r="H5" s="70" t="s">
        <v>75</v>
      </c>
      <c r="I5" s="70" t="s">
        <v>76</v>
      </c>
      <c r="J5" s="71" t="s">
        <v>77</v>
      </c>
      <c r="M5" s="82" t="str">
        <f>+H5</f>
        <v>ESTADO CIVIL</v>
      </c>
      <c r="N5" s="83" t="str">
        <f>+J5</f>
        <v xml:space="preserve">AÑOS DE ANTUGÜEDAD </v>
      </c>
      <c r="P5" s="82" t="str">
        <f>+I5</f>
        <v>ESTUDIOS</v>
      </c>
      <c r="Q5" s="83" t="str">
        <f>+J5</f>
        <v xml:space="preserve">AÑOS DE ANTUGÜEDAD </v>
      </c>
    </row>
    <row r="6" spans="4:18" ht="15.75" thickBot="1">
      <c r="D6" s="72">
        <v>985</v>
      </c>
      <c r="E6" s="62" t="s">
        <v>22</v>
      </c>
      <c r="F6" s="74" t="s">
        <v>78</v>
      </c>
      <c r="G6" s="64">
        <v>56</v>
      </c>
      <c r="H6" s="75" t="s">
        <v>79</v>
      </c>
      <c r="I6" s="64" t="s">
        <v>80</v>
      </c>
      <c r="J6" s="76">
        <v>11</v>
      </c>
      <c r="M6" s="80" t="s">
        <v>82</v>
      </c>
      <c r="N6" s="91">
        <f>DPRODUCT(D5:J18,J5,M5:M6)</f>
        <v>5544000</v>
      </c>
      <c r="P6" s="56" t="s">
        <v>83</v>
      </c>
      <c r="Q6" s="92">
        <f>DPRODUCT(D5:J18,J5,P5:P6)</f>
        <v>12150</v>
      </c>
    </row>
    <row r="7" spans="4:18" ht="15.75" thickBot="1">
      <c r="D7" s="61">
        <v>239</v>
      </c>
      <c r="E7" s="73" t="s">
        <v>7</v>
      </c>
      <c r="F7" s="63" t="s">
        <v>81</v>
      </c>
      <c r="G7" s="75">
        <v>38</v>
      </c>
      <c r="H7" s="64" t="s">
        <v>82</v>
      </c>
      <c r="I7" s="75" t="s">
        <v>83</v>
      </c>
      <c r="J7" s="65">
        <v>15</v>
      </c>
      <c r="N7" s="93" t="s">
        <v>98</v>
      </c>
      <c r="O7" s="93"/>
      <c r="Q7" s="93" t="s">
        <v>99</v>
      </c>
      <c r="R7" s="93"/>
    </row>
    <row r="8" spans="4:18">
      <c r="D8" s="72">
        <v>290</v>
      </c>
      <c r="E8" s="62" t="s">
        <v>10</v>
      </c>
      <c r="F8" s="74" t="s">
        <v>84</v>
      </c>
      <c r="G8" s="64">
        <v>36</v>
      </c>
      <c r="H8" s="75" t="s">
        <v>79</v>
      </c>
      <c r="I8" s="64" t="s">
        <v>85</v>
      </c>
      <c r="J8" s="76">
        <v>12</v>
      </c>
      <c r="M8" s="84"/>
    </row>
    <row r="9" spans="4:18" ht="15.75" thickBot="1">
      <c r="D9" s="61">
        <v>589</v>
      </c>
      <c r="E9" s="73" t="s">
        <v>25</v>
      </c>
      <c r="F9" s="63" t="s">
        <v>86</v>
      </c>
      <c r="G9" s="75">
        <v>45</v>
      </c>
      <c r="H9" s="64" t="s">
        <v>82</v>
      </c>
      <c r="I9" s="75" t="s">
        <v>80</v>
      </c>
      <c r="J9" s="65">
        <v>14</v>
      </c>
    </row>
    <row r="10" spans="4:18" ht="28.5" customHeight="1" thickBot="1">
      <c r="D10" s="72">
        <v>365</v>
      </c>
      <c r="E10" s="62" t="s">
        <v>27</v>
      </c>
      <c r="F10" s="74" t="s">
        <v>87</v>
      </c>
      <c r="G10" s="64">
        <v>33</v>
      </c>
      <c r="H10" s="75" t="s">
        <v>79</v>
      </c>
      <c r="I10" s="64" t="s">
        <v>83</v>
      </c>
      <c r="J10" s="76">
        <v>3</v>
      </c>
      <c r="M10" s="82" t="str">
        <f>+H5</f>
        <v>ESTADO CIVIL</v>
      </c>
      <c r="N10" s="83" t="str">
        <f>+J5</f>
        <v xml:space="preserve">AÑOS DE ANTUGÜEDAD </v>
      </c>
    </row>
    <row r="11" spans="4:18" ht="15.75" thickBot="1">
      <c r="D11" s="61">
        <v>98</v>
      </c>
      <c r="E11" s="73" t="s">
        <v>28</v>
      </c>
      <c r="F11" s="63" t="s">
        <v>88</v>
      </c>
      <c r="G11" s="75">
        <v>38</v>
      </c>
      <c r="H11" s="64" t="s">
        <v>82</v>
      </c>
      <c r="I11" s="75" t="s">
        <v>85</v>
      </c>
      <c r="J11" s="65">
        <v>22</v>
      </c>
      <c r="M11" s="80" t="s">
        <v>79</v>
      </c>
      <c r="N11" s="91">
        <f>DPRODUCT(D5:J18,J5,M10:M11)</f>
        <v>58378320</v>
      </c>
    </row>
    <row r="12" spans="4:18" ht="15.75" thickBot="1">
      <c r="D12" s="72">
        <v>95</v>
      </c>
      <c r="E12" s="62" t="s">
        <v>10</v>
      </c>
      <c r="F12" s="74" t="s">
        <v>89</v>
      </c>
      <c r="G12" s="64">
        <v>42</v>
      </c>
      <c r="H12" s="75" t="s">
        <v>79</v>
      </c>
      <c r="I12" s="64" t="s">
        <v>80</v>
      </c>
      <c r="J12" s="76">
        <v>21</v>
      </c>
      <c r="N12" s="93" t="s">
        <v>100</v>
      </c>
      <c r="O12" s="93"/>
    </row>
    <row r="13" spans="4:18" ht="15.75" thickBot="1">
      <c r="D13" s="61">
        <v>129</v>
      </c>
      <c r="E13" s="73" t="s">
        <v>22</v>
      </c>
      <c r="F13" s="63" t="s">
        <v>90</v>
      </c>
      <c r="G13" s="75">
        <v>40</v>
      </c>
      <c r="H13" s="64" t="s">
        <v>79</v>
      </c>
      <c r="I13" s="75" t="s">
        <v>83</v>
      </c>
      <c r="J13" s="65">
        <v>9</v>
      </c>
    </row>
    <row r="14" spans="4:18" ht="15.75" thickBot="1">
      <c r="D14" s="72">
        <v>765</v>
      </c>
      <c r="E14" s="62" t="s">
        <v>25</v>
      </c>
      <c r="F14" s="74" t="s">
        <v>91</v>
      </c>
      <c r="G14" s="64">
        <v>47</v>
      </c>
      <c r="H14" s="75" t="s">
        <v>79</v>
      </c>
      <c r="I14" s="64" t="s">
        <v>85</v>
      </c>
      <c r="J14" s="76">
        <v>26</v>
      </c>
      <c r="M14" s="82" t="str">
        <f>+I5</f>
        <v>ESTUDIOS</v>
      </c>
      <c r="N14" s="83" t="str">
        <f>+G5</f>
        <v>EDAD</v>
      </c>
    </row>
    <row r="15" spans="4:18" ht="15.75" thickBot="1">
      <c r="D15" s="61">
        <v>123</v>
      </c>
      <c r="E15" s="73" t="s">
        <v>10</v>
      </c>
      <c r="F15" s="63" t="s">
        <v>92</v>
      </c>
      <c r="G15" s="75">
        <v>39</v>
      </c>
      <c r="H15" s="64" t="s">
        <v>82</v>
      </c>
      <c r="I15" s="75" t="s">
        <v>80</v>
      </c>
      <c r="J15" s="65">
        <v>8</v>
      </c>
      <c r="M15" s="81" t="s">
        <v>83</v>
      </c>
      <c r="N15" s="90">
        <f>DPRODUCT(D5:J18,G5,M14:M15)</f>
        <v>3260400</v>
      </c>
    </row>
    <row r="16" spans="4:18" ht="15.75" thickBot="1">
      <c r="D16" s="72">
        <v>971</v>
      </c>
      <c r="E16" s="62" t="s">
        <v>12</v>
      </c>
      <c r="F16" s="74" t="s">
        <v>93</v>
      </c>
      <c r="G16" s="64">
        <v>65</v>
      </c>
      <c r="H16" s="75" t="s">
        <v>82</v>
      </c>
      <c r="I16" s="64" t="s">
        <v>83</v>
      </c>
      <c r="J16" s="76">
        <v>30</v>
      </c>
      <c r="N16" s="93" t="s">
        <v>101</v>
      </c>
      <c r="O16" s="93"/>
    </row>
    <row r="17" spans="4:15">
      <c r="D17" s="61">
        <v>234</v>
      </c>
      <c r="E17" s="75" t="s">
        <v>94</v>
      </c>
      <c r="F17" s="64" t="s">
        <v>95</v>
      </c>
      <c r="G17" s="75">
        <v>10</v>
      </c>
      <c r="H17" s="64" t="s">
        <v>82</v>
      </c>
      <c r="I17" s="75" t="s">
        <v>85</v>
      </c>
      <c r="J17" s="65">
        <v>5</v>
      </c>
    </row>
    <row r="18" spans="4:15" ht="15.75" thickBot="1">
      <c r="D18" s="79">
        <v>678</v>
      </c>
      <c r="E18" s="66" t="s">
        <v>96</v>
      </c>
      <c r="F18" s="78" t="s">
        <v>97</v>
      </c>
      <c r="G18" s="66">
        <v>45</v>
      </c>
      <c r="H18" s="78" t="s">
        <v>79</v>
      </c>
      <c r="I18" s="66" t="s">
        <v>80</v>
      </c>
      <c r="J18" s="77">
        <v>30</v>
      </c>
    </row>
    <row r="19" spans="4:15" ht="15.75" thickBot="1">
      <c r="M19" s="106" t="s">
        <v>74</v>
      </c>
      <c r="N19" s="105" t="s">
        <v>74</v>
      </c>
      <c r="O19" s="102"/>
    </row>
    <row r="20" spans="4:15">
      <c r="M20" s="103">
        <v>45</v>
      </c>
      <c r="N20" s="104">
        <f>DPRODUCT(D5:J18,G5,M19:M20)</f>
        <v>2025</v>
      </c>
      <c r="O20" s="102"/>
    </row>
    <row r="21" spans="4:15">
      <c r="H21" s="75" t="s">
        <v>79</v>
      </c>
      <c r="I21" s="64" t="s">
        <v>80</v>
      </c>
      <c r="M21" s="102"/>
      <c r="N21" s="102"/>
      <c r="O21" s="102"/>
    </row>
    <row r="22" spans="4:15">
      <c r="H22" s="64" t="s">
        <v>82</v>
      </c>
      <c r="I22" s="75" t="s">
        <v>83</v>
      </c>
    </row>
    <row r="23" spans="4:15">
      <c r="I23" s="64" t="s">
        <v>85</v>
      </c>
    </row>
  </sheetData>
  <mergeCells count="1">
    <mergeCell ref="D4:J4"/>
  </mergeCells>
  <dataValidations count="3">
    <dataValidation type="list" allowBlank="1" showInputMessage="1" showErrorMessage="1" sqref="M6 M11" xr:uid="{D29E5634-074A-43EC-B997-6CF041C248A1}">
      <formula1>$H$21:$H$22</formula1>
    </dataValidation>
    <dataValidation type="list" allowBlank="1" showInputMessage="1" showErrorMessage="1" sqref="P6 M15" xr:uid="{E0551BEE-5B9A-480C-822C-D12FD8BE6F38}">
      <formula1>$I$21:$I$23</formula1>
    </dataValidation>
    <dataValidation type="whole" allowBlank="1" showInputMessage="1" showErrorMessage="1" sqref="M20" xr:uid="{88A5EA6D-7AF9-4DCD-B590-3D2265640DB3}">
      <formula1>1</formula1>
      <formula2>60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495B9-F720-42C6-8EB4-1C3FBA78B788}">
  <dimension ref="D4:S47"/>
  <sheetViews>
    <sheetView workbookViewId="0">
      <selection activeCell="J34" sqref="J34"/>
    </sheetView>
  </sheetViews>
  <sheetFormatPr baseColWidth="10" defaultRowHeight="15"/>
  <cols>
    <col min="4" max="4" width="12.28515625" bestFit="1" customWidth="1"/>
    <col min="5" max="5" width="26.5703125" bestFit="1" customWidth="1"/>
    <col min="7" max="7" width="12.5703125" customWidth="1"/>
    <col min="10" max="10" width="14.42578125" bestFit="1" customWidth="1"/>
    <col min="14" max="14" width="20.140625" bestFit="1" customWidth="1"/>
    <col min="15" max="15" width="19.42578125" bestFit="1" customWidth="1"/>
    <col min="16" max="16" width="13.85546875" bestFit="1" customWidth="1"/>
    <col min="19" max="19" width="26.5703125" bestFit="1" customWidth="1"/>
  </cols>
  <sheetData>
    <row r="4" spans="4:19" ht="15.75">
      <c r="D4" s="140" t="s">
        <v>108</v>
      </c>
      <c r="E4" s="141"/>
      <c r="F4" s="141"/>
      <c r="G4" s="141"/>
      <c r="H4" s="141"/>
      <c r="I4" s="141"/>
      <c r="J4" s="141"/>
      <c r="K4" s="142"/>
      <c r="S4" s="99" t="s">
        <v>120</v>
      </c>
    </row>
    <row r="5" spans="4:19" ht="15.75">
      <c r="D5" s="143" t="s">
        <v>109</v>
      </c>
      <c r="E5" s="144"/>
      <c r="F5" s="144"/>
      <c r="G5" s="144"/>
      <c r="H5" s="144"/>
      <c r="I5" s="144"/>
      <c r="J5" s="144"/>
      <c r="K5" s="145"/>
      <c r="S5" s="99" t="s">
        <v>124</v>
      </c>
    </row>
    <row r="6" spans="4:19" ht="15.75">
      <c r="D6" s="94"/>
      <c r="E6" s="95"/>
      <c r="F6" s="95"/>
      <c r="G6" s="95"/>
      <c r="H6" s="95"/>
      <c r="I6" s="95"/>
      <c r="J6" s="95"/>
      <c r="K6" s="96"/>
      <c r="S6" s="99" t="s">
        <v>128</v>
      </c>
    </row>
    <row r="7" spans="4:19" ht="33.75" customHeight="1">
      <c r="D7" s="107" t="s">
        <v>110</v>
      </c>
      <c r="E7" s="108" t="s">
        <v>111</v>
      </c>
      <c r="F7" s="108" t="s">
        <v>112</v>
      </c>
      <c r="G7" s="108" t="s">
        <v>113</v>
      </c>
      <c r="H7" s="108" t="s">
        <v>114</v>
      </c>
      <c r="I7" s="108" t="s">
        <v>115</v>
      </c>
      <c r="J7" s="108" t="s">
        <v>116</v>
      </c>
      <c r="K7" s="109" t="s">
        <v>117</v>
      </c>
      <c r="N7" s="110" t="str">
        <f>+J7</f>
        <v>Cargo</v>
      </c>
      <c r="O7" s="110" t="str">
        <f>+F7</f>
        <v>Sueldo</v>
      </c>
      <c r="P7" s="110" t="str">
        <f>+H7</f>
        <v>Edad</v>
      </c>
    </row>
    <row r="8" spans="4:19" ht="15.75">
      <c r="D8" s="111">
        <v>510</v>
      </c>
      <c r="E8" s="112" t="s">
        <v>118</v>
      </c>
      <c r="F8" s="112">
        <v>17157</v>
      </c>
      <c r="G8" s="127">
        <v>36141</v>
      </c>
      <c r="H8" s="112">
        <v>24</v>
      </c>
      <c r="I8" s="112">
        <v>102</v>
      </c>
      <c r="J8" s="112" t="s">
        <v>119</v>
      </c>
      <c r="K8" s="113" t="s">
        <v>120</v>
      </c>
      <c r="N8" s="120" t="s">
        <v>127</v>
      </c>
      <c r="O8" s="121"/>
      <c r="P8" s="121"/>
      <c r="S8" s="98" t="s">
        <v>119</v>
      </c>
    </row>
    <row r="9" spans="4:19" ht="15.75">
      <c r="D9" s="114">
        <v>515</v>
      </c>
      <c r="E9" s="115" t="s">
        <v>121</v>
      </c>
      <c r="F9" s="115">
        <v>17196</v>
      </c>
      <c r="G9" s="128">
        <v>29346</v>
      </c>
      <c r="H9" s="115">
        <v>42</v>
      </c>
      <c r="I9" s="115">
        <v>102</v>
      </c>
      <c r="J9" s="115" t="s">
        <v>119</v>
      </c>
      <c r="K9" s="116" t="s">
        <v>120</v>
      </c>
      <c r="N9" s="121"/>
      <c r="O9" s="122">
        <f>DAVERAGE(D7:K23,F7,N7:N8)</f>
        <v>12415</v>
      </c>
      <c r="P9" s="121"/>
      <c r="S9" s="98" t="s">
        <v>123</v>
      </c>
    </row>
    <row r="10" spans="4:19" ht="15.75">
      <c r="D10" s="111">
        <v>507</v>
      </c>
      <c r="E10" s="112" t="s">
        <v>122</v>
      </c>
      <c r="F10" s="112">
        <v>18347</v>
      </c>
      <c r="G10" s="127">
        <v>29346</v>
      </c>
      <c r="H10" s="112">
        <v>42</v>
      </c>
      <c r="I10" s="112">
        <v>101</v>
      </c>
      <c r="J10" s="112" t="s">
        <v>123</v>
      </c>
      <c r="K10" s="113" t="s">
        <v>124</v>
      </c>
      <c r="N10" s="121"/>
      <c r="O10" s="121"/>
      <c r="P10" s="123">
        <f>DAVERAGE(D7:K23,H7,N7:N8)</f>
        <v>41.6</v>
      </c>
      <c r="S10" s="98" t="s">
        <v>127</v>
      </c>
    </row>
    <row r="11" spans="4:19" ht="15.75">
      <c r="D11" s="114">
        <v>514</v>
      </c>
      <c r="E11" s="115" t="s">
        <v>125</v>
      </c>
      <c r="F11" s="115">
        <v>5387</v>
      </c>
      <c r="G11" s="128">
        <v>25815</v>
      </c>
      <c r="H11" s="115">
        <v>52</v>
      </c>
      <c r="I11" s="115">
        <v>101</v>
      </c>
      <c r="J11" s="115" t="s">
        <v>123</v>
      </c>
      <c r="K11" s="116" t="s">
        <v>124</v>
      </c>
      <c r="N11" s="124"/>
      <c r="O11" s="124"/>
      <c r="P11" s="124"/>
      <c r="S11" s="98" t="s">
        <v>131</v>
      </c>
    </row>
    <row r="12" spans="4:19" ht="15.75">
      <c r="D12" s="111">
        <v>503</v>
      </c>
      <c r="E12" s="112" t="s">
        <v>126</v>
      </c>
      <c r="F12" s="112">
        <v>16088</v>
      </c>
      <c r="G12" s="127">
        <v>25816</v>
      </c>
      <c r="H12" s="112">
        <v>52</v>
      </c>
      <c r="I12" s="112">
        <v>103</v>
      </c>
      <c r="J12" s="112" t="s">
        <v>127</v>
      </c>
      <c r="K12" s="113" t="s">
        <v>128</v>
      </c>
      <c r="N12" s="124"/>
      <c r="O12" s="124"/>
      <c r="P12" s="124"/>
    </row>
    <row r="13" spans="4:19" ht="15.75">
      <c r="D13" s="114">
        <v>509</v>
      </c>
      <c r="E13" s="115" t="s">
        <v>129</v>
      </c>
      <c r="F13" s="115">
        <v>14281</v>
      </c>
      <c r="G13" s="128">
        <v>27742</v>
      </c>
      <c r="H13" s="115">
        <v>47</v>
      </c>
      <c r="I13" s="115">
        <v>102</v>
      </c>
      <c r="J13" s="115" t="s">
        <v>119</v>
      </c>
      <c r="K13" s="116" t="s">
        <v>120</v>
      </c>
      <c r="N13" s="125" t="str">
        <f>+E7</f>
        <v>Nombre</v>
      </c>
      <c r="O13" s="125" t="str">
        <f>+F7</f>
        <v>Sueldo</v>
      </c>
      <c r="P13" s="125" t="str">
        <f>+H7</f>
        <v>Edad</v>
      </c>
    </row>
    <row r="14" spans="4:19" ht="15.75">
      <c r="D14" s="111">
        <v>502</v>
      </c>
      <c r="E14" s="112" t="s">
        <v>130</v>
      </c>
      <c r="F14" s="112">
        <v>16020</v>
      </c>
      <c r="G14" s="127">
        <v>29346</v>
      </c>
      <c r="H14" s="112">
        <v>42</v>
      </c>
      <c r="I14" s="112">
        <v>104</v>
      </c>
      <c r="J14" s="112" t="s">
        <v>131</v>
      </c>
      <c r="K14" s="113" t="s">
        <v>124</v>
      </c>
      <c r="N14" s="120" t="s">
        <v>126</v>
      </c>
      <c r="O14" s="121"/>
      <c r="P14" s="121"/>
      <c r="S14" s="98" t="s">
        <v>118</v>
      </c>
    </row>
    <row r="15" spans="4:19" ht="15.75">
      <c r="D15" s="114">
        <v>505</v>
      </c>
      <c r="E15" s="115" t="s">
        <v>132</v>
      </c>
      <c r="F15" s="115">
        <v>14505</v>
      </c>
      <c r="G15" s="128">
        <v>28761</v>
      </c>
      <c r="H15" s="115">
        <v>44</v>
      </c>
      <c r="I15" s="115">
        <v>103</v>
      </c>
      <c r="J15" s="115" t="s">
        <v>127</v>
      </c>
      <c r="K15" s="116" t="s">
        <v>128</v>
      </c>
      <c r="N15" s="121"/>
      <c r="O15" s="122">
        <f>DAVERAGE(D7:K23,F7,N13:N14)</f>
        <v>16088</v>
      </c>
      <c r="P15" s="121"/>
      <c r="S15" s="95" t="s">
        <v>121</v>
      </c>
    </row>
    <row r="16" spans="4:19" ht="15.75">
      <c r="D16" s="111">
        <v>511</v>
      </c>
      <c r="E16" s="112" t="s">
        <v>133</v>
      </c>
      <c r="F16" s="112">
        <v>15470</v>
      </c>
      <c r="G16" s="127">
        <v>31345</v>
      </c>
      <c r="H16" s="112">
        <v>37</v>
      </c>
      <c r="I16" s="112">
        <v>104</v>
      </c>
      <c r="J16" s="112" t="s">
        <v>131</v>
      </c>
      <c r="K16" s="113" t="s">
        <v>124</v>
      </c>
      <c r="N16" s="121"/>
      <c r="O16" s="121"/>
      <c r="P16" s="120">
        <f>DAVERAGE(D7:K23,H7,N13:N14)</f>
        <v>52</v>
      </c>
      <c r="S16" s="98" t="s">
        <v>122</v>
      </c>
    </row>
    <row r="17" spans="4:19" ht="15.75">
      <c r="D17" s="114">
        <v>513</v>
      </c>
      <c r="E17" s="115" t="s">
        <v>134</v>
      </c>
      <c r="F17" s="115">
        <v>13685</v>
      </c>
      <c r="G17" s="128">
        <v>29346</v>
      </c>
      <c r="H17" s="115">
        <v>42</v>
      </c>
      <c r="I17" s="115">
        <v>104</v>
      </c>
      <c r="J17" s="115" t="s">
        <v>131</v>
      </c>
      <c r="K17" s="116" t="s">
        <v>124</v>
      </c>
      <c r="N17" s="124"/>
      <c r="O17" s="124"/>
      <c r="P17" s="124"/>
      <c r="S17" s="95" t="s">
        <v>125</v>
      </c>
    </row>
    <row r="18" spans="4:19" ht="15.75">
      <c r="D18" s="111">
        <v>508</v>
      </c>
      <c r="E18" s="112" t="s">
        <v>118</v>
      </c>
      <c r="F18" s="112">
        <v>13165</v>
      </c>
      <c r="G18" s="127">
        <v>27848</v>
      </c>
      <c r="H18" s="112">
        <v>46</v>
      </c>
      <c r="I18" s="112">
        <v>103</v>
      </c>
      <c r="J18" s="112" t="s">
        <v>127</v>
      </c>
      <c r="K18" s="113" t="s">
        <v>128</v>
      </c>
      <c r="N18" s="125" t="str">
        <f>+K7</f>
        <v>Sección</v>
      </c>
      <c r="O18" s="125" t="str">
        <f>+G7</f>
        <v>Fecha de nacimiento</v>
      </c>
      <c r="P18" s="125" t="str">
        <f>+D7</f>
        <v>Nº funcionario</v>
      </c>
      <c r="S18" s="98" t="s">
        <v>126</v>
      </c>
    </row>
    <row r="19" spans="4:19" ht="15.75">
      <c r="D19" s="114">
        <v>504</v>
      </c>
      <c r="E19" s="115" t="s">
        <v>135</v>
      </c>
      <c r="F19" s="115">
        <v>7225</v>
      </c>
      <c r="G19" s="128">
        <v>36141</v>
      </c>
      <c r="H19" s="115">
        <v>24</v>
      </c>
      <c r="I19" s="115">
        <v>103</v>
      </c>
      <c r="J19" s="115" t="s">
        <v>127</v>
      </c>
      <c r="K19" s="116" t="s">
        <v>128</v>
      </c>
      <c r="N19" s="120" t="s">
        <v>128</v>
      </c>
      <c r="O19" s="121"/>
      <c r="P19" s="121"/>
      <c r="S19" s="95" t="s">
        <v>129</v>
      </c>
    </row>
    <row r="20" spans="4:19" ht="15.75">
      <c r="D20" s="111">
        <v>501</v>
      </c>
      <c r="E20" s="112" t="s">
        <v>47</v>
      </c>
      <c r="F20" s="112">
        <v>12892</v>
      </c>
      <c r="G20" s="127">
        <v>29346</v>
      </c>
      <c r="H20" s="112">
        <v>42</v>
      </c>
      <c r="I20" s="112">
        <v>101</v>
      </c>
      <c r="J20" s="112" t="s">
        <v>123</v>
      </c>
      <c r="K20" s="113" t="s">
        <v>124</v>
      </c>
      <c r="N20" s="121"/>
      <c r="O20" s="126">
        <f>DAVERAGE(D7:K23,G7,N18:N19)</f>
        <v>29582.400000000001</v>
      </c>
      <c r="P20" s="121"/>
      <c r="S20" s="98" t="s">
        <v>130</v>
      </c>
    </row>
    <row r="21" spans="4:19" ht="15.75">
      <c r="D21" s="114">
        <v>512</v>
      </c>
      <c r="E21" s="115" t="s">
        <v>42</v>
      </c>
      <c r="F21" s="115">
        <v>11092</v>
      </c>
      <c r="G21" s="128">
        <v>29346</v>
      </c>
      <c r="H21" s="115">
        <v>42</v>
      </c>
      <c r="I21" s="115">
        <v>103</v>
      </c>
      <c r="J21" s="115" t="s">
        <v>127</v>
      </c>
      <c r="K21" s="116" t="s">
        <v>128</v>
      </c>
      <c r="N21" s="121"/>
      <c r="O21" s="121"/>
      <c r="P21" s="120">
        <f>DAVERAGE(D7:K23,D7,N18:N19)</f>
        <v>506.4</v>
      </c>
      <c r="S21" s="95" t="s">
        <v>132</v>
      </c>
    </row>
    <row r="22" spans="4:19" ht="15.75">
      <c r="D22" s="111">
        <v>506</v>
      </c>
      <c r="E22" s="112" t="s">
        <v>46</v>
      </c>
      <c r="F22" s="112">
        <v>17446</v>
      </c>
      <c r="G22" s="127">
        <v>25028</v>
      </c>
      <c r="H22" s="112">
        <v>54</v>
      </c>
      <c r="I22" s="112">
        <v>101</v>
      </c>
      <c r="J22" s="112" t="s">
        <v>123</v>
      </c>
      <c r="K22" s="113" t="s">
        <v>124</v>
      </c>
      <c r="N22" s="124"/>
      <c r="O22" s="124"/>
      <c r="P22" s="124"/>
      <c r="S22" s="98" t="s">
        <v>133</v>
      </c>
    </row>
    <row r="23" spans="4:19" ht="16.5" thickBot="1">
      <c r="D23" s="117">
        <v>516</v>
      </c>
      <c r="E23" s="118" t="s">
        <v>136</v>
      </c>
      <c r="F23" s="118">
        <v>11527</v>
      </c>
      <c r="G23" s="129">
        <v>22869</v>
      </c>
      <c r="H23" s="118">
        <v>60</v>
      </c>
      <c r="I23" s="118">
        <v>101</v>
      </c>
      <c r="J23" s="118" t="s">
        <v>123</v>
      </c>
      <c r="K23" s="119" t="s">
        <v>124</v>
      </c>
      <c r="S23" s="95" t="s">
        <v>134</v>
      </c>
    </row>
    <row r="24" spans="4:19" ht="15.75">
      <c r="S24" s="98" t="s">
        <v>118</v>
      </c>
    </row>
    <row r="25" spans="4:19" ht="15.75">
      <c r="S25" s="95" t="s">
        <v>135</v>
      </c>
    </row>
    <row r="26" spans="4:19" ht="15.75">
      <c r="S26" s="98" t="s">
        <v>47</v>
      </c>
    </row>
    <row r="27" spans="4:19" ht="15.75">
      <c r="S27" s="95" t="s">
        <v>42</v>
      </c>
    </row>
    <row r="28" spans="4:19" ht="15.75">
      <c r="S28" s="98" t="s">
        <v>46</v>
      </c>
    </row>
    <row r="29" spans="4:19" ht="16.5" thickBot="1">
      <c r="S29" s="101" t="s">
        <v>136</v>
      </c>
    </row>
    <row r="32" spans="4:19" ht="15.75">
      <c r="S32" s="97">
        <v>510</v>
      </c>
    </row>
    <row r="33" spans="19:19" ht="15.75">
      <c r="S33" s="94">
        <v>515</v>
      </c>
    </row>
    <row r="34" spans="19:19" ht="15.75">
      <c r="S34" s="97">
        <v>507</v>
      </c>
    </row>
    <row r="35" spans="19:19" ht="15.75">
      <c r="S35" s="94">
        <v>514</v>
      </c>
    </row>
    <row r="36" spans="19:19" ht="15.75">
      <c r="S36" s="97">
        <v>503</v>
      </c>
    </row>
    <row r="37" spans="19:19" ht="15.75">
      <c r="S37" s="94">
        <v>509</v>
      </c>
    </row>
    <row r="38" spans="19:19" ht="15.75">
      <c r="S38" s="97">
        <v>502</v>
      </c>
    </row>
    <row r="39" spans="19:19" ht="15.75">
      <c r="S39" s="94">
        <v>505</v>
      </c>
    </row>
    <row r="40" spans="19:19" ht="15.75">
      <c r="S40" s="97">
        <v>511</v>
      </c>
    </row>
    <row r="41" spans="19:19" ht="15.75">
      <c r="S41" s="94">
        <v>513</v>
      </c>
    </row>
    <row r="42" spans="19:19" ht="15.75">
      <c r="S42" s="97">
        <v>508</v>
      </c>
    </row>
    <row r="43" spans="19:19" ht="15.75">
      <c r="S43" s="94">
        <v>504</v>
      </c>
    </row>
    <row r="44" spans="19:19" ht="15.75">
      <c r="S44" s="97">
        <v>501</v>
      </c>
    </row>
    <row r="45" spans="19:19" ht="15.75">
      <c r="S45" s="94">
        <v>512</v>
      </c>
    </row>
    <row r="46" spans="19:19" ht="15.75">
      <c r="S46" s="97">
        <v>506</v>
      </c>
    </row>
    <row r="47" spans="19:19" ht="16.5" thickBot="1">
      <c r="S47" s="100">
        <v>516</v>
      </c>
    </row>
  </sheetData>
  <mergeCells count="2">
    <mergeCell ref="D4:K4"/>
    <mergeCell ref="D5:K5"/>
  </mergeCells>
  <dataValidations count="3">
    <dataValidation type="list" allowBlank="1" showInputMessage="1" showErrorMessage="1" sqref="N8" xr:uid="{94E502A1-9DC6-418E-A554-23E1832DA4B0}">
      <formula1>$S$8:$S$11</formula1>
    </dataValidation>
    <dataValidation type="list" allowBlank="1" showInputMessage="1" showErrorMessage="1" sqref="N14" xr:uid="{012008E8-52DA-4A90-80D9-04C816DD2770}">
      <formula1>$S$14:$S$29</formula1>
    </dataValidation>
    <dataValidation type="list" allowBlank="1" showInputMessage="1" showErrorMessage="1" sqref="N19" xr:uid="{506D8280-CD36-4795-BD6E-420802D5636F}">
      <formula1>$S$4:$S$6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98544-33C2-4AC3-9E55-FF7FD0DE3A3F}">
  <dimension ref="D4:P37"/>
  <sheetViews>
    <sheetView tabSelected="1" topLeftCell="B1" zoomScale="96" zoomScaleNormal="96" workbookViewId="0">
      <selection activeCell="N15" sqref="N15"/>
    </sheetView>
  </sheetViews>
  <sheetFormatPr baseColWidth="10" defaultRowHeight="15"/>
  <cols>
    <col min="4" max="4" width="26.5703125" bestFit="1" customWidth="1"/>
    <col min="5" max="5" width="18.140625" bestFit="1" customWidth="1"/>
    <col min="6" max="6" width="18" bestFit="1" customWidth="1"/>
    <col min="7" max="7" width="18.85546875" bestFit="1" customWidth="1"/>
    <col min="8" max="8" width="17.140625" bestFit="1" customWidth="1"/>
    <col min="9" max="9" width="18.85546875" bestFit="1" customWidth="1"/>
    <col min="10" max="10" width="13" bestFit="1" customWidth="1"/>
    <col min="12" max="12" width="29.5703125" bestFit="1" customWidth="1"/>
    <col min="13" max="13" width="20.42578125" bestFit="1" customWidth="1"/>
    <col min="14" max="14" width="22.7109375" bestFit="1" customWidth="1"/>
    <col min="16" max="16" width="24.5703125" bestFit="1" customWidth="1"/>
  </cols>
  <sheetData>
    <row r="4" spans="4:16" ht="36" customHeight="1">
      <c r="D4" s="146" t="s">
        <v>49</v>
      </c>
      <c r="E4" s="146" t="s">
        <v>50</v>
      </c>
      <c r="F4" s="146" t="s">
        <v>51</v>
      </c>
      <c r="G4" s="146" t="s">
        <v>52</v>
      </c>
      <c r="H4" s="146" t="s">
        <v>53</v>
      </c>
      <c r="I4" s="146" t="s">
        <v>54</v>
      </c>
      <c r="J4" s="146" t="s">
        <v>55</v>
      </c>
    </row>
    <row r="5" spans="4:16" ht="15.75">
      <c r="D5" s="147" t="s">
        <v>39</v>
      </c>
      <c r="E5" s="147" t="s">
        <v>56</v>
      </c>
      <c r="F5" s="148">
        <v>2235</v>
      </c>
      <c r="G5" s="148">
        <v>2342</v>
      </c>
      <c r="H5" s="148">
        <v>3954</v>
      </c>
      <c r="I5" s="148">
        <v>2059</v>
      </c>
      <c r="J5" s="149">
        <v>2648</v>
      </c>
      <c r="L5" s="150" t="str">
        <f>+E4</f>
        <v xml:space="preserve">CIUDADES </v>
      </c>
      <c r="M5" s="150" t="str">
        <f>+F4</f>
        <v>VENTAS EN TIENDA</v>
      </c>
      <c r="N5" s="150" t="str">
        <f>+I4</f>
        <v xml:space="preserve">VENTAS DE FEBRERO </v>
      </c>
    </row>
    <row r="6" spans="4:16" ht="15.75">
      <c r="D6" s="147" t="s">
        <v>40</v>
      </c>
      <c r="E6" s="147" t="s">
        <v>57</v>
      </c>
      <c r="F6" s="148">
        <v>1374</v>
      </c>
      <c r="G6" s="148">
        <v>2086</v>
      </c>
      <c r="H6" s="148">
        <v>1309</v>
      </c>
      <c r="I6" s="148">
        <v>3782</v>
      </c>
      <c r="J6" s="149">
        <v>2138</v>
      </c>
      <c r="L6" s="151" t="s">
        <v>63</v>
      </c>
      <c r="M6" s="152">
        <f>DSUM(D4:J18,F4,L5:L6)</f>
        <v>2424</v>
      </c>
      <c r="N6" s="152">
        <f>DSUM(D4:J18,I4,L5:L6)</f>
        <v>3245</v>
      </c>
    </row>
    <row r="7" spans="4:16" ht="15.75">
      <c r="D7" s="147" t="s">
        <v>41</v>
      </c>
      <c r="E7" s="147" t="s">
        <v>58</v>
      </c>
      <c r="F7" s="148">
        <v>1616</v>
      </c>
      <c r="G7" s="148">
        <v>2991</v>
      </c>
      <c r="H7" s="148">
        <v>3094</v>
      </c>
      <c r="I7" s="148">
        <v>2005</v>
      </c>
      <c r="J7" s="149">
        <v>2427</v>
      </c>
      <c r="M7" t="s">
        <v>143</v>
      </c>
    </row>
    <row r="8" spans="4:16" ht="15.75">
      <c r="D8" s="147" t="s">
        <v>42</v>
      </c>
      <c r="E8" s="147" t="s">
        <v>59</v>
      </c>
      <c r="F8" s="148">
        <v>3355</v>
      </c>
      <c r="G8" s="148">
        <v>2063</v>
      </c>
      <c r="H8" s="148">
        <v>3383</v>
      </c>
      <c r="I8" s="148">
        <v>2525</v>
      </c>
      <c r="J8" s="149">
        <v>2832</v>
      </c>
      <c r="N8" t="s">
        <v>144</v>
      </c>
    </row>
    <row r="9" spans="4:16" ht="15.75">
      <c r="D9" s="147" t="s">
        <v>43</v>
      </c>
      <c r="E9" s="147" t="s">
        <v>60</v>
      </c>
      <c r="F9" s="148">
        <v>3235</v>
      </c>
      <c r="G9" s="148">
        <v>1755</v>
      </c>
      <c r="H9" s="148">
        <v>3397</v>
      </c>
      <c r="I9" s="148">
        <v>2824</v>
      </c>
      <c r="J9" s="149">
        <v>2803</v>
      </c>
      <c r="P9" s="57" t="s">
        <v>56</v>
      </c>
    </row>
    <row r="10" spans="4:16" ht="15.75">
      <c r="D10" s="147" t="s">
        <v>44</v>
      </c>
      <c r="E10" s="147" t="s">
        <v>58</v>
      </c>
      <c r="F10" s="148">
        <v>2729</v>
      </c>
      <c r="G10" s="148">
        <v>2193</v>
      </c>
      <c r="H10" s="148">
        <v>2028</v>
      </c>
      <c r="I10" s="148">
        <v>1840</v>
      </c>
      <c r="J10" s="149">
        <v>2198</v>
      </c>
      <c r="L10" s="150" t="str">
        <f>+D4</f>
        <v>NOMBRE DEL TRABAJADOR</v>
      </c>
      <c r="M10" s="150" t="str">
        <f>+J4</f>
        <v>PROMEDIO</v>
      </c>
      <c r="N10" s="150" t="str">
        <f>+I4</f>
        <v xml:space="preserve">VENTAS DE FEBRERO </v>
      </c>
      <c r="P10" s="57" t="s">
        <v>57</v>
      </c>
    </row>
    <row r="11" spans="4:16" ht="15.75">
      <c r="D11" s="147" t="s">
        <v>46</v>
      </c>
      <c r="E11" s="147" t="s">
        <v>61</v>
      </c>
      <c r="F11" s="148">
        <v>1801</v>
      </c>
      <c r="G11" s="148">
        <v>2216</v>
      </c>
      <c r="H11" s="148">
        <v>3793</v>
      </c>
      <c r="I11" s="148">
        <v>1418</v>
      </c>
      <c r="J11" s="149">
        <v>2307</v>
      </c>
      <c r="L11" s="151" t="s">
        <v>41</v>
      </c>
      <c r="M11" s="152">
        <f>DSUM(D4:J18,J4,L10:L11)</f>
        <v>11914</v>
      </c>
      <c r="N11" s="152">
        <f>DSUM(D4:J18,I4,L10:L11)</f>
        <v>10250</v>
      </c>
      <c r="P11" s="57" t="s">
        <v>58</v>
      </c>
    </row>
    <row r="12" spans="4:16" ht="15.75">
      <c r="D12" s="147" t="s">
        <v>47</v>
      </c>
      <c r="E12" s="147" t="s">
        <v>62</v>
      </c>
      <c r="F12" s="148">
        <v>4045</v>
      </c>
      <c r="G12" s="148">
        <v>2897</v>
      </c>
      <c r="H12" s="148">
        <v>4310</v>
      </c>
      <c r="I12" s="148">
        <v>3695</v>
      </c>
      <c r="J12" s="149">
        <v>3737</v>
      </c>
      <c r="M12" t="s">
        <v>145</v>
      </c>
      <c r="P12" s="57" t="s">
        <v>59</v>
      </c>
    </row>
    <row r="13" spans="4:16" ht="15.75">
      <c r="D13" s="147" t="s">
        <v>45</v>
      </c>
      <c r="E13" s="147" t="s">
        <v>63</v>
      </c>
      <c r="F13" s="148">
        <v>2424</v>
      </c>
      <c r="G13" s="148">
        <v>3835</v>
      </c>
      <c r="H13" s="148">
        <v>4445</v>
      </c>
      <c r="I13" s="148">
        <v>3245</v>
      </c>
      <c r="J13" s="149">
        <v>3487</v>
      </c>
      <c r="N13" t="s">
        <v>146</v>
      </c>
      <c r="P13" s="57" t="s">
        <v>60</v>
      </c>
    </row>
    <row r="14" spans="4:16" ht="15.75">
      <c r="D14" s="147" t="s">
        <v>40</v>
      </c>
      <c r="E14" s="147" t="s">
        <v>64</v>
      </c>
      <c r="F14" s="148">
        <v>4212</v>
      </c>
      <c r="G14" s="148">
        <v>3656</v>
      </c>
      <c r="H14" s="148">
        <v>3754</v>
      </c>
      <c r="I14" s="148">
        <v>4491</v>
      </c>
      <c r="J14" s="149">
        <v>4028</v>
      </c>
      <c r="P14" s="57" t="s">
        <v>58</v>
      </c>
    </row>
    <row r="15" spans="4:16" ht="15.75">
      <c r="D15" s="147" t="s">
        <v>46</v>
      </c>
      <c r="E15" s="147" t="s">
        <v>56</v>
      </c>
      <c r="F15" s="148">
        <v>1801</v>
      </c>
      <c r="G15" s="148">
        <v>2216</v>
      </c>
      <c r="H15" s="148">
        <v>3793</v>
      </c>
      <c r="I15" s="148">
        <v>1418</v>
      </c>
      <c r="J15" s="149">
        <v>2307</v>
      </c>
      <c r="P15" s="57" t="s">
        <v>61</v>
      </c>
    </row>
    <row r="16" spans="4:16" ht="15.75">
      <c r="D16" s="147" t="s">
        <v>47</v>
      </c>
      <c r="E16" s="147" t="s">
        <v>59</v>
      </c>
      <c r="F16" s="148">
        <v>3045</v>
      </c>
      <c r="G16" s="148">
        <v>2897</v>
      </c>
      <c r="H16" s="148">
        <v>4310</v>
      </c>
      <c r="I16" s="148">
        <v>3695</v>
      </c>
      <c r="J16" s="149">
        <v>3737</v>
      </c>
      <c r="P16" s="57" t="s">
        <v>62</v>
      </c>
    </row>
    <row r="17" spans="4:16" ht="15.75">
      <c r="D17" s="147" t="s">
        <v>41</v>
      </c>
      <c r="E17" s="147" t="s">
        <v>58</v>
      </c>
      <c r="F17" s="148">
        <v>6424</v>
      </c>
      <c r="G17" s="148">
        <v>31835</v>
      </c>
      <c r="H17" s="148">
        <v>7445</v>
      </c>
      <c r="I17" s="148">
        <v>8245</v>
      </c>
      <c r="J17" s="149">
        <v>9487</v>
      </c>
      <c r="P17" s="57" t="s">
        <v>63</v>
      </c>
    </row>
    <row r="18" spans="4:16" ht="15.75">
      <c r="D18" s="147" t="s">
        <v>47</v>
      </c>
      <c r="E18" s="147" t="s">
        <v>62</v>
      </c>
      <c r="F18" s="148">
        <v>4212</v>
      </c>
      <c r="G18" s="148">
        <v>5656</v>
      </c>
      <c r="H18" s="148">
        <v>6754</v>
      </c>
      <c r="I18" s="148">
        <v>4491</v>
      </c>
      <c r="J18" s="149">
        <v>4028</v>
      </c>
      <c r="P18" s="57" t="s">
        <v>64</v>
      </c>
    </row>
    <row r="19" spans="4:16" ht="15.75">
      <c r="P19" s="57" t="s">
        <v>56</v>
      </c>
    </row>
    <row r="20" spans="4:16" ht="15.75">
      <c r="P20" s="57" t="s">
        <v>59</v>
      </c>
    </row>
    <row r="21" spans="4:16" ht="15.75">
      <c r="P21" s="57" t="s">
        <v>58</v>
      </c>
    </row>
    <row r="22" spans="4:16" ht="15.75">
      <c r="P22" s="57" t="s">
        <v>62</v>
      </c>
    </row>
    <row r="24" spans="4:16" ht="15.75">
      <c r="P24" s="57" t="s">
        <v>39</v>
      </c>
    </row>
    <row r="25" spans="4:16" ht="15.75">
      <c r="P25" s="57" t="s">
        <v>40</v>
      </c>
    </row>
    <row r="26" spans="4:16" ht="15.75">
      <c r="P26" s="57" t="s">
        <v>41</v>
      </c>
    </row>
    <row r="27" spans="4:16" ht="15.75">
      <c r="P27" s="57" t="s">
        <v>42</v>
      </c>
    </row>
    <row r="28" spans="4:16" ht="15.75">
      <c r="P28" s="57" t="s">
        <v>43</v>
      </c>
    </row>
    <row r="29" spans="4:16" ht="15.75">
      <c r="P29" s="57" t="s">
        <v>44</v>
      </c>
    </row>
    <row r="30" spans="4:16" ht="15.75">
      <c r="P30" s="57" t="s">
        <v>46</v>
      </c>
    </row>
    <row r="31" spans="4:16" ht="15.75">
      <c r="P31" s="57" t="s">
        <v>47</v>
      </c>
    </row>
    <row r="32" spans="4:16" ht="15.75">
      <c r="P32" s="57" t="s">
        <v>45</v>
      </c>
    </row>
    <row r="33" spans="16:16" ht="15.75">
      <c r="P33" s="57" t="s">
        <v>40</v>
      </c>
    </row>
    <row r="34" spans="16:16" ht="15.75">
      <c r="P34" s="57" t="s">
        <v>46</v>
      </c>
    </row>
    <row r="35" spans="16:16" ht="15.75">
      <c r="P35" s="57" t="s">
        <v>47</v>
      </c>
    </row>
    <row r="36" spans="16:16" ht="15.75">
      <c r="P36" s="57" t="s">
        <v>41</v>
      </c>
    </row>
    <row r="37" spans="16:16" ht="15.75">
      <c r="P37" s="57" t="s">
        <v>47</v>
      </c>
    </row>
  </sheetData>
  <dataValidations count="2">
    <dataValidation type="list" allowBlank="1" showInputMessage="1" showErrorMessage="1" sqref="L6" xr:uid="{5ED324A0-CD12-4B8A-9762-D73BDCAD7601}">
      <formula1>$P$9:$P$22</formula1>
    </dataValidation>
    <dataValidation type="list" allowBlank="1" showInputMessage="1" showErrorMessage="1" sqref="L11" xr:uid="{36DCAEA0-76E6-46FC-9D53-11EEEEC3A522}">
      <formula1>$P$24:$P$37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C89BC-CDD0-494F-B10A-1845094D9A51}">
  <dimension ref="E5:U19"/>
  <sheetViews>
    <sheetView zoomScale="84" zoomScaleNormal="84" workbookViewId="0">
      <selection activeCell="P24" sqref="P24:P25"/>
    </sheetView>
  </sheetViews>
  <sheetFormatPr baseColWidth="10" defaultRowHeight="15"/>
  <cols>
    <col min="5" max="5" width="14.28515625" customWidth="1"/>
    <col min="6" max="6" width="12.42578125" bestFit="1" customWidth="1"/>
    <col min="7" max="7" width="12.28515625" bestFit="1" customWidth="1"/>
    <col min="8" max="8" width="15.42578125" customWidth="1"/>
    <col min="9" max="9" width="17.28515625" customWidth="1"/>
    <col min="10" max="10" width="14.85546875" bestFit="1" customWidth="1"/>
    <col min="11" max="11" width="16.140625" customWidth="1"/>
    <col min="16" max="16" width="13.140625" bestFit="1" customWidth="1"/>
    <col min="17" max="17" width="29.5703125" bestFit="1" customWidth="1"/>
    <col min="18" max="18" width="13.5703125" bestFit="1" customWidth="1"/>
  </cols>
  <sheetData>
    <row r="5" spans="5:21" ht="15.75" thickBot="1"/>
    <row r="6" spans="5:21" ht="33.75" customHeight="1" thickBot="1">
      <c r="E6" s="156" t="s">
        <v>71</v>
      </c>
      <c r="F6" s="157" t="s">
        <v>72</v>
      </c>
      <c r="G6" s="157" t="s">
        <v>73</v>
      </c>
      <c r="H6" s="157" t="s">
        <v>74</v>
      </c>
      <c r="I6" s="157" t="s">
        <v>75</v>
      </c>
      <c r="J6" s="157" t="s">
        <v>76</v>
      </c>
      <c r="K6" s="158" t="s">
        <v>77</v>
      </c>
      <c r="N6" s="154" t="str">
        <f>+E6</f>
        <v xml:space="preserve">IDE </v>
      </c>
      <c r="O6" s="154" t="str">
        <f>+F6</f>
        <v xml:space="preserve">NOMBRE </v>
      </c>
      <c r="P6" s="154" t="str">
        <f>+G6</f>
        <v>APELLIDO</v>
      </c>
    </row>
    <row r="7" spans="5:21" ht="15.75" thickBot="1">
      <c r="E7" s="159">
        <v>985</v>
      </c>
      <c r="F7" s="160" t="s">
        <v>22</v>
      </c>
      <c r="G7" s="159" t="s">
        <v>78</v>
      </c>
      <c r="H7" s="159">
        <v>56</v>
      </c>
      <c r="I7" s="159" t="s">
        <v>79</v>
      </c>
      <c r="J7" s="159" t="s">
        <v>80</v>
      </c>
      <c r="K7" s="159">
        <v>11</v>
      </c>
      <c r="N7" s="155">
        <v>589</v>
      </c>
      <c r="O7" s="155" t="str">
        <f>VLOOKUP(N7,E6:K19,2,0)</f>
        <v>RODRIGO</v>
      </c>
      <c r="P7" s="155" t="str">
        <f>VLOOKUP(N7,E6:K19,3,FALSE)</f>
        <v>NAJERA</v>
      </c>
      <c r="U7" s="61">
        <v>985</v>
      </c>
    </row>
    <row r="8" spans="5:21" ht="15.75" thickBot="1">
      <c r="E8" s="159">
        <v>239</v>
      </c>
      <c r="F8" s="160" t="s">
        <v>7</v>
      </c>
      <c r="G8" s="159" t="s">
        <v>81</v>
      </c>
      <c r="H8" s="159">
        <v>38</v>
      </c>
      <c r="I8" s="159" t="s">
        <v>82</v>
      </c>
      <c r="J8" s="159" t="s">
        <v>83</v>
      </c>
      <c r="K8" s="159">
        <v>15</v>
      </c>
      <c r="O8" t="s">
        <v>141</v>
      </c>
      <c r="U8" s="61">
        <v>239</v>
      </c>
    </row>
    <row r="9" spans="5:21" ht="15.75" thickBot="1">
      <c r="E9" s="159">
        <v>290</v>
      </c>
      <c r="F9" s="160" t="s">
        <v>10</v>
      </c>
      <c r="G9" s="159" t="s">
        <v>84</v>
      </c>
      <c r="H9" s="159">
        <v>36</v>
      </c>
      <c r="I9" s="159" t="s">
        <v>79</v>
      </c>
      <c r="J9" s="159" t="s">
        <v>85</v>
      </c>
      <c r="K9" s="159">
        <v>12</v>
      </c>
      <c r="P9" t="s">
        <v>142</v>
      </c>
      <c r="U9" s="61">
        <v>290</v>
      </c>
    </row>
    <row r="10" spans="5:21" ht="15.75" thickBot="1">
      <c r="E10" s="159">
        <v>589</v>
      </c>
      <c r="F10" s="160" t="s">
        <v>25</v>
      </c>
      <c r="G10" s="159" t="s">
        <v>86</v>
      </c>
      <c r="H10" s="159">
        <v>45</v>
      </c>
      <c r="I10" s="159" t="s">
        <v>82</v>
      </c>
      <c r="J10" s="159" t="s">
        <v>80</v>
      </c>
      <c r="K10" s="159">
        <v>14</v>
      </c>
      <c r="U10" s="61">
        <v>589</v>
      </c>
    </row>
    <row r="11" spans="5:21" ht="15.75" thickBot="1">
      <c r="E11" s="159">
        <v>365</v>
      </c>
      <c r="F11" s="160" t="s">
        <v>27</v>
      </c>
      <c r="G11" s="159" t="s">
        <v>87</v>
      </c>
      <c r="H11" s="159">
        <v>33</v>
      </c>
      <c r="I11" s="159" t="s">
        <v>79</v>
      </c>
      <c r="J11" s="159" t="s">
        <v>83</v>
      </c>
      <c r="K11" s="159">
        <v>3</v>
      </c>
      <c r="U11" s="61">
        <v>365</v>
      </c>
    </row>
    <row r="12" spans="5:21" ht="15.75" thickBot="1">
      <c r="E12" s="159">
        <v>98</v>
      </c>
      <c r="F12" s="160" t="s">
        <v>28</v>
      </c>
      <c r="G12" s="159" t="s">
        <v>88</v>
      </c>
      <c r="H12" s="159">
        <v>38</v>
      </c>
      <c r="I12" s="159" t="s">
        <v>82</v>
      </c>
      <c r="J12" s="159" t="s">
        <v>85</v>
      </c>
      <c r="K12" s="159">
        <v>22</v>
      </c>
      <c r="U12" s="61">
        <v>98</v>
      </c>
    </row>
    <row r="13" spans="5:21" ht="15.75" thickBot="1">
      <c r="E13" s="159">
        <v>95</v>
      </c>
      <c r="F13" s="160" t="s">
        <v>10</v>
      </c>
      <c r="G13" s="159" t="s">
        <v>89</v>
      </c>
      <c r="H13" s="159">
        <v>42</v>
      </c>
      <c r="I13" s="159" t="s">
        <v>79</v>
      </c>
      <c r="J13" s="159" t="s">
        <v>80</v>
      </c>
      <c r="K13" s="159">
        <v>21</v>
      </c>
      <c r="U13" s="61">
        <v>95</v>
      </c>
    </row>
    <row r="14" spans="5:21" ht="15.75" thickBot="1">
      <c r="E14" s="159">
        <v>129</v>
      </c>
      <c r="F14" s="160" t="s">
        <v>22</v>
      </c>
      <c r="G14" s="159" t="s">
        <v>90</v>
      </c>
      <c r="H14" s="159">
        <v>40</v>
      </c>
      <c r="I14" s="159" t="s">
        <v>79</v>
      </c>
      <c r="J14" s="159" t="s">
        <v>83</v>
      </c>
      <c r="K14" s="159">
        <v>9</v>
      </c>
      <c r="N14" s="154" t="str">
        <f>+E6</f>
        <v xml:space="preserve">IDE </v>
      </c>
      <c r="O14" s="154" t="str">
        <f>+F6</f>
        <v xml:space="preserve">NOMBRE </v>
      </c>
      <c r="P14" s="154" t="str">
        <f>+G6</f>
        <v>APELLIDO</v>
      </c>
      <c r="Q14" s="154" t="str">
        <f>+K6</f>
        <v xml:space="preserve">AÑOS DE ANTUGÜEDAD </v>
      </c>
      <c r="R14" s="154" t="str">
        <f>+J6</f>
        <v>ESTUDIOS</v>
      </c>
      <c r="U14" s="61">
        <v>129</v>
      </c>
    </row>
    <row r="15" spans="5:21" ht="15.75" thickBot="1">
      <c r="E15" s="159">
        <v>765</v>
      </c>
      <c r="F15" s="160" t="s">
        <v>25</v>
      </c>
      <c r="G15" s="159" t="s">
        <v>91</v>
      </c>
      <c r="H15" s="159">
        <v>47</v>
      </c>
      <c r="I15" s="159" t="s">
        <v>79</v>
      </c>
      <c r="J15" s="159" t="s">
        <v>85</v>
      </c>
      <c r="K15" s="159">
        <v>26</v>
      </c>
      <c r="N15" s="155">
        <v>678</v>
      </c>
      <c r="O15" s="155" t="str">
        <f>VLOOKUP(N15,E6:K19,2,0)</f>
        <v>CAPETILLO</v>
      </c>
      <c r="P15" s="155" t="str">
        <f>VLOOKUP(N15,E6:K19,3,FALSE)</f>
        <v>PALOS</v>
      </c>
      <c r="Q15" s="155">
        <f>VLOOKUP(N15,E6:K19,7,FALSE)</f>
        <v>30</v>
      </c>
      <c r="R15" s="155" t="str">
        <f>VLOOKUP(N15,E6:K19,6,FALSE)</f>
        <v>UNIVERSIDAD</v>
      </c>
      <c r="U15" s="61">
        <v>765</v>
      </c>
    </row>
    <row r="16" spans="5:21" ht="15.75" thickBot="1">
      <c r="E16" s="159">
        <v>123</v>
      </c>
      <c r="F16" s="160" t="s">
        <v>10</v>
      </c>
      <c r="G16" s="159" t="s">
        <v>92</v>
      </c>
      <c r="H16" s="159">
        <v>39</v>
      </c>
      <c r="I16" s="159" t="s">
        <v>82</v>
      </c>
      <c r="J16" s="159" t="s">
        <v>80</v>
      </c>
      <c r="K16" s="159">
        <v>8</v>
      </c>
      <c r="O16" t="s">
        <v>137</v>
      </c>
      <c r="U16" s="61">
        <v>123</v>
      </c>
    </row>
    <row r="17" spans="5:21" ht="15.75" thickBot="1">
      <c r="E17" s="159">
        <v>971</v>
      </c>
      <c r="F17" s="160" t="s">
        <v>12</v>
      </c>
      <c r="G17" s="159" t="s">
        <v>93</v>
      </c>
      <c r="H17" s="159">
        <v>65</v>
      </c>
      <c r="I17" s="159" t="s">
        <v>82</v>
      </c>
      <c r="J17" s="159" t="s">
        <v>83</v>
      </c>
      <c r="K17" s="159">
        <v>30</v>
      </c>
      <c r="P17" t="s">
        <v>138</v>
      </c>
      <c r="U17" s="61">
        <v>971</v>
      </c>
    </row>
    <row r="18" spans="5:21" ht="15.75" thickBot="1">
      <c r="E18" s="159">
        <v>234</v>
      </c>
      <c r="F18" s="159" t="s">
        <v>94</v>
      </c>
      <c r="G18" s="159" t="s">
        <v>95</v>
      </c>
      <c r="H18" s="159">
        <v>10</v>
      </c>
      <c r="I18" s="159" t="s">
        <v>82</v>
      </c>
      <c r="J18" s="159" t="s">
        <v>85</v>
      </c>
      <c r="K18" s="159">
        <v>5</v>
      </c>
      <c r="Q18" t="s">
        <v>139</v>
      </c>
      <c r="U18" s="61">
        <v>234</v>
      </c>
    </row>
    <row r="19" spans="5:21" ht="15.75" thickBot="1">
      <c r="E19" s="159">
        <v>678</v>
      </c>
      <c r="F19" s="159" t="s">
        <v>96</v>
      </c>
      <c r="G19" s="159" t="s">
        <v>97</v>
      </c>
      <c r="H19" s="159">
        <v>45</v>
      </c>
      <c r="I19" s="159" t="s">
        <v>79</v>
      </c>
      <c r="J19" s="159" t="s">
        <v>80</v>
      </c>
      <c r="K19" s="159">
        <v>30</v>
      </c>
      <c r="R19" t="s">
        <v>140</v>
      </c>
      <c r="U19" s="153">
        <v>678</v>
      </c>
    </row>
  </sheetData>
  <dataValidations count="1">
    <dataValidation type="list" allowBlank="1" showInputMessage="1" showErrorMessage="1" sqref="N15" xr:uid="{DBB62890-8271-411E-900F-BDC4D104A73F}">
      <formula1>$U$7:$U$19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3DC30538402D64394412E2EB28661BD" ma:contentTypeVersion="10" ma:contentTypeDescription="Crear nuevo documento." ma:contentTypeScope="" ma:versionID="0131a1094ed633bb3452d3c088e0278c">
  <xsd:schema xmlns:xsd="http://www.w3.org/2001/XMLSchema" xmlns:xs="http://www.w3.org/2001/XMLSchema" xmlns:p="http://schemas.microsoft.com/office/2006/metadata/properties" xmlns:ns2="6d1f6a69-3846-491f-8cb9-c232e481fb69" xmlns:ns3="52cf5133-cb4f-42f2-9616-39b37e2c8c46" targetNamespace="http://schemas.microsoft.com/office/2006/metadata/properties" ma:root="true" ma:fieldsID="7516516b5bae3d6ac87ef7267aeefb92" ns2:_="" ns3:_="">
    <xsd:import namespace="6d1f6a69-3846-491f-8cb9-c232e481fb69"/>
    <xsd:import namespace="52cf5133-cb4f-42f2-9616-39b37e2c8c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1f6a69-3846-491f-8cb9-c232e481fb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f5133-cb4f-42f2-9616-39b37e2c8c46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3B8B34-19AE-41C0-B9DB-F1C8EA4561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1f6a69-3846-491f-8cb9-c232e481fb69"/>
    <ds:schemaRef ds:uri="52cf5133-cb4f-42f2-9616-39b37e2c8c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5C933A4-0C51-4C30-8EFD-64DD343DD1E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E25E063-D998-4F34-9092-2BBC8314C0C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FORMULA_BDCONTAR</vt:lpstr>
      <vt:lpstr>FORMULA_CONTARÁ</vt:lpstr>
      <vt:lpstr>BD_EXTRAER</vt:lpstr>
      <vt:lpstr>BD_MAX</vt:lpstr>
      <vt:lpstr>BD-MIN</vt:lpstr>
      <vt:lpstr>BD-PRODUCTO </vt:lpstr>
      <vt:lpstr>BD-PROMEDIO</vt:lpstr>
      <vt:lpstr>BD-SUMA</vt:lpstr>
      <vt:lpstr>BUSCARV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BrayanCape</dc:creator>
  <cp:keywords/>
  <dc:description/>
  <cp:lastModifiedBy>BrayanCape</cp:lastModifiedBy>
  <cp:revision/>
  <dcterms:created xsi:type="dcterms:W3CDTF">2022-03-26T02:01:36Z</dcterms:created>
  <dcterms:modified xsi:type="dcterms:W3CDTF">2022-04-02T03:26:41Z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0x010100F3DC30538402D64394412E2EB28661BD</vt:lpwstr>
  </property>
</Properties>
</file>