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s_função_SE" sheetId="1" r:id="rId3"/>
    <sheet state="visible" name="Exercícios_CONT_SE_e_SOMASE" sheetId="2" r:id="rId4"/>
  </sheets>
  <definedNames/>
  <calcPr/>
</workbook>
</file>

<file path=xl/sharedStrings.xml><?xml version="1.0" encoding="utf-8"?>
<sst xmlns="http://schemas.openxmlformats.org/spreadsheetml/2006/main" count="139" uniqueCount="99">
  <si>
    <t>1)</t>
  </si>
  <si>
    <t>EXTRATO BANCÁRIO</t>
  </si>
  <si>
    <t>DATA</t>
  </si>
  <si>
    <t>DOCUMENTO</t>
  </si>
  <si>
    <t>MONTANTE</t>
  </si>
  <si>
    <t>DÉBITO OU CRÉDITO</t>
  </si>
  <si>
    <t>SALDO</t>
  </si>
  <si>
    <t>CH. 345</t>
  </si>
  <si>
    <t>D</t>
  </si>
  <si>
    <t>DEPOSITO</t>
  </si>
  <si>
    <t>C</t>
  </si>
  <si>
    <t>ATM -1</t>
  </si>
  <si>
    <t>CH 346</t>
  </si>
  <si>
    <t>TRANSF.</t>
  </si>
  <si>
    <t>ATM -2</t>
  </si>
  <si>
    <t>CH. 347</t>
  </si>
  <si>
    <r>
      <rPr>
        <rFont val="Calibri"/>
        <b/>
        <color rgb="FF000000"/>
        <sz val="11.0"/>
      </rPr>
      <t>* SALDO:</t>
    </r>
    <r>
      <rPr>
        <rFont val="Arial"/>
        <b val="0"/>
        <color rgb="FF000000"/>
        <sz val="11.0"/>
      </rPr>
      <t xml:space="preserve"> SE "DÉBITO OU CRÉDITO" for igual a "D" então subtraia o saldo anterior com o montante,</t>
    </r>
  </si>
  <si>
    <t>senão some. Cor Azul para “C” e Vermelho para “D”</t>
  </si>
  <si>
    <t>2)</t>
  </si>
  <si>
    <t>FOLHA DE PAGAMENTO</t>
  </si>
  <si>
    <t>CÓDIGO</t>
  </si>
  <si>
    <t>NOME</t>
  </si>
  <si>
    <t>SALÁRIO BRUTO</t>
  </si>
  <si>
    <t>ABONO</t>
  </si>
  <si>
    <t>INSS</t>
  </si>
  <si>
    <t>SALÁRIO LÍQUIDO</t>
  </si>
  <si>
    <t>André Cardoso</t>
  </si>
  <si>
    <t>Juliana Pietro</t>
  </si>
  <si>
    <t>Túlio Prestes</t>
  </si>
  <si>
    <t>Yu Yoko</t>
  </si>
  <si>
    <t>Silvia Ferreira</t>
  </si>
  <si>
    <t>TOTAL</t>
  </si>
  <si>
    <r>
      <rPr>
        <rFont val="Arial"/>
        <b/>
        <color rgb="FF000000"/>
        <sz val="11.0"/>
      </rPr>
      <t>* ABONO:</t>
    </r>
    <r>
      <rPr>
        <rFont val="Calibri"/>
        <b val="0"/>
        <color rgb="FF000000"/>
        <sz val="11.0"/>
      </rPr>
      <t xml:space="preserve"> SE o Salário Bruto for menor que 1000 reais, o abono é de 200 reais, senão é de 150 reais.</t>
    </r>
  </si>
  <si>
    <r>
      <rPr>
        <rFont val="Calibri"/>
        <b/>
        <color rgb="FF000000"/>
        <sz val="11.0"/>
      </rPr>
      <t xml:space="preserve">* INSS: </t>
    </r>
    <r>
      <rPr>
        <rFont val="Arial"/>
        <b val="0"/>
        <color rgb="FF000000"/>
        <sz val="11.0"/>
      </rPr>
      <t>8% do Salário Bruto</t>
    </r>
  </si>
  <si>
    <r>
      <rPr>
        <rFont val="Calibri"/>
        <b/>
        <color rgb="FF000000"/>
        <sz val="11.0"/>
      </rPr>
      <t>* SALÁRIO LÍQUIDO:</t>
    </r>
    <r>
      <rPr>
        <rFont val="Arial"/>
        <b val="0"/>
        <color rgb="FF000000"/>
        <sz val="11.0"/>
      </rPr>
      <t xml:space="preserve"> Salário Bruto mais ABONO menos o INSS</t>
    </r>
  </si>
  <si>
    <r>
      <rPr>
        <rFont val="Arial"/>
        <b/>
        <color rgb="FF000000"/>
        <sz val="11.0"/>
      </rPr>
      <t>* TOTAL:</t>
    </r>
    <r>
      <rPr>
        <rFont val="Calibri"/>
        <b val="0"/>
        <color rgb="FF000000"/>
        <sz val="11.0"/>
      </rPr>
      <t xml:space="preserve"> Soma de tudo</t>
    </r>
  </si>
  <si>
    <t>3)</t>
  </si>
  <si>
    <t>SALÁRIOS</t>
  </si>
  <si>
    <t>Nome</t>
  </si>
  <si>
    <t>Cargo</t>
  </si>
  <si>
    <t>Valor-Hora</t>
  </si>
  <si>
    <t>Qtde-Hora</t>
  </si>
  <si>
    <t>Valor-Receber</t>
  </si>
  <si>
    <t>Paulo</t>
  </si>
  <si>
    <t>Advogado</t>
  </si>
  <si>
    <t>José</t>
  </si>
  <si>
    <t>Antônio</t>
  </si>
  <si>
    <t>Auditor</t>
  </si>
  <si>
    <t>Fábio</t>
  </si>
  <si>
    <t>Carlos</t>
  </si>
  <si>
    <t>João</t>
  </si>
  <si>
    <t>Renata</t>
  </si>
  <si>
    <t>Maria</t>
  </si>
  <si>
    <t>Beatriz</t>
  </si>
  <si>
    <t>até 2000</t>
  </si>
  <si>
    <t>mais que 2000</t>
  </si>
  <si>
    <r>
      <rPr>
        <rFont val="Calibri"/>
        <b/>
        <color rgb="FF000000"/>
        <sz val="11.0"/>
      </rPr>
      <t>* Valor-Hora:</t>
    </r>
    <r>
      <rPr>
        <rFont val="Arial"/>
        <b val="0"/>
        <color rgb="FF000000"/>
        <sz val="11.0"/>
      </rPr>
      <t xml:space="preserve"> SE Cargo for igual Advogado, 23 reais, senão 25 reais. (vide tabela acima)</t>
    </r>
  </si>
  <si>
    <r>
      <rPr>
        <rFont val="Calibri"/>
        <b/>
        <color rgb="FF000000"/>
        <sz val="11.0"/>
      </rPr>
      <t>* Valor-Receber:</t>
    </r>
    <r>
      <rPr>
        <rFont val="Arial"/>
        <b val="0"/>
        <color rgb="FF000000"/>
        <sz val="11.0"/>
      </rPr>
      <t xml:space="preserve"> Valor-Hora * Qtde-Hora</t>
    </r>
  </si>
  <si>
    <r>
      <rPr>
        <rFont val="Arial"/>
        <b/>
        <color rgb="FF000000"/>
        <sz val="11.0"/>
      </rPr>
      <t>* INSS:</t>
    </r>
    <r>
      <rPr>
        <rFont val="Calibri"/>
        <b val="0"/>
        <color rgb="FF000000"/>
        <sz val="11.0"/>
      </rPr>
      <t xml:space="preserve"> SE Valor-Receber for até 2000, calcular 10% de INSS, senão 20% de INSS (vide tabela acima)</t>
    </r>
  </si>
  <si>
    <t>Desconto do IPI</t>
  </si>
  <si>
    <t>Parcelas</t>
  </si>
  <si>
    <t>MARCA</t>
  </si>
  <si>
    <t>MODELO</t>
  </si>
  <si>
    <t>POTÊNCIA (cv)</t>
  </si>
  <si>
    <t>PREÇO BÁSICO</t>
  </si>
  <si>
    <t>PREÇO BÁS.
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</si>
  <si>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</si>
  <si>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</si>
  <si>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</si>
  <si>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</si>
  <si>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</si>
  <si>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</si>
  <si>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</si>
  <si>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</si>
  <si>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</si>
  <si>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</si>
  <si>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</si>
  <si>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</si>
  <si>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</si>
  <si>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</si>
  <si>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</si>
  <si>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</si>
  <si>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</si>
  <si>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</si>
  <si>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</si>
  <si>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</si>
  <si>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</si>
  <si>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</si>
  <si>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</si>
  <si>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</si>
  <si>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MÉDIA</t>
  </si>
  <si>
    <t>MÁXIMO</t>
  </si>
  <si>
    <t>MAIOR VALOR</t>
  </si>
  <si>
    <t>MÍNIMO</t>
  </si>
  <si>
    <t>MENOR VALOR</t>
  </si>
  <si>
    <t>TOTAIS POR MARCA ¹</t>
  </si>
  <si>
    <t>QUANTIDADE DE
MOTOS POR MARCA ²</t>
  </si>
  <si>
    <t>¹ Utilizar SOMASE</t>
  </si>
  <si>
    <t>² Utilizar CONT.SE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</si>
</sst>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R$ &quot;#,##0.00\ ;&quot; R$ (&quot;#,##0.00\);&quot; R$ -&quot;00\ ;\ @\ "/>
    <numFmt numFmtId="165" formatCode="DD/MM/YY"/>
  </numFmts>
  <fonts count="7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4F81BD"/>
      <name val="Arial"/>
    </font>
    <font/>
    <font>
      <sz val="11.0"/>
      <color rgb="FF000000"/>
      <name val="Arial"/>
    </font>
    <font>
      <b/>
      <sz val="11.0"/>
      <color rgb="FF000000"/>
      <name val="Calibri"/>
    </font>
    <font>
      <b/>
      <sz val="11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EEEEEE"/>
        <bgColor rgb="FFEEEEEE"/>
      </patternFill>
    </fill>
    <fill>
      <patternFill patternType="solid">
        <fgColor rgb="FFADC5E7"/>
        <bgColor rgb="FFADC5E7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6" fillId="0" fontId="4" numFmtId="165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6" fillId="0" fontId="4" numFmtId="164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7" fillId="0" fontId="4" numFmtId="165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2" fontId="4" numFmtId="0" xfId="0" applyAlignment="1" applyBorder="1" applyFill="1" applyFont="1">
      <alignment readingOrder="0" shrinkToFit="0" vertical="bottom" wrapText="0"/>
    </xf>
    <xf borderId="4" fillId="2" fontId="4" numFmtId="0" xfId="0" applyAlignment="1" applyBorder="1" applyFont="1">
      <alignment shrinkToFit="0" vertical="bottom" wrapText="0"/>
    </xf>
    <xf borderId="4" fillId="2" fontId="4" numFmtId="4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shrinkToFit="0" vertical="center" wrapText="0"/>
    </xf>
    <xf borderId="4" fillId="0" fontId="4" numFmtId="164" xfId="0" applyAlignment="1" applyBorder="1" applyFont="1" applyNumberFormat="1">
      <alignment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4" fillId="0" fontId="4" numFmtId="9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8" fillId="3" fontId="1" numFmtId="0" xfId="0" applyAlignment="1" applyBorder="1" applyFill="1" applyFont="1">
      <alignment shrinkToFit="0" vertical="bottom" wrapText="0"/>
    </xf>
    <xf borderId="8" fillId="3" fontId="1" numFmtId="9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ill="1" applyFont="1">
      <alignment horizontal="center" shrinkToFit="0" vertical="center" wrapText="0"/>
    </xf>
    <xf borderId="8" fillId="4" fontId="1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bottom" wrapText="0"/>
    </xf>
    <xf borderId="8" fillId="0" fontId="4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center" wrapText="0"/>
    </xf>
    <xf borderId="10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0000FF"/>
      </font>
      <fill>
        <patternFill patternType="solid">
          <fgColor rgb="FF6FA8DC"/>
          <bgColor rgb="FF6FA8DC"/>
        </patternFill>
      </fill>
      <border/>
    </dxf>
    <dxf>
      <font>
        <color rgb="FF00FF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2.57"/>
    <col customWidth="1" min="3" max="3" width="15.43"/>
    <col customWidth="1" min="4" max="4" width="17.43"/>
    <col customWidth="1" min="5" max="5" width="16.57"/>
    <col customWidth="1" min="6" max="6" width="17.43"/>
    <col customWidth="1" min="7" max="7" width="20.14"/>
    <col customWidth="1" min="8" max="8" width="10.86"/>
    <col customWidth="1" min="9" max="26" width="8.71"/>
  </cols>
  <sheetData>
    <row r="1" ht="13.5" customHeight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5"/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5"/>
      <c r="B3" s="8"/>
      <c r="C3" s="8" t="s">
        <v>6</v>
      </c>
      <c r="D3" s="8"/>
      <c r="E3" s="8"/>
      <c r="F3" s="9">
        <v>100000.0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5"/>
      <c r="B4" s="10">
        <v>43160.0</v>
      </c>
      <c r="C4" s="11" t="s">
        <v>7</v>
      </c>
      <c r="D4" s="12">
        <v>10000.0</v>
      </c>
      <c r="E4" s="13" t="s">
        <v>8</v>
      </c>
      <c r="F4" s="12">
        <f t="shared" ref="F4:F13" si="1">IF(E4="D",F3-D4,F3+D4)</f>
        <v>90000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10">
        <v>43165.0</v>
      </c>
      <c r="C5" s="11" t="s">
        <v>9</v>
      </c>
      <c r="D5" s="12">
        <v>25000.0</v>
      </c>
      <c r="E5" s="13" t="s">
        <v>10</v>
      </c>
      <c r="F5" s="12">
        <f t="shared" si="1"/>
        <v>115000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10">
        <v>43170.0</v>
      </c>
      <c r="C6" s="11" t="s">
        <v>11</v>
      </c>
      <c r="D6" s="12">
        <v>12500.0</v>
      </c>
      <c r="E6" s="13" t="s">
        <v>8</v>
      </c>
      <c r="F6" s="12">
        <f t="shared" si="1"/>
        <v>102500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/>
      <c r="B7" s="10">
        <v>43175.0</v>
      </c>
      <c r="C7" s="11" t="s">
        <v>12</v>
      </c>
      <c r="D7" s="12">
        <v>20000.0</v>
      </c>
      <c r="E7" s="13" t="s">
        <v>8</v>
      </c>
      <c r="F7" s="12">
        <f t="shared" si="1"/>
        <v>82500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10">
        <v>43180.0</v>
      </c>
      <c r="C8" s="11" t="s">
        <v>13</v>
      </c>
      <c r="D8" s="12">
        <v>250000.0</v>
      </c>
      <c r="E8" s="13" t="s">
        <v>10</v>
      </c>
      <c r="F8" s="12">
        <f t="shared" si="1"/>
        <v>332500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10">
        <v>43185.0</v>
      </c>
      <c r="C9" s="11" t="s">
        <v>11</v>
      </c>
      <c r="D9" s="12">
        <v>10000.0</v>
      </c>
      <c r="E9" s="13" t="s">
        <v>8</v>
      </c>
      <c r="F9" s="12">
        <f t="shared" si="1"/>
        <v>322500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10">
        <v>43190.0</v>
      </c>
      <c r="C10" s="11" t="s">
        <v>9</v>
      </c>
      <c r="D10" s="12">
        <v>100000.0</v>
      </c>
      <c r="E10" s="13" t="s">
        <v>10</v>
      </c>
      <c r="F10" s="12">
        <f t="shared" si="1"/>
        <v>422500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/>
      <c r="B11" s="10">
        <v>43195.0</v>
      </c>
      <c r="C11" s="11" t="s">
        <v>14</v>
      </c>
      <c r="D11" s="12">
        <v>2000.0</v>
      </c>
      <c r="E11" s="13" t="s">
        <v>8</v>
      </c>
      <c r="F11" s="12">
        <f t="shared" si="1"/>
        <v>420500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/>
      <c r="B12" s="10">
        <v>43200.0</v>
      </c>
      <c r="C12" s="11" t="s">
        <v>15</v>
      </c>
      <c r="D12" s="12">
        <v>75000.0</v>
      </c>
      <c r="E12" s="13" t="s">
        <v>8</v>
      </c>
      <c r="F12" s="12">
        <f t="shared" si="1"/>
        <v>345500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/>
      <c r="B13" s="14">
        <v>43205.0</v>
      </c>
      <c r="C13" s="15" t="s">
        <v>9</v>
      </c>
      <c r="D13" s="16">
        <v>5000.0</v>
      </c>
      <c r="E13" s="17" t="s">
        <v>10</v>
      </c>
      <c r="F13" s="12">
        <f t="shared" si="1"/>
        <v>350500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/>
      <c r="B15" s="18" t="s">
        <v>16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19" t="s">
        <v>17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5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1" t="s">
        <v>18</v>
      </c>
      <c r="B18" s="20" t="s">
        <v>19</v>
      </c>
      <c r="C18" s="3"/>
      <c r="D18" s="3"/>
      <c r="E18" s="3"/>
      <c r="F18" s="3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21" t="s">
        <v>20</v>
      </c>
      <c r="C19" s="21" t="s">
        <v>21</v>
      </c>
      <c r="D19" s="21" t="s">
        <v>22</v>
      </c>
      <c r="E19" s="21" t="s">
        <v>23</v>
      </c>
      <c r="F19" s="21" t="s">
        <v>24</v>
      </c>
      <c r="G19" s="21" t="s">
        <v>25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22">
        <v>345.0</v>
      </c>
      <c r="C20" s="22" t="s">
        <v>26</v>
      </c>
      <c r="D20" s="22">
        <v>806.0</v>
      </c>
      <c r="E20" s="23">
        <v>200.0</v>
      </c>
      <c r="F20" s="24">
        <f t="shared" ref="F20:F24" si="2">D20*8/100</f>
        <v>64.48</v>
      </c>
      <c r="G20" s="24">
        <f t="shared" ref="G20:G24" si="3">D20+E20-F20</f>
        <v>941.52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22">
        <v>234.0</v>
      </c>
      <c r="C21" s="22" t="s">
        <v>27</v>
      </c>
      <c r="D21" s="22">
        <v>2300.0</v>
      </c>
      <c r="E21" s="23">
        <v>150.0</v>
      </c>
      <c r="F21" s="25">
        <f t="shared" si="2"/>
        <v>184</v>
      </c>
      <c r="G21" s="25">
        <f t="shared" si="3"/>
        <v>2266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22">
        <v>678.0</v>
      </c>
      <c r="C22" s="22" t="s">
        <v>28</v>
      </c>
      <c r="D22" s="22">
        <v>530.0</v>
      </c>
      <c r="E22" s="23">
        <v>200.0</v>
      </c>
      <c r="F22" s="24">
        <f t="shared" si="2"/>
        <v>42.4</v>
      </c>
      <c r="G22" s="24">
        <f t="shared" si="3"/>
        <v>687.6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22">
        <v>365.0</v>
      </c>
      <c r="C23" s="22" t="s">
        <v>29</v>
      </c>
      <c r="D23" s="22">
        <v>1230.0</v>
      </c>
      <c r="E23" s="23">
        <v>150.0</v>
      </c>
      <c r="F23" s="24">
        <f t="shared" si="2"/>
        <v>98.4</v>
      </c>
      <c r="G23" s="24">
        <f t="shared" si="3"/>
        <v>1281.6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22">
        <v>412.0</v>
      </c>
      <c r="C24" s="22" t="s">
        <v>30</v>
      </c>
      <c r="D24" s="22">
        <v>764.0</v>
      </c>
      <c r="E24" s="23">
        <v>200.0</v>
      </c>
      <c r="F24" s="24">
        <f t="shared" si="2"/>
        <v>61.12</v>
      </c>
      <c r="G24" s="24">
        <f t="shared" si="3"/>
        <v>902.88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26" t="s">
        <v>31</v>
      </c>
      <c r="D25" s="22">
        <f t="shared" ref="D25:G25" si="4">SUM(D20:D24)</f>
        <v>5630</v>
      </c>
      <c r="E25" s="22">
        <f t="shared" si="4"/>
        <v>900</v>
      </c>
      <c r="F25" s="22">
        <f t="shared" si="4"/>
        <v>450.4</v>
      </c>
      <c r="G25" s="22">
        <f t="shared" si="4"/>
        <v>6079.6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27" t="s">
        <v>32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18" t="s">
        <v>33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18" t="s">
        <v>34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27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5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1" t="s">
        <v>36</v>
      </c>
      <c r="B32" s="20" t="s">
        <v>37</v>
      </c>
      <c r="C32" s="3"/>
      <c r="D32" s="3"/>
      <c r="E32" s="3"/>
      <c r="F32" s="3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21" t="s">
        <v>38</v>
      </c>
      <c r="C33" s="21" t="s">
        <v>39</v>
      </c>
      <c r="D33" s="21" t="s">
        <v>40</v>
      </c>
      <c r="E33" s="21" t="s">
        <v>41</v>
      </c>
      <c r="F33" s="21" t="s">
        <v>42</v>
      </c>
      <c r="G33" s="21" t="s">
        <v>24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22" t="s">
        <v>43</v>
      </c>
      <c r="C34" s="22" t="s">
        <v>44</v>
      </c>
      <c r="D34" s="28">
        <f t="shared" ref="D34:D42" si="5">IF(C34="Advogado",$C$45,$C$46)</f>
        <v>23</v>
      </c>
      <c r="E34" s="29">
        <v>70.0</v>
      </c>
      <c r="F34" s="28">
        <f t="shared" ref="F34:F42" si="6">IF(C34="Advogado",E34*$C$45,E34*$C$46)</f>
        <v>1610</v>
      </c>
      <c r="G34" s="28">
        <f t="shared" ref="G34:G42" si="7">IF(F34&gt;2000,PRODUCT(0.1),PRODUCT(0.2))</f>
        <v>0.2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22" t="s">
        <v>45</v>
      </c>
      <c r="C35" s="22" t="s">
        <v>44</v>
      </c>
      <c r="D35" s="28">
        <f t="shared" si="5"/>
        <v>23</v>
      </c>
      <c r="E35" s="29">
        <v>80.0</v>
      </c>
      <c r="F35" s="28">
        <f t="shared" si="6"/>
        <v>1840</v>
      </c>
      <c r="G35" s="28">
        <f t="shared" si="7"/>
        <v>0.2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22" t="s">
        <v>46</v>
      </c>
      <c r="C36" s="22" t="s">
        <v>47</v>
      </c>
      <c r="D36" s="28">
        <f t="shared" si="5"/>
        <v>25</v>
      </c>
      <c r="E36" s="29">
        <v>85.0</v>
      </c>
      <c r="F36" s="28">
        <f t="shared" si="6"/>
        <v>2125</v>
      </c>
      <c r="G36" s="28">
        <f t="shared" si="7"/>
        <v>0.1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22" t="s">
        <v>48</v>
      </c>
      <c r="C37" s="22" t="s">
        <v>47</v>
      </c>
      <c r="D37" s="28">
        <f t="shared" si="5"/>
        <v>25</v>
      </c>
      <c r="E37" s="29">
        <v>90.0</v>
      </c>
      <c r="F37" s="28">
        <f t="shared" si="6"/>
        <v>2250</v>
      </c>
      <c r="G37" s="28">
        <f t="shared" si="7"/>
        <v>0.1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22" t="s">
        <v>49</v>
      </c>
      <c r="C38" s="22" t="s">
        <v>44</v>
      </c>
      <c r="D38" s="28">
        <f t="shared" si="5"/>
        <v>23</v>
      </c>
      <c r="E38" s="29">
        <v>90.0</v>
      </c>
      <c r="F38" s="28">
        <f t="shared" si="6"/>
        <v>2070</v>
      </c>
      <c r="G38" s="28">
        <f t="shared" si="7"/>
        <v>0.1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22" t="s">
        <v>50</v>
      </c>
      <c r="C39" s="22" t="s">
        <v>47</v>
      </c>
      <c r="D39" s="28">
        <f t="shared" si="5"/>
        <v>25</v>
      </c>
      <c r="E39" s="29">
        <v>100.0</v>
      </c>
      <c r="F39" s="28">
        <f t="shared" si="6"/>
        <v>2500</v>
      </c>
      <c r="G39" s="28">
        <f t="shared" si="7"/>
        <v>0.1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22" t="s">
        <v>51</v>
      </c>
      <c r="C40" s="22" t="s">
        <v>47</v>
      </c>
      <c r="D40" s="28">
        <f t="shared" si="5"/>
        <v>25</v>
      </c>
      <c r="E40" s="29">
        <v>105.0</v>
      </c>
      <c r="F40" s="28">
        <f t="shared" si="6"/>
        <v>2625</v>
      </c>
      <c r="G40" s="28">
        <f t="shared" si="7"/>
        <v>0.1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22" t="s">
        <v>52</v>
      </c>
      <c r="C41" s="22" t="s">
        <v>44</v>
      </c>
      <c r="D41" s="28">
        <f t="shared" si="5"/>
        <v>23</v>
      </c>
      <c r="E41" s="29">
        <v>110.0</v>
      </c>
      <c r="F41" s="28">
        <f t="shared" si="6"/>
        <v>2530</v>
      </c>
      <c r="G41" s="28">
        <f t="shared" si="7"/>
        <v>0.1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22" t="s">
        <v>53</v>
      </c>
      <c r="C42" s="22" t="s">
        <v>47</v>
      </c>
      <c r="D42" s="28">
        <f t="shared" si="5"/>
        <v>25</v>
      </c>
      <c r="E42" s="29">
        <v>130.0</v>
      </c>
      <c r="F42" s="28">
        <f t="shared" si="6"/>
        <v>3250</v>
      </c>
      <c r="G42" s="28">
        <f t="shared" si="7"/>
        <v>0.1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30" t="s">
        <v>24</v>
      </c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22" t="s">
        <v>44</v>
      </c>
      <c r="C45" s="28">
        <v>23.0</v>
      </c>
      <c r="D45" s="5"/>
      <c r="E45" s="22" t="s">
        <v>54</v>
      </c>
      <c r="F45" s="31">
        <v>0.1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22" t="s">
        <v>47</v>
      </c>
      <c r="C46" s="28">
        <v>25.0</v>
      </c>
      <c r="D46" s="5"/>
      <c r="E46" s="22" t="s">
        <v>55</v>
      </c>
      <c r="F46" s="31">
        <v>0.2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32" t="s">
        <v>56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32" t="s">
        <v>57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33" t="s">
        <v>58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G49"/>
    <mergeCell ref="B50:H50"/>
    <mergeCell ref="B16:G16"/>
    <mergeCell ref="B18:G18"/>
    <mergeCell ref="B48:G48"/>
    <mergeCell ref="E44:F44"/>
    <mergeCell ref="B28:G28"/>
    <mergeCell ref="B29:G29"/>
    <mergeCell ref="B15:G15"/>
    <mergeCell ref="B1:F1"/>
    <mergeCell ref="B30:G30"/>
    <mergeCell ref="B32:G32"/>
    <mergeCell ref="B27:G27"/>
  </mergeCells>
  <conditionalFormatting sqref="F4:F13">
    <cfRule type="cellIs" dxfId="0" priority="1" operator="equal">
      <formula>"D"</formula>
    </cfRule>
  </conditionalFormatting>
  <conditionalFormatting sqref="F3:F13">
    <cfRule type="cellIs" dxfId="1" priority="2" operator="equal">
      <formula>IF(E4="D",F3-D4,F3+D4)</formula>
    </cfRule>
  </conditionalFormatting>
  <printOptions/>
  <pageMargins bottom="0.3" footer="0.0" header="0.0" left="0.25" right="0.25" top="0.438888888888889"/>
  <pageSetup paperSize="9" orientation="portrait"/>
  <headerFooter>
    <oddHeader>&amp;CEXERCÍCIOS COM FUNÇÃO SE()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3.14"/>
    <col customWidth="1" min="3" max="3" width="17.43"/>
    <col customWidth="1" min="4" max="4" width="18.14"/>
    <col customWidth="1" min="5" max="5" width="27.29"/>
    <col customWidth="1" min="6" max="7" width="23.57"/>
    <col customWidth="1" min="8" max="8" width="18.43"/>
    <col customWidth="1" min="9" max="9" width="10.86"/>
    <col customWidth="1" min="10" max="26" width="8.71"/>
  </cols>
  <sheetData>
    <row r="1" ht="13.5" customHeight="1">
      <c r="A1" s="5"/>
      <c r="B1" s="5"/>
      <c r="C1" s="5"/>
      <c r="D1" s="34" t="s">
        <v>59</v>
      </c>
      <c r="E1" s="35">
        <v>0.07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5"/>
      <c r="B2" s="5"/>
      <c r="C2" s="5"/>
      <c r="D2" s="34" t="s">
        <v>60</v>
      </c>
      <c r="E2" s="34">
        <v>12.0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7.75" customHeight="1">
      <c r="A3" s="36" t="s">
        <v>61</v>
      </c>
      <c r="B3" s="37" t="s">
        <v>62</v>
      </c>
      <c r="C3" s="37" t="s">
        <v>63</v>
      </c>
      <c r="D3" s="37" t="s">
        <v>64</v>
      </c>
      <c r="E3" s="38" t="s">
        <v>65</v>
      </c>
      <c r="F3" s="37" t="s">
        <v>66</v>
      </c>
      <c r="G3" s="37" t="s">
        <v>67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39" t="s">
        <v>68</v>
      </c>
      <c r="B4" s="39" t="s">
        <v>69</v>
      </c>
      <c r="C4" s="39">
        <v>53.0</v>
      </c>
      <c r="D4" s="40">
        <v>37900.0</v>
      </c>
      <c r="E4" s="40">
        <f t="shared" ref="E4:E18" si="1">D4-(D4*$E$1)</f>
        <v>35247</v>
      </c>
      <c r="F4" s="39">
        <f t="shared" ref="F4:F18" si="2">E4/$E$2</f>
        <v>2937.25</v>
      </c>
      <c r="G4" s="39">
        <f t="shared" ref="G4:G18" si="3">E4/24</f>
        <v>1468.625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39" t="s">
        <v>68</v>
      </c>
      <c r="B5" s="39" t="s">
        <v>70</v>
      </c>
      <c r="C5" s="39">
        <v>100.0</v>
      </c>
      <c r="D5" s="40">
        <v>88900.0</v>
      </c>
      <c r="E5" s="40">
        <f t="shared" si="1"/>
        <v>82677</v>
      </c>
      <c r="F5" s="39">
        <f t="shared" si="2"/>
        <v>6889.75</v>
      </c>
      <c r="G5" s="39">
        <f t="shared" si="3"/>
        <v>3444.875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39" t="s">
        <v>71</v>
      </c>
      <c r="B6" s="39" t="s">
        <v>72</v>
      </c>
      <c r="C6" s="39">
        <v>11.5</v>
      </c>
      <c r="D6" s="40">
        <v>5490.0</v>
      </c>
      <c r="E6" s="40">
        <f t="shared" si="1"/>
        <v>5105.7</v>
      </c>
      <c r="F6" s="39">
        <f t="shared" si="2"/>
        <v>425.475</v>
      </c>
      <c r="G6" s="39">
        <f t="shared" si="3"/>
        <v>212.7375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39" t="s">
        <v>73</v>
      </c>
      <c r="B7" s="39" t="s">
        <v>74</v>
      </c>
      <c r="C7" s="39">
        <v>48.0</v>
      </c>
      <c r="D7" s="40">
        <v>27273.0</v>
      </c>
      <c r="E7" s="40">
        <f t="shared" si="1"/>
        <v>25363.89</v>
      </c>
      <c r="F7" s="39">
        <f t="shared" si="2"/>
        <v>2113.6575</v>
      </c>
      <c r="G7" s="39">
        <f t="shared" si="3"/>
        <v>1056.82875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9" t="s">
        <v>71</v>
      </c>
      <c r="B8" s="39" t="s">
        <v>75</v>
      </c>
      <c r="C8" s="39">
        <v>13.1</v>
      </c>
      <c r="D8" s="40">
        <v>5490.0</v>
      </c>
      <c r="E8" s="40">
        <f t="shared" si="1"/>
        <v>5105.7</v>
      </c>
      <c r="F8" s="39">
        <f t="shared" si="2"/>
        <v>425.475</v>
      </c>
      <c r="G8" s="39">
        <f t="shared" si="3"/>
        <v>212.7375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39" t="s">
        <v>76</v>
      </c>
      <c r="B9" s="39" t="s">
        <v>77</v>
      </c>
      <c r="C9" s="39">
        <v>96.5</v>
      </c>
      <c r="D9" s="40">
        <v>31980.0</v>
      </c>
      <c r="E9" s="40">
        <f t="shared" si="1"/>
        <v>29741.4</v>
      </c>
      <c r="F9" s="39">
        <f t="shared" si="2"/>
        <v>2478.45</v>
      </c>
      <c r="G9" s="39">
        <f t="shared" si="3"/>
        <v>1239.225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39" t="s">
        <v>78</v>
      </c>
      <c r="B10" s="39" t="s">
        <v>79</v>
      </c>
      <c r="C10" s="39">
        <v>79.5</v>
      </c>
      <c r="D10" s="40">
        <v>27900.0</v>
      </c>
      <c r="E10" s="40">
        <f t="shared" si="1"/>
        <v>25947</v>
      </c>
      <c r="F10" s="39">
        <f t="shared" si="2"/>
        <v>2162.25</v>
      </c>
      <c r="G10" s="39">
        <f t="shared" si="3"/>
        <v>1081.125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39" t="s">
        <v>76</v>
      </c>
      <c r="B11" s="39" t="s">
        <v>80</v>
      </c>
      <c r="C11" s="39">
        <v>14.3</v>
      </c>
      <c r="D11" s="40">
        <v>6151.0</v>
      </c>
      <c r="E11" s="40">
        <f t="shared" si="1"/>
        <v>5720.43</v>
      </c>
      <c r="F11" s="39">
        <f t="shared" si="2"/>
        <v>476.7025</v>
      </c>
      <c r="G11" s="39">
        <f t="shared" si="3"/>
        <v>238.35125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39" t="s">
        <v>81</v>
      </c>
      <c r="B12" s="39" t="s">
        <v>82</v>
      </c>
      <c r="C12" s="39">
        <v>200.0</v>
      </c>
      <c r="D12" s="40">
        <v>61200.0</v>
      </c>
      <c r="E12" s="40">
        <f t="shared" si="1"/>
        <v>56916</v>
      </c>
      <c r="F12" s="39">
        <f t="shared" si="2"/>
        <v>4743</v>
      </c>
      <c r="G12" s="39">
        <f t="shared" si="3"/>
        <v>2371.5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39" t="s">
        <v>81</v>
      </c>
      <c r="B13" s="39" t="s">
        <v>83</v>
      </c>
      <c r="C13" s="39">
        <v>98.0</v>
      </c>
      <c r="D13" s="40">
        <v>39033.0</v>
      </c>
      <c r="E13" s="40">
        <f t="shared" si="1"/>
        <v>36300.69</v>
      </c>
      <c r="F13" s="39">
        <f t="shared" si="2"/>
        <v>3025.0575</v>
      </c>
      <c r="G13" s="39">
        <f t="shared" si="3"/>
        <v>1512.52875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39" t="s">
        <v>73</v>
      </c>
      <c r="B14" s="39" t="s">
        <v>84</v>
      </c>
      <c r="C14" s="39">
        <v>21.0</v>
      </c>
      <c r="D14" s="40">
        <v>10477.0</v>
      </c>
      <c r="E14" s="40">
        <f t="shared" si="1"/>
        <v>9743.61</v>
      </c>
      <c r="F14" s="39">
        <f t="shared" si="2"/>
        <v>811.9675</v>
      </c>
      <c r="G14" s="39">
        <f t="shared" si="3"/>
        <v>405.98375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39" t="s">
        <v>76</v>
      </c>
      <c r="B15" s="39" t="s">
        <v>85</v>
      </c>
      <c r="C15" s="39">
        <v>11.6</v>
      </c>
      <c r="D15" s="40">
        <v>5422.0</v>
      </c>
      <c r="E15" s="40">
        <f t="shared" si="1"/>
        <v>5042.46</v>
      </c>
      <c r="F15" s="39">
        <f t="shared" si="2"/>
        <v>420.205</v>
      </c>
      <c r="G15" s="39">
        <f t="shared" si="3"/>
        <v>210.1025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39" t="s">
        <v>73</v>
      </c>
      <c r="B16" s="39" t="s">
        <v>86</v>
      </c>
      <c r="C16" s="39">
        <v>21.0</v>
      </c>
      <c r="D16" s="40">
        <v>13266.0</v>
      </c>
      <c r="E16" s="40">
        <f t="shared" si="1"/>
        <v>12337.38</v>
      </c>
      <c r="F16" s="39">
        <f t="shared" si="2"/>
        <v>1028.115</v>
      </c>
      <c r="G16" s="39">
        <f t="shared" si="3"/>
        <v>514.0575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39" t="s">
        <v>73</v>
      </c>
      <c r="B17" s="39" t="s">
        <v>87</v>
      </c>
      <c r="C17" s="39">
        <v>10.9</v>
      </c>
      <c r="D17" s="40">
        <v>7589.0</v>
      </c>
      <c r="E17" s="40">
        <f t="shared" si="1"/>
        <v>7057.77</v>
      </c>
      <c r="F17" s="39">
        <f t="shared" si="2"/>
        <v>588.1475</v>
      </c>
      <c r="G17" s="39">
        <f t="shared" si="3"/>
        <v>294.07375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39" t="s">
        <v>76</v>
      </c>
      <c r="B18" s="39" t="s">
        <v>88</v>
      </c>
      <c r="C18" s="39">
        <v>14.0</v>
      </c>
      <c r="D18" s="40">
        <v>7361.0</v>
      </c>
      <c r="E18" s="40">
        <f t="shared" si="1"/>
        <v>6845.73</v>
      </c>
      <c r="F18" s="39">
        <f t="shared" si="2"/>
        <v>570.4775</v>
      </c>
      <c r="G18" s="39">
        <f t="shared" si="3"/>
        <v>285.23875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41" t="s">
        <v>89</v>
      </c>
      <c r="C20" s="39" t="s">
        <v>31</v>
      </c>
      <c r="D20" s="40">
        <f t="shared" ref="D20:G20" si="4">SUM(D4:D18)</f>
        <v>375432</v>
      </c>
      <c r="E20" s="40">
        <f t="shared" si="4"/>
        <v>349151.76</v>
      </c>
      <c r="F20" s="39">
        <f t="shared" si="4"/>
        <v>29095.98</v>
      </c>
      <c r="G20" s="39">
        <f t="shared" si="4"/>
        <v>14547.99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41" t="s">
        <v>90</v>
      </c>
      <c r="C21" s="39" t="s">
        <v>90</v>
      </c>
      <c r="D21" s="40">
        <f t="shared" ref="D21:G21" si="5">AVERAGE(D4:D18)</f>
        <v>25028.8</v>
      </c>
      <c r="E21" s="40">
        <f t="shared" si="5"/>
        <v>23276.784</v>
      </c>
      <c r="F21" s="39">
        <f t="shared" si="5"/>
        <v>1939.732</v>
      </c>
      <c r="G21" s="39">
        <f t="shared" si="5"/>
        <v>969.866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41" t="s">
        <v>91</v>
      </c>
      <c r="C22" s="39" t="s">
        <v>92</v>
      </c>
      <c r="D22" s="40">
        <f t="shared" ref="D22:G22" si="6">MAX(D4:D18)</f>
        <v>88900</v>
      </c>
      <c r="E22" s="40">
        <f t="shared" si="6"/>
        <v>82677</v>
      </c>
      <c r="F22" s="39">
        <f t="shared" si="6"/>
        <v>6889.75</v>
      </c>
      <c r="G22" s="39">
        <f t="shared" si="6"/>
        <v>3444.875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41" t="s">
        <v>93</v>
      </c>
      <c r="C23" s="39" t="s">
        <v>94</v>
      </c>
      <c r="D23" s="40">
        <f t="shared" ref="D23:G23" si="7">MIN(D4:D18)</f>
        <v>5422</v>
      </c>
      <c r="E23" s="40">
        <f t="shared" si="7"/>
        <v>5042.46</v>
      </c>
      <c r="F23" s="39">
        <f t="shared" si="7"/>
        <v>420.205</v>
      </c>
      <c r="G23" s="39">
        <f t="shared" si="7"/>
        <v>210.1025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42" t="s">
        <v>95</v>
      </c>
      <c r="D25" s="43"/>
      <c r="E25" s="44" t="s">
        <v>96</v>
      </c>
      <c r="F25" s="5"/>
      <c r="G25" s="45"/>
      <c r="I25" s="4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39" t="s">
        <v>68</v>
      </c>
      <c r="D26" s="39">
        <f t="shared" ref="D26:D31" si="8">SUMIF(A4:A18,C26,E4:E18)</f>
        <v>117924</v>
      </c>
      <c r="E26" s="39">
        <f t="shared" ref="E26:E31" si="9">COUNTIF($A$4:$A$18,C26)</f>
        <v>2</v>
      </c>
      <c r="F26" s="5"/>
      <c r="G26" s="4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39" t="s">
        <v>71</v>
      </c>
      <c r="D27" s="39">
        <f t="shared" si="8"/>
        <v>10211.4</v>
      </c>
      <c r="E27" s="39">
        <f t="shared" si="9"/>
        <v>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39" t="s">
        <v>76</v>
      </c>
      <c r="D28" s="39">
        <f t="shared" si="8"/>
        <v>47350.02</v>
      </c>
      <c r="E28" s="39">
        <f t="shared" si="9"/>
        <v>4</v>
      </c>
      <c r="F28" s="5"/>
      <c r="G28" s="4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39" t="s">
        <v>78</v>
      </c>
      <c r="D29" s="39">
        <f t="shared" si="8"/>
        <v>25947</v>
      </c>
      <c r="E29" s="39">
        <f t="shared" si="9"/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39" t="s">
        <v>81</v>
      </c>
      <c r="D30" s="39">
        <f t="shared" si="8"/>
        <v>93216.69</v>
      </c>
      <c r="E30" s="39">
        <f t="shared" si="9"/>
        <v>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39" t="s">
        <v>73</v>
      </c>
      <c r="D31" s="39">
        <f t="shared" si="8"/>
        <v>29138.76</v>
      </c>
      <c r="E31" s="39">
        <f t="shared" si="9"/>
        <v>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47" t="s">
        <v>97</v>
      </c>
      <c r="D33" s="5"/>
      <c r="E33" s="47" t="s">
        <v>98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5:D25"/>
    <mergeCell ref="G25:H25"/>
    <mergeCell ref="G26:I26"/>
  </mergeCells>
  <printOptions/>
  <pageMargins bottom="0.315277777777778" footer="0.0" header="0.0" left="0.511805555555555" right="0.511805555555555" top="0.315277777777778"/>
  <pageSetup paperSize="9" orientation="portrait"/>
  <drawing r:id="rId1"/>
</worksheet>
</file>