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3"/>
    <sheet state="visible" name="Clientes" sheetId="2" r:id="rId4"/>
    <sheet state="visible" name="Pedido" sheetId="3" r:id="rId5"/>
  </sheets>
  <definedNames/>
  <calcPr/>
</workbook>
</file>

<file path=xl/sharedStrings.xml><?xml version="1.0" encoding="utf-8"?>
<sst xmlns="http://schemas.openxmlformats.org/spreadsheetml/2006/main" count="45" uniqueCount="41">
  <si>
    <t>Produtos</t>
  </si>
  <si>
    <t>COD_PROD</t>
  </si>
  <si>
    <t>DESCRIÇÃO</t>
  </si>
  <si>
    <t>PREÇO</t>
  </si>
  <si>
    <t>IMPOSTO</t>
  </si>
  <si>
    <t>Maquina 2020</t>
  </si>
  <si>
    <t>Maquina 2010</t>
  </si>
  <si>
    <t>Maquina 3000</t>
  </si>
  <si>
    <t>Clientes</t>
  </si>
  <si>
    <t>CODIGO</t>
  </si>
  <si>
    <t>NOME</t>
  </si>
  <si>
    <t>ENDERECO</t>
  </si>
  <si>
    <t>CIDADE</t>
  </si>
  <si>
    <t>ESTADO</t>
  </si>
  <si>
    <t>CEP</t>
  </si>
  <si>
    <t>Alessandro Trovato</t>
  </si>
  <si>
    <t>R. Prof. Edgar Moraes, 38</t>
  </si>
  <si>
    <t>Telêmaco Borba</t>
  </si>
  <si>
    <t>PR</t>
  </si>
  <si>
    <t>84268-990</t>
  </si>
  <si>
    <t>Mercado Bom Dia</t>
  </si>
  <si>
    <t>Centro, 433</t>
  </si>
  <si>
    <t>Maringá</t>
  </si>
  <si>
    <t>87050-390</t>
  </si>
  <si>
    <t>Casas Bahia</t>
  </si>
  <si>
    <t>Horácio Klabin</t>
  </si>
  <si>
    <t>84260-000</t>
  </si>
  <si>
    <t>Ficha de Pedido</t>
  </si>
  <si>
    <t>Código do Cliente</t>
  </si>
  <si>
    <t>Nome</t>
  </si>
  <si>
    <t>Endereço</t>
  </si>
  <si>
    <t>Cidade</t>
  </si>
  <si>
    <t>Estado</t>
  </si>
  <si>
    <t>Descrição do Pedido</t>
  </si>
  <si>
    <t>COD</t>
  </si>
  <si>
    <t>Descrição</t>
  </si>
  <si>
    <t>Quantidade</t>
  </si>
  <si>
    <t>Valor Unitário</t>
  </si>
  <si>
    <t>Imposto</t>
  </si>
  <si>
    <t>Total a Pagar</t>
  </si>
  <si>
    <t>Total do Pedido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</si>
</sst>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\ #,##0.00\ ;\-[$R$]\ #,##0.00\ ;[$R$]&quot; -&quot;00\ ;\ @\ "/>
  </numFmts>
  <fonts count="2"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200"/>
        <bgColor rgb="FFFFF200"/>
      </patternFill>
    </fill>
  </fills>
  <borders count="5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bottom" wrapText="0"/>
    </xf>
    <xf borderId="2" fillId="0" fontId="1" numFmtId="0" xfId="0" applyBorder="1" applyFont="1"/>
    <xf borderId="3" fillId="0" fontId="1" numFmtId="0" xfId="0" applyBorder="1" applyFont="1"/>
    <xf borderId="0" fillId="0" fontId="0" numFmtId="0" xfId="0" applyAlignment="1" applyFont="1">
      <alignment shrinkToFit="0" vertical="bottom" wrapText="0"/>
    </xf>
    <xf borderId="4" fillId="2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4" fillId="0" fontId="0" numFmtId="164" xfId="0" applyAlignment="1" applyBorder="1" applyFont="1" applyNumberFormat="1">
      <alignment shrinkToFit="0" vertical="bottom" wrapText="0"/>
    </xf>
    <xf borderId="4" fillId="0" fontId="0" numFmtId="9" xfId="0" applyAlignment="1" applyBorder="1" applyFont="1" applyNumberFormat="1">
      <alignment shrinkToFit="0" vertical="bottom" wrapText="0"/>
    </xf>
    <xf borderId="1" fillId="0" fontId="0" numFmtId="0" xfId="0" applyAlignment="1" applyBorder="1" applyFont="1">
      <alignment horizontal="right" shrinkToFit="0" vertical="bottom" wrapText="0"/>
    </xf>
    <xf borderId="1" fillId="3" fontId="0" numFmtId="0" xfId="0" applyAlignment="1" applyBorder="1" applyFill="1" applyFont="1">
      <alignment horizontal="center" readingOrder="0" shrinkToFit="0" vertical="bottom" wrapText="1"/>
    </xf>
    <xf borderId="1" fillId="0" fontId="0" numFmtId="0" xfId="0" applyAlignment="1" applyBorder="1" applyFont="1">
      <alignment horizontal="center" shrinkToFit="0" vertical="bottom" wrapText="1"/>
    </xf>
    <xf borderId="4" fillId="3" fontId="0" numFmtId="0" xfId="0" applyAlignment="1" applyBorder="1" applyFont="1">
      <alignment readingOrder="0" shrinkToFit="0" vertical="bottom" wrapText="0"/>
    </xf>
    <xf borderId="4" fillId="0" fontId="0" numFmtId="4" xfId="0" applyAlignment="1" applyBorder="1" applyFont="1" applyNumberFormat="1">
      <alignment shrinkToFit="0" vertical="bottom" wrapText="0"/>
    </xf>
    <xf borderId="1" fillId="0" fontId="0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3" width="16.14"/>
    <col customWidth="1" min="4" max="6" width="10.86"/>
    <col customWidth="1" min="7" max="26" width="8.71"/>
  </cols>
  <sheetData>
    <row r="1" ht="14.2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5" t="s">
        <v>2</v>
      </c>
      <c r="C2" s="5" t="s">
        <v>3</v>
      </c>
      <c r="D2" s="5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>
        <v>1.0</v>
      </c>
      <c r="B3" s="6" t="s">
        <v>5</v>
      </c>
      <c r="C3" s="7">
        <v>15000.0</v>
      </c>
      <c r="D3" s="8">
        <v>0.18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6">
        <v>2.0</v>
      </c>
      <c r="B4" s="6" t="s">
        <v>6</v>
      </c>
      <c r="C4" s="7">
        <v>12500.0</v>
      </c>
      <c r="D4" s="8">
        <v>0.18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6">
        <v>3.0</v>
      </c>
      <c r="B5" s="6" t="s">
        <v>7</v>
      </c>
      <c r="C5" s="7">
        <v>43240.0</v>
      </c>
      <c r="D5" s="8">
        <v>0.12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D1"/>
  </mergeCells>
  <printOptions/>
  <pageMargins bottom="0.315277777777778" footer="0.0" header="0.0" left="0.511805555555555" right="0.511805555555555" top="0.31527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2.29"/>
    <col customWidth="1" min="3" max="3" width="28.14"/>
    <col customWidth="1" min="4" max="4" width="18.57"/>
    <col customWidth="1" min="5" max="5" width="10.86"/>
    <col customWidth="1" min="6" max="6" width="11.71"/>
    <col customWidth="1" min="7" max="26" width="8.71"/>
  </cols>
  <sheetData>
    <row r="1" ht="14.25" customHeight="1">
      <c r="A1" s="1" t="s">
        <v>8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>
        <v>1.0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6">
        <v>2.0</v>
      </c>
      <c r="B4" s="6" t="s">
        <v>20</v>
      </c>
      <c r="C4" s="6" t="s">
        <v>21</v>
      </c>
      <c r="D4" s="6" t="s">
        <v>22</v>
      </c>
      <c r="E4" s="6" t="s">
        <v>18</v>
      </c>
      <c r="F4" s="6" t="s">
        <v>23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6">
        <v>3.0</v>
      </c>
      <c r="B5" s="6" t="s">
        <v>24</v>
      </c>
      <c r="C5" s="6" t="s">
        <v>25</v>
      </c>
      <c r="D5" s="6" t="s">
        <v>17</v>
      </c>
      <c r="E5" s="6" t="s">
        <v>18</v>
      </c>
      <c r="F5" s="6" t="s">
        <v>26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F1"/>
  </mergeCells>
  <printOptions/>
  <pageMargins bottom="0.315277777777778" footer="0.0" header="0.0" left="0.511805555555555" right="0.511805555555555" top="0.31527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6.14"/>
    <col customWidth="1" min="3" max="3" width="13.86"/>
    <col customWidth="1" min="4" max="4" width="16.29"/>
    <col customWidth="1" min="5" max="5" width="10.86"/>
    <col customWidth="1" min="6" max="6" width="17.43"/>
    <col customWidth="1" min="7" max="26" width="8.71"/>
  </cols>
  <sheetData>
    <row r="1" ht="14.25" customHeight="1">
      <c r="A1" s="1" t="s">
        <v>27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9" t="s">
        <v>28</v>
      </c>
      <c r="B2" s="3"/>
      <c r="C2" s="10">
        <v>1.0</v>
      </c>
      <c r="D2" s="2"/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 t="s">
        <v>29</v>
      </c>
      <c r="B3" s="3"/>
      <c r="C3" s="11" t="str">
        <f>VLOOKUP(C2,Clientes!A3:F5,2)</f>
        <v>Alessandro Trovato</v>
      </c>
      <c r="D3" s="2"/>
      <c r="E3" s="2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9" t="s">
        <v>30</v>
      </c>
      <c r="B4" s="3"/>
      <c r="C4" s="11" t="str">
        <f>VLOOKUP(C2,Clientes!A3:F5,3)</f>
        <v>R. Prof. Edgar Moraes, 38</v>
      </c>
      <c r="D4" s="2"/>
      <c r="E4" s="2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9" t="s">
        <v>31</v>
      </c>
      <c r="B5" s="3"/>
      <c r="C5" s="11" t="str">
        <f>VLOOKUP(C2,Clientes!A3:F5,4)</f>
        <v>Telêmaco Borba</v>
      </c>
      <c r="D5" s="2"/>
      <c r="E5" s="2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9" t="s">
        <v>14</v>
      </c>
      <c r="B6" s="3"/>
      <c r="C6" s="11" t="str">
        <f>VLOOKUP(C2,Clientes!A3:F5,6)</f>
        <v>84268-990</v>
      </c>
      <c r="D6" s="2"/>
      <c r="E6" s="2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9" t="s">
        <v>32</v>
      </c>
      <c r="B7" s="3"/>
      <c r="C7" s="11" t="str">
        <f>VLOOKUP(C2,Clientes!A3:F5,5)</f>
        <v>PR</v>
      </c>
      <c r="D7" s="2"/>
      <c r="E7" s="2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" t="s">
        <v>33</v>
      </c>
      <c r="B8" s="2"/>
      <c r="C8" s="2"/>
      <c r="D8" s="2"/>
      <c r="E8" s="2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 t="s">
        <v>34</v>
      </c>
      <c r="B9" s="5" t="s">
        <v>35</v>
      </c>
      <c r="C9" s="5" t="s">
        <v>36</v>
      </c>
      <c r="D9" s="5" t="s">
        <v>37</v>
      </c>
      <c r="E9" s="5" t="s">
        <v>38</v>
      </c>
      <c r="F9" s="5" t="s">
        <v>39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2">
        <v>1.0</v>
      </c>
      <c r="B10" s="6" t="str">
        <f>VLOOKUP(A10,Produtos!$A$3:$D$5,2)</f>
        <v>Maquina 2020</v>
      </c>
      <c r="C10" s="12">
        <v>1.0</v>
      </c>
      <c r="D10" s="7">
        <f>VLOOKUP(A10,Produtos!$A$3:$D$5,3)</f>
        <v>15000</v>
      </c>
      <c r="E10" s="13">
        <f>D10*VLOOKUP(A10,Produtos!$A$3:$D$5,4)</f>
        <v>2700</v>
      </c>
      <c r="F10" s="7">
        <f t="shared" ref="F10:F14" si="1">C10*(D10+E10)</f>
        <v>17700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2">
        <v>2.0</v>
      </c>
      <c r="B11" s="6" t="str">
        <f>VLOOKUP(A11,Produtos!$A$3:$D$5,2)</f>
        <v>Maquina 2010</v>
      </c>
      <c r="C11" s="12">
        <v>1.0</v>
      </c>
      <c r="D11" s="7">
        <f>VLOOKUP(A11,Produtos!$A$3:$D$5,3)</f>
        <v>12500</v>
      </c>
      <c r="E11" s="13">
        <f>D11*VLOOKUP(A11,Produtos!$A$3:$D$5,4)</f>
        <v>2250</v>
      </c>
      <c r="F11" s="7">
        <f t="shared" si="1"/>
        <v>14750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>
        <v>3.0</v>
      </c>
      <c r="B12" s="6" t="str">
        <f>VLOOKUP(A12,Produtos!$A$3:$D$5,2)</f>
        <v>Maquina 3000</v>
      </c>
      <c r="C12" s="12">
        <v>1.0</v>
      </c>
      <c r="D12" s="7">
        <f>VLOOKUP(A12,Produtos!$A$3:$D$5,3)</f>
        <v>43240</v>
      </c>
      <c r="E12" s="13">
        <f>D12*VLOOKUP(A12,Produtos!$A$3:$D$5,4)</f>
        <v>5188.8</v>
      </c>
      <c r="F12" s="7">
        <f t="shared" si="1"/>
        <v>48428.8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2">
        <v>1.0</v>
      </c>
      <c r="B13" s="6" t="str">
        <f>VLOOKUP(A13,Produtos!$A$3:$D$5,2)</f>
        <v>Maquina 2020</v>
      </c>
      <c r="C13" s="12">
        <v>1.0</v>
      </c>
      <c r="D13" s="7">
        <f>VLOOKUP(A13,Produtos!$A$3:$D$5,3)</f>
        <v>15000</v>
      </c>
      <c r="E13" s="13">
        <f>D13*VLOOKUP(A13,Produtos!$A$3:$D$5,4)</f>
        <v>2700</v>
      </c>
      <c r="F13" s="7">
        <f t="shared" si="1"/>
        <v>17700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2">
        <v>3.0</v>
      </c>
      <c r="B14" s="6" t="str">
        <f>VLOOKUP(A14,Produtos!$A$3:$D$5,2)</f>
        <v>Maquina 3000</v>
      </c>
      <c r="C14" s="12">
        <v>1.0</v>
      </c>
      <c r="D14" s="7">
        <f>VLOOKUP(A14,Produtos!$A$3:$D$5,3)</f>
        <v>43240</v>
      </c>
      <c r="E14" s="13">
        <f>D14*VLOOKUP(A14,Produtos!$A$3:$D$5,4)</f>
        <v>5188.8</v>
      </c>
      <c r="F14" s="7">
        <f t="shared" si="1"/>
        <v>48428.8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14" t="s">
        <v>40</v>
      </c>
      <c r="E15" s="3"/>
      <c r="F15" s="7">
        <f>SUM(F10,F11,F12,F13,F14)</f>
        <v>147007.6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C6:F6"/>
    <mergeCell ref="C5:F5"/>
    <mergeCell ref="A4:B4"/>
    <mergeCell ref="A2:B2"/>
    <mergeCell ref="A3:B3"/>
    <mergeCell ref="C2:F2"/>
    <mergeCell ref="C3:F3"/>
    <mergeCell ref="A5:B5"/>
    <mergeCell ref="A6:B6"/>
    <mergeCell ref="A7:B7"/>
    <mergeCell ref="C7:F7"/>
    <mergeCell ref="A8:F8"/>
    <mergeCell ref="D15:E15"/>
    <mergeCell ref="A1:F1"/>
    <mergeCell ref="C4:F4"/>
  </mergeCells>
  <printOptions/>
  <pageMargins bottom="0.315277777777778" footer="0.0" header="0.0" left="0.511805555555555" right="0.511805555555555" top="0.315277777777778"/>
  <pageSetup paperSize="9" orientation="portrait"/>
  <drawing r:id="rId1"/>
</worksheet>
</file>