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"/>
    </mc:Choice>
  </mc:AlternateContent>
  <xr:revisionPtr revIDLastSave="0" documentId="13_ncr:1_{DEB51C82-0DF6-4E44-AAEB-E6115442C984}" xr6:coauthVersionLast="45" xr6:coauthVersionMax="45" xr10:uidLastSave="{00000000-0000-0000-0000-000000000000}"/>
  <bookViews>
    <workbookView xWindow="-120" yWindow="-120" windowWidth="28110" windowHeight="16440" activeTab="1" xr2:uid="{D767B8CE-9BD3-4ACE-B57B-DE4C907F8DA0}"/>
  </bookViews>
  <sheets>
    <sheet name="Source Code" sheetId="1" r:id="rId1"/>
    <sheet name="Unitary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2" l="1"/>
  <c r="H20" i="2"/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2" i="2"/>
  <c r="G40" i="2"/>
  <c r="G33" i="2"/>
  <c r="G32" i="2"/>
  <c r="G31" i="2"/>
  <c r="G25" i="2"/>
  <c r="G29" i="2"/>
  <c r="G28" i="2"/>
  <c r="G24" i="2"/>
  <c r="G22" i="2"/>
  <c r="G23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2" i="2"/>
  <c r="F5" i="2"/>
  <c r="F6" i="2"/>
  <c r="F7" i="2"/>
  <c r="H7" i="2" s="1"/>
  <c r="F8" i="2"/>
  <c r="F9" i="2"/>
  <c r="F10" i="2"/>
  <c r="F11" i="2"/>
  <c r="H11" i="2" s="1"/>
  <c r="F12" i="2"/>
  <c r="H12" i="2" s="1"/>
  <c r="F13" i="2"/>
  <c r="F14" i="2"/>
  <c r="F15" i="2"/>
  <c r="F16" i="2"/>
  <c r="H16" i="2" s="1"/>
  <c r="F17" i="2"/>
  <c r="F18" i="2"/>
  <c r="F19" i="2"/>
  <c r="H19" i="2" s="1"/>
  <c r="F4" i="2"/>
  <c r="H4" i="2" s="1"/>
  <c r="H15" i="2"/>
  <c r="G18" i="2"/>
  <c r="G17" i="2"/>
  <c r="G16" i="2"/>
  <c r="G5" i="2"/>
  <c r="G6" i="2"/>
  <c r="G7" i="2"/>
  <c r="G8" i="2"/>
  <c r="G9" i="2"/>
  <c r="G10" i="2"/>
  <c r="G11" i="2"/>
  <c r="G12" i="2"/>
  <c r="G13" i="2"/>
  <c r="G14" i="2"/>
  <c r="G15" i="2"/>
  <c r="G4" i="2"/>
  <c r="H5" i="2"/>
  <c r="H6" i="2"/>
  <c r="H8" i="2"/>
  <c r="H9" i="2"/>
  <c r="H10" i="2"/>
  <c r="H13" i="2"/>
  <c r="H14" i="2"/>
  <c r="H17" i="2"/>
  <c r="H18" i="2"/>
</calcChain>
</file>

<file path=xl/sharedStrings.xml><?xml version="1.0" encoding="utf-8"?>
<sst xmlns="http://schemas.openxmlformats.org/spreadsheetml/2006/main" count="83" uniqueCount="73">
  <si>
    <t>Jeweled sword</t>
  </si>
  <si>
    <t>Gaia Sword</t>
  </si>
  <si>
    <t>Garnet</t>
  </si>
  <si>
    <t>Violet_Jewel</t>
  </si>
  <si>
    <t>Skyblue_Jewel</t>
  </si>
  <si>
    <t>Scarlet_Jewel</t>
  </si>
  <si>
    <t>Cardinal_Jewel_</t>
  </si>
  <si>
    <t>White_Jewel</t>
  </si>
  <si>
    <t>Crystal_Jewel_</t>
  </si>
  <si>
    <t>Crystal_Jewel__</t>
  </si>
  <si>
    <t>Crystal_Jewel___</t>
  </si>
  <si>
    <t>Dark_Red_Jewel</t>
  </si>
  <si>
    <t>Cardinal_Jewel</t>
  </si>
  <si>
    <t>Azure_Jewel</t>
  </si>
  <si>
    <t>Bluish_Green_Jewel</t>
  </si>
  <si>
    <t>SC Chance</t>
  </si>
  <si>
    <t>Amethyst</t>
  </si>
  <si>
    <t>Aquamarine</t>
  </si>
  <si>
    <t>Emerald</t>
  </si>
  <si>
    <t>Pearl</t>
  </si>
  <si>
    <t>Cursed Ruby</t>
  </si>
  <si>
    <t>Ruby</t>
  </si>
  <si>
    <t>Red_Jewel</t>
  </si>
  <si>
    <t>Blue_Jewel</t>
  </si>
  <si>
    <t>Sardonyx</t>
  </si>
  <si>
    <t>Crystal_Jewel</t>
  </si>
  <si>
    <t>1Carat Diamond</t>
  </si>
  <si>
    <t>3Carat Diamond</t>
  </si>
  <si>
    <t>2Carat Diamond</t>
  </si>
  <si>
    <t>Cracked Diamond</t>
  </si>
  <si>
    <t>Opal</t>
  </si>
  <si>
    <t>Golden_Jewel</t>
  </si>
  <si>
    <t>Sapphire</t>
  </si>
  <si>
    <t>Topaz</t>
  </si>
  <si>
    <t>Zircon</t>
  </si>
  <si>
    <t>Selling price</t>
  </si>
  <si>
    <t>Weapon</t>
  </si>
  <si>
    <t>SC drop table name</t>
  </si>
  <si>
    <t>IG Item name</t>
  </si>
  <si>
    <t>Zenny per kill</t>
  </si>
  <si>
    <t>Gaia sword</t>
  </si>
  <si>
    <t>Yellow_Live</t>
  </si>
  <si>
    <t>Coal</t>
  </si>
  <si>
    <t>Crystal_Blue</t>
  </si>
  <si>
    <t>Iron_Ore</t>
  </si>
  <si>
    <t>Iron</t>
  </si>
  <si>
    <t>Wind_Of_Verdure</t>
  </si>
  <si>
    <t>Phracon</t>
  </si>
  <si>
    <t>Boody_Red</t>
  </si>
  <si>
    <t>Steel</t>
  </si>
  <si>
    <t>Emveretarcon</t>
  </si>
  <si>
    <t>Elunium_Stone</t>
  </si>
  <si>
    <t>Oridecon_Stone</t>
  </si>
  <si>
    <t>Great_Nature</t>
  </si>
  <si>
    <t>Rough_Wind</t>
  </si>
  <si>
    <t>Mistic_Frozen</t>
  </si>
  <si>
    <t>Flame_Heart</t>
  </si>
  <si>
    <t>Elunium</t>
  </si>
  <si>
    <t>Oridecon</t>
  </si>
  <si>
    <t>Gold</t>
  </si>
  <si>
    <t>Emperium</t>
  </si>
  <si>
    <t>Iron Ore</t>
  </si>
  <si>
    <t>Crystal Blue</t>
  </si>
  <si>
    <t>Great Nature</t>
  </si>
  <si>
    <t>Rough Wind</t>
  </si>
  <si>
    <t>Flame Heart</t>
  </si>
  <si>
    <t>Green Live</t>
  </si>
  <si>
    <t>Wind of Verdure</t>
  </si>
  <si>
    <t>Red Blood</t>
  </si>
  <si>
    <t>Mystic Frozen</t>
  </si>
  <si>
    <t>Rough Elunium</t>
  </si>
  <si>
    <t>Rough Oridecon</t>
  </si>
  <si>
    <t>Chance per kill (3x)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</si>
</sst>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Microsoft JhengHei UI Light"/>
      <family val="2"/>
    </font>
    <font>
      <sz val="11"/>
      <color theme="1"/>
      <name val="Microsoft JhengHei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left" indent="1"/>
    </xf>
    <xf numFmtId="164" fontId="2" fillId="2" borderId="0" xfId="0" applyNumberFormat="1" applyFont="1" applyFill="1"/>
    <xf numFmtId="3" fontId="2" fillId="2" borderId="0" xfId="0" applyNumberFormat="1" applyFont="1" applyFill="1"/>
    <xf numFmtId="1" fontId="2" fillId="2" borderId="0" xfId="0" applyNumberFormat="1" applyFont="1" applyFill="1"/>
    <xf numFmtId="1" fontId="2" fillId="2" borderId="2" xfId="0" applyNumberFormat="1" applyFont="1" applyFill="1" applyBorder="1"/>
    <xf numFmtId="1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18762</xdr:colOff>
      <xdr:row>20</xdr:row>
      <xdr:rowOff>75762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9B2BC8-24F1-4A8E-88BB-9B9F6218C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2304762" cy="35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7</xdr:col>
      <xdr:colOff>637905</xdr:colOff>
      <xdr:row>24</xdr:row>
      <xdr:rowOff>132809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EB8075-FA4A-4FAA-8970-C4DB7B965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381000"/>
          <a:ext cx="2161905" cy="4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346D-2543-43B2-B4A0-D23F9ADF424F}">
  <dimension ref="B2:F2"/>
  <sheetViews>
    <sheetView workbookViewId="0">
      <selection activeCell="K18" sqref="K18"/>
    </sheetView>
  </sheetViews>
  <sheetFormatPr baseColWidth="10" defaultRowHeight="15" x14ac:dyDescent="0.25"/>
  <sheetData>
    <row r="2" spans="2:6" x14ac:dyDescent="0.25">
      <c r="B2" t="s">
        <v>0</v>
      </c>
      <c r="F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5720-D0D3-4C8F-9557-429F035E3073}">
  <dimension ref="A1:K47"/>
  <sheetViews>
    <sheetView tabSelected="1" topLeftCell="A10" workbookViewId="0">
      <selection activeCell="H44" sqref="H44"/>
    </sheetView>
  </sheetViews>
  <sheetFormatPr baseColWidth="10" defaultRowHeight="15" x14ac:dyDescent="0.25"/>
  <cols>
    <col min="2" max="2" width="14.7109375" customWidth="1"/>
    <col min="3" max="3" width="23.140625" bestFit="1" customWidth="1"/>
    <col min="4" max="4" width="13" bestFit="1" customWidth="1"/>
    <col min="5" max="5" width="19.140625" customWidth="1"/>
    <col min="6" max="6" width="22.42578125" bestFit="1" customWidth="1"/>
    <col min="7" max="7" width="17" customWidth="1"/>
    <col min="8" max="8" width="14.7109375" customWidth="1"/>
    <col min="10" max="10" width="11.8554687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7.25" customHeight="1" x14ac:dyDescent="0.25">
      <c r="A3" s="1"/>
      <c r="B3" s="4" t="s">
        <v>36</v>
      </c>
      <c r="C3" s="4" t="s">
        <v>37</v>
      </c>
      <c r="D3" s="4" t="s">
        <v>15</v>
      </c>
      <c r="E3" s="4" t="s">
        <v>38</v>
      </c>
      <c r="F3" s="4" t="s">
        <v>72</v>
      </c>
      <c r="G3" s="4" t="s">
        <v>35</v>
      </c>
      <c r="H3" s="4" t="s">
        <v>39</v>
      </c>
      <c r="I3" s="1"/>
      <c r="J3" s="1"/>
      <c r="K3" s="1"/>
    </row>
    <row r="4" spans="1:11" ht="18" customHeight="1" x14ac:dyDescent="0.25">
      <c r="A4" s="1"/>
      <c r="B4" s="5" t="s">
        <v>0</v>
      </c>
      <c r="C4" s="5" t="s">
        <v>11</v>
      </c>
      <c r="D4" s="5">
        <v>80</v>
      </c>
      <c r="E4" s="6" t="s">
        <v>2</v>
      </c>
      <c r="F4" s="7">
        <f>D4/10000*3</f>
        <v>2.4E-2</v>
      </c>
      <c r="G4" s="8">
        <f>3000*1.24</f>
        <v>3720</v>
      </c>
      <c r="H4" s="9">
        <f>F4*G4</f>
        <v>89.28</v>
      </c>
      <c r="I4" s="1"/>
      <c r="J4" s="1"/>
      <c r="K4" s="1"/>
    </row>
    <row r="5" spans="1:11" x14ac:dyDescent="0.25">
      <c r="A5" s="1"/>
      <c r="B5" s="5"/>
      <c r="C5" s="5" t="s">
        <v>3</v>
      </c>
      <c r="D5" s="5">
        <v>30</v>
      </c>
      <c r="E5" s="6" t="s">
        <v>16</v>
      </c>
      <c r="F5" s="7">
        <f t="shared" ref="F5:F19" si="0">D5/10000*3</f>
        <v>9.0000000000000011E-3</v>
      </c>
      <c r="G5" s="8">
        <f t="shared" ref="G5:G15" si="1">3000*1.24</f>
        <v>3720</v>
      </c>
      <c r="H5" s="9">
        <f t="shared" ref="H5:H19" si="2">F5*G5</f>
        <v>33.480000000000004</v>
      </c>
      <c r="I5" s="1"/>
      <c r="J5" s="1"/>
      <c r="K5" s="1"/>
    </row>
    <row r="6" spans="1:11" x14ac:dyDescent="0.25">
      <c r="A6" s="1"/>
      <c r="B6" s="5"/>
      <c r="C6" s="5" t="s">
        <v>4</v>
      </c>
      <c r="D6" s="5">
        <v>40</v>
      </c>
      <c r="E6" s="6" t="s">
        <v>17</v>
      </c>
      <c r="F6" s="7">
        <f t="shared" si="0"/>
        <v>1.2E-2</v>
      </c>
      <c r="G6" s="8">
        <f t="shared" si="1"/>
        <v>3720</v>
      </c>
      <c r="H6" s="9">
        <f t="shared" si="2"/>
        <v>44.64</v>
      </c>
      <c r="I6" s="1"/>
      <c r="J6" s="1"/>
      <c r="K6" s="1"/>
    </row>
    <row r="7" spans="1:11" x14ac:dyDescent="0.25">
      <c r="A7" s="1"/>
      <c r="B7" s="5"/>
      <c r="C7" s="5" t="s">
        <v>13</v>
      </c>
      <c r="D7" s="5">
        <v>130</v>
      </c>
      <c r="E7" s="6" t="s">
        <v>18</v>
      </c>
      <c r="F7" s="7">
        <f t="shared" si="0"/>
        <v>3.9E-2</v>
      </c>
      <c r="G7" s="8">
        <f t="shared" si="1"/>
        <v>3720</v>
      </c>
      <c r="H7" s="9">
        <f t="shared" si="2"/>
        <v>145.08000000000001</v>
      </c>
      <c r="I7" s="1"/>
      <c r="J7" s="1"/>
      <c r="K7" s="1"/>
    </row>
    <row r="8" spans="1:11" x14ac:dyDescent="0.25">
      <c r="A8" s="1"/>
      <c r="B8" s="5"/>
      <c r="C8" s="5" t="s">
        <v>5</v>
      </c>
      <c r="D8" s="5">
        <v>70</v>
      </c>
      <c r="E8" s="6" t="s">
        <v>19</v>
      </c>
      <c r="F8" s="7">
        <f t="shared" si="0"/>
        <v>2.1000000000000001E-2</v>
      </c>
      <c r="G8" s="8">
        <f t="shared" si="1"/>
        <v>3720</v>
      </c>
      <c r="H8" s="9">
        <f t="shared" si="2"/>
        <v>78.12</v>
      </c>
      <c r="I8" s="1"/>
      <c r="J8" s="1"/>
      <c r="K8" s="1"/>
    </row>
    <row r="9" spans="1:11" x14ac:dyDescent="0.25">
      <c r="A9" s="1"/>
      <c r="B9" s="5"/>
      <c r="C9" s="5" t="s">
        <v>12</v>
      </c>
      <c r="D9" s="5">
        <v>190</v>
      </c>
      <c r="E9" s="6" t="s">
        <v>21</v>
      </c>
      <c r="F9" s="7">
        <f t="shared" si="0"/>
        <v>5.6999999999999995E-2</v>
      </c>
      <c r="G9" s="8">
        <f t="shared" si="1"/>
        <v>3720</v>
      </c>
      <c r="H9" s="9">
        <f t="shared" si="2"/>
        <v>212.04</v>
      </c>
      <c r="I9" s="1"/>
      <c r="J9" s="1"/>
      <c r="K9" s="1"/>
    </row>
    <row r="10" spans="1:11" x14ac:dyDescent="0.25">
      <c r="A10" s="1"/>
      <c r="B10" s="5"/>
      <c r="C10" s="5" t="s">
        <v>6</v>
      </c>
      <c r="D10" s="5">
        <v>50</v>
      </c>
      <c r="E10" s="6" t="s">
        <v>20</v>
      </c>
      <c r="F10" s="7">
        <f t="shared" si="0"/>
        <v>1.4999999999999999E-2</v>
      </c>
      <c r="G10" s="8">
        <f t="shared" si="1"/>
        <v>3720</v>
      </c>
      <c r="H10" s="9">
        <f t="shared" si="2"/>
        <v>55.8</v>
      </c>
      <c r="I10" s="1"/>
      <c r="J10" s="1"/>
      <c r="K10" s="1"/>
    </row>
    <row r="11" spans="1:11" x14ac:dyDescent="0.25">
      <c r="A11" s="1"/>
      <c r="B11" s="5"/>
      <c r="C11" s="5" t="s">
        <v>22</v>
      </c>
      <c r="D11" s="5">
        <v>130</v>
      </c>
      <c r="E11" s="6" t="s">
        <v>24</v>
      </c>
      <c r="F11" s="7">
        <f t="shared" si="0"/>
        <v>3.9E-2</v>
      </c>
      <c r="G11" s="8">
        <f t="shared" si="1"/>
        <v>3720</v>
      </c>
      <c r="H11" s="9">
        <f t="shared" si="2"/>
        <v>145.08000000000001</v>
      </c>
      <c r="I11" s="1"/>
      <c r="J11" s="1"/>
      <c r="K11" s="1"/>
    </row>
    <row r="12" spans="1:11" x14ac:dyDescent="0.25">
      <c r="A12" s="1"/>
      <c r="B12" s="5"/>
      <c r="C12" s="5" t="s">
        <v>23</v>
      </c>
      <c r="D12" s="5">
        <v>140</v>
      </c>
      <c r="E12" s="6" t="s">
        <v>32</v>
      </c>
      <c r="F12" s="7">
        <f t="shared" si="0"/>
        <v>4.2000000000000003E-2</v>
      </c>
      <c r="G12" s="8">
        <f t="shared" si="1"/>
        <v>3720</v>
      </c>
      <c r="H12" s="9">
        <f t="shared" si="2"/>
        <v>156.24</v>
      </c>
      <c r="I12" s="1"/>
      <c r="J12" s="3"/>
      <c r="K12" s="1"/>
    </row>
    <row r="13" spans="1:11" x14ac:dyDescent="0.25">
      <c r="A13" s="1"/>
      <c r="B13" s="5"/>
      <c r="C13" s="5" t="s">
        <v>7</v>
      </c>
      <c r="D13" s="5">
        <v>80</v>
      </c>
      <c r="E13" s="6" t="s">
        <v>30</v>
      </c>
      <c r="F13" s="7">
        <f t="shared" si="0"/>
        <v>2.4E-2</v>
      </c>
      <c r="G13" s="8">
        <f t="shared" si="1"/>
        <v>3720</v>
      </c>
      <c r="H13" s="9">
        <f t="shared" si="2"/>
        <v>89.28</v>
      </c>
      <c r="I13" s="1"/>
      <c r="J13" s="1"/>
      <c r="K13" s="1"/>
    </row>
    <row r="14" spans="1:11" x14ac:dyDescent="0.25">
      <c r="A14" s="1"/>
      <c r="B14" s="5"/>
      <c r="C14" s="5" t="s">
        <v>31</v>
      </c>
      <c r="D14" s="5">
        <v>150</v>
      </c>
      <c r="E14" s="6" t="s">
        <v>33</v>
      </c>
      <c r="F14" s="7">
        <f t="shared" si="0"/>
        <v>4.4999999999999998E-2</v>
      </c>
      <c r="G14" s="8">
        <f t="shared" si="1"/>
        <v>3720</v>
      </c>
      <c r="H14" s="9">
        <f t="shared" si="2"/>
        <v>167.4</v>
      </c>
      <c r="I14" s="1"/>
      <c r="J14" s="1"/>
      <c r="K14" s="1"/>
    </row>
    <row r="15" spans="1:11" x14ac:dyDescent="0.25">
      <c r="A15" s="1"/>
      <c r="B15" s="5"/>
      <c r="C15" s="5" t="s">
        <v>14</v>
      </c>
      <c r="D15" s="5">
        <v>150</v>
      </c>
      <c r="E15" s="6" t="s">
        <v>34</v>
      </c>
      <c r="F15" s="7">
        <f t="shared" si="0"/>
        <v>4.4999999999999998E-2</v>
      </c>
      <c r="G15" s="8">
        <f t="shared" si="1"/>
        <v>3720</v>
      </c>
      <c r="H15" s="9">
        <f t="shared" si="2"/>
        <v>167.4</v>
      </c>
      <c r="I15" s="1"/>
      <c r="J15" s="1"/>
      <c r="K15" s="1"/>
    </row>
    <row r="16" spans="1:11" x14ac:dyDescent="0.25">
      <c r="A16" s="1"/>
      <c r="B16" s="5"/>
      <c r="C16" s="5" t="s">
        <v>25</v>
      </c>
      <c r="D16" s="5">
        <v>150</v>
      </c>
      <c r="E16" s="6" t="s">
        <v>26</v>
      </c>
      <c r="F16" s="7">
        <f t="shared" si="0"/>
        <v>4.4999999999999998E-2</v>
      </c>
      <c r="G16" s="8">
        <f>5000*1.24</f>
        <v>6200</v>
      </c>
      <c r="H16" s="9">
        <f t="shared" si="2"/>
        <v>279</v>
      </c>
      <c r="I16" s="1"/>
      <c r="J16" s="1"/>
      <c r="K16" s="1"/>
    </row>
    <row r="17" spans="1:11" x14ac:dyDescent="0.25">
      <c r="A17" s="1"/>
      <c r="B17" s="5"/>
      <c r="C17" s="5" t="s">
        <v>8</v>
      </c>
      <c r="D17" s="5">
        <v>80</v>
      </c>
      <c r="E17" s="6" t="s">
        <v>28</v>
      </c>
      <c r="F17" s="7">
        <f t="shared" si="0"/>
        <v>2.4E-2</v>
      </c>
      <c r="G17" s="8">
        <f>12500*1.24</f>
        <v>15500</v>
      </c>
      <c r="H17" s="9">
        <f t="shared" si="2"/>
        <v>372</v>
      </c>
      <c r="I17" s="1"/>
      <c r="J17" s="1"/>
      <c r="K17" s="1"/>
    </row>
    <row r="18" spans="1:11" x14ac:dyDescent="0.25">
      <c r="A18" s="1"/>
      <c r="B18" s="5"/>
      <c r="C18" s="5" t="s">
        <v>9</v>
      </c>
      <c r="D18" s="5">
        <v>50</v>
      </c>
      <c r="E18" s="6" t="s">
        <v>27</v>
      </c>
      <c r="F18" s="7">
        <f t="shared" si="0"/>
        <v>1.4999999999999999E-2</v>
      </c>
      <c r="G18" s="8">
        <f>27500*1.24</f>
        <v>34100</v>
      </c>
      <c r="H18" s="9">
        <f t="shared" si="2"/>
        <v>511.5</v>
      </c>
      <c r="I18" s="1"/>
      <c r="J18" s="1"/>
      <c r="K18" s="1"/>
    </row>
    <row r="19" spans="1:11" ht="15.75" thickBot="1" x14ac:dyDescent="0.3">
      <c r="A19" s="1"/>
      <c r="B19" s="5"/>
      <c r="C19" s="5" t="s">
        <v>10</v>
      </c>
      <c r="D19" s="5">
        <v>30</v>
      </c>
      <c r="E19" s="6" t="s">
        <v>29</v>
      </c>
      <c r="F19" s="7">
        <f t="shared" si="0"/>
        <v>9.0000000000000011E-3</v>
      </c>
      <c r="G19" s="8">
        <v>5000</v>
      </c>
      <c r="H19" s="10">
        <f t="shared" si="2"/>
        <v>45.000000000000007</v>
      </c>
      <c r="I19" s="1"/>
      <c r="J19" s="1"/>
      <c r="K19" s="1"/>
    </row>
    <row r="20" spans="1:11" ht="15.75" thickTop="1" x14ac:dyDescent="0.25">
      <c r="A20" s="1"/>
      <c r="B20" s="5"/>
      <c r="C20" s="5"/>
      <c r="D20" s="5"/>
      <c r="E20" s="5"/>
      <c r="F20" s="5"/>
      <c r="G20" s="5"/>
      <c r="H20" s="12" t="str">
        <f>_xlfn.CONCAT(ROUND(AVERAGE(H4:H19),0)," z")</f>
        <v>162 z</v>
      </c>
      <c r="I20" s="1"/>
      <c r="J20" s="2"/>
      <c r="K20" s="1"/>
    </row>
    <row r="21" spans="1:11" x14ac:dyDescent="0.2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</row>
    <row r="22" spans="1:11" x14ac:dyDescent="0.25">
      <c r="A22" s="1"/>
      <c r="B22" s="5" t="s">
        <v>40</v>
      </c>
      <c r="C22" s="5" t="s">
        <v>44</v>
      </c>
      <c r="D22" s="5">
        <v>600</v>
      </c>
      <c r="E22" s="6" t="s">
        <v>61</v>
      </c>
      <c r="F22" s="7">
        <f>D22/10000*3</f>
        <v>0.18</v>
      </c>
      <c r="G22" s="8">
        <f>25*1.24</f>
        <v>31</v>
      </c>
      <c r="H22" s="9">
        <f>G22*F22</f>
        <v>5.58</v>
      </c>
      <c r="I22" s="1"/>
      <c r="J22" s="1"/>
      <c r="K22" s="1"/>
    </row>
    <row r="23" spans="1:11" x14ac:dyDescent="0.25">
      <c r="A23" s="1"/>
      <c r="B23" s="5"/>
      <c r="C23" s="5" t="s">
        <v>45</v>
      </c>
      <c r="D23" s="5">
        <v>380</v>
      </c>
      <c r="E23" s="6" t="s">
        <v>45</v>
      </c>
      <c r="F23" s="7">
        <f t="shared" ref="F23:F41" si="3">D23/10000*3</f>
        <v>0.11399999999999999</v>
      </c>
      <c r="G23" s="8">
        <f>50*1.24</f>
        <v>62</v>
      </c>
      <c r="H23" s="9">
        <f t="shared" ref="H23:H41" si="4">G23*F23</f>
        <v>7.0679999999999996</v>
      </c>
      <c r="I23" s="1"/>
      <c r="J23" s="1"/>
      <c r="K23" s="1"/>
    </row>
    <row r="24" spans="1:11" x14ac:dyDescent="0.25">
      <c r="A24" s="1"/>
      <c r="B24" s="5"/>
      <c r="C24" s="5" t="s">
        <v>41</v>
      </c>
      <c r="D24" s="5">
        <v>100</v>
      </c>
      <c r="E24" s="6" t="s">
        <v>66</v>
      </c>
      <c r="F24" s="7">
        <f t="shared" si="3"/>
        <v>0.03</v>
      </c>
      <c r="G24" s="8">
        <f>500*1.24</f>
        <v>620</v>
      </c>
      <c r="H24" s="9">
        <f t="shared" si="4"/>
        <v>18.599999999999998</v>
      </c>
      <c r="I24" s="1"/>
      <c r="J24" s="1"/>
      <c r="K24" s="1"/>
    </row>
    <row r="25" spans="1:11" x14ac:dyDescent="0.25">
      <c r="A25" s="1"/>
      <c r="B25" s="5"/>
      <c r="C25" s="5" t="s">
        <v>42</v>
      </c>
      <c r="D25" s="5">
        <v>80</v>
      </c>
      <c r="E25" s="6" t="s">
        <v>42</v>
      </c>
      <c r="F25" s="7">
        <f t="shared" si="3"/>
        <v>2.4E-2</v>
      </c>
      <c r="G25" s="8">
        <f>250*1.24</f>
        <v>310</v>
      </c>
      <c r="H25" s="9">
        <f t="shared" si="4"/>
        <v>7.44</v>
      </c>
      <c r="I25" s="1"/>
      <c r="J25" s="1"/>
      <c r="K25" s="1"/>
    </row>
    <row r="26" spans="1:11" x14ac:dyDescent="0.25">
      <c r="A26" s="1"/>
      <c r="B26" s="5"/>
      <c r="C26" s="5" t="s">
        <v>46</v>
      </c>
      <c r="D26" s="5">
        <v>100</v>
      </c>
      <c r="E26" s="6" t="s">
        <v>67</v>
      </c>
      <c r="F26" s="7">
        <f t="shared" si="3"/>
        <v>0.03</v>
      </c>
      <c r="G26" s="8">
        <v>620</v>
      </c>
      <c r="H26" s="9">
        <f t="shared" si="4"/>
        <v>18.599999999999998</v>
      </c>
      <c r="I26" s="1"/>
      <c r="J26" s="1"/>
      <c r="K26" s="1"/>
    </row>
    <row r="27" spans="1:11" x14ac:dyDescent="0.25">
      <c r="A27" s="1"/>
      <c r="B27" s="5"/>
      <c r="C27" s="5" t="s">
        <v>47</v>
      </c>
      <c r="D27" s="5">
        <v>600</v>
      </c>
      <c r="E27" s="6" t="s">
        <v>47</v>
      </c>
      <c r="F27" s="7">
        <f t="shared" si="3"/>
        <v>0.18</v>
      </c>
      <c r="G27" s="8">
        <v>124</v>
      </c>
      <c r="H27" s="9">
        <f t="shared" si="4"/>
        <v>22.32</v>
      </c>
      <c r="I27" s="1"/>
      <c r="J27" s="1"/>
      <c r="K27" s="1"/>
    </row>
    <row r="28" spans="1:11" x14ac:dyDescent="0.25">
      <c r="A28" s="1"/>
      <c r="B28" s="5"/>
      <c r="C28" s="5" t="s">
        <v>43</v>
      </c>
      <c r="D28" s="5">
        <v>100</v>
      </c>
      <c r="E28" s="6" t="s">
        <v>62</v>
      </c>
      <c r="F28" s="7">
        <f t="shared" si="3"/>
        <v>0.03</v>
      </c>
      <c r="G28" s="8">
        <f>500*1.24</f>
        <v>620</v>
      </c>
      <c r="H28" s="9">
        <f t="shared" si="4"/>
        <v>18.599999999999998</v>
      </c>
      <c r="I28" s="1"/>
      <c r="J28" s="1"/>
      <c r="K28" s="1"/>
    </row>
    <row r="29" spans="1:11" x14ac:dyDescent="0.25">
      <c r="A29" s="1"/>
      <c r="B29" s="5"/>
      <c r="C29" s="5" t="s">
        <v>48</v>
      </c>
      <c r="D29" s="5">
        <v>100</v>
      </c>
      <c r="E29" s="6" t="s">
        <v>68</v>
      </c>
      <c r="F29" s="7">
        <f t="shared" si="3"/>
        <v>0.03</v>
      </c>
      <c r="G29" s="8">
        <f>500*1.24</f>
        <v>620</v>
      </c>
      <c r="H29" s="9">
        <f t="shared" si="4"/>
        <v>18.599999999999998</v>
      </c>
      <c r="I29" s="1"/>
      <c r="J29" s="1"/>
      <c r="K29" s="1"/>
    </row>
    <row r="30" spans="1:11" x14ac:dyDescent="0.25">
      <c r="A30" s="1"/>
      <c r="B30" s="5"/>
      <c r="C30" s="5" t="s">
        <v>49</v>
      </c>
      <c r="D30" s="5">
        <v>50</v>
      </c>
      <c r="E30" s="6" t="s">
        <v>49</v>
      </c>
      <c r="F30" s="7">
        <f t="shared" si="3"/>
        <v>1.4999999999999999E-2</v>
      </c>
      <c r="G30" s="8">
        <v>1900</v>
      </c>
      <c r="H30" s="9">
        <f t="shared" si="4"/>
        <v>28.5</v>
      </c>
      <c r="I30" s="1"/>
      <c r="J30" s="1"/>
      <c r="K30" s="1"/>
    </row>
    <row r="31" spans="1:11" x14ac:dyDescent="0.25">
      <c r="A31" s="1"/>
      <c r="B31" s="5"/>
      <c r="C31" s="5" t="s">
        <v>50</v>
      </c>
      <c r="D31" s="5">
        <v>380</v>
      </c>
      <c r="E31" s="6" t="s">
        <v>50</v>
      </c>
      <c r="F31" s="7">
        <f t="shared" si="3"/>
        <v>0.11399999999999999</v>
      </c>
      <c r="G31" s="8">
        <f>500*1.24</f>
        <v>620</v>
      </c>
      <c r="H31" s="9">
        <f t="shared" si="4"/>
        <v>70.679999999999993</v>
      </c>
      <c r="I31" s="1"/>
      <c r="J31" s="1"/>
      <c r="K31" s="1"/>
    </row>
    <row r="32" spans="1:11" x14ac:dyDescent="0.25">
      <c r="A32" s="1"/>
      <c r="B32" s="5"/>
      <c r="C32" s="5" t="s">
        <v>51</v>
      </c>
      <c r="D32" s="5">
        <v>70</v>
      </c>
      <c r="E32" s="6" t="s">
        <v>70</v>
      </c>
      <c r="F32" s="7">
        <f t="shared" si="3"/>
        <v>2.1000000000000001E-2</v>
      </c>
      <c r="G32" s="8">
        <f>13000/5</f>
        <v>2600</v>
      </c>
      <c r="H32" s="9">
        <f t="shared" si="4"/>
        <v>54.6</v>
      </c>
      <c r="I32" s="1"/>
      <c r="J32" s="1"/>
      <c r="K32" s="1"/>
    </row>
    <row r="33" spans="1:11" x14ac:dyDescent="0.25">
      <c r="A33" s="1"/>
      <c r="B33" s="5"/>
      <c r="C33" s="5" t="s">
        <v>52</v>
      </c>
      <c r="D33" s="5">
        <v>80</v>
      </c>
      <c r="E33" s="6" t="s">
        <v>71</v>
      </c>
      <c r="F33" s="7">
        <f t="shared" si="3"/>
        <v>2.4E-2</v>
      </c>
      <c r="G33" s="8">
        <f>2500/5</f>
        <v>500</v>
      </c>
      <c r="H33" s="9">
        <f t="shared" si="4"/>
        <v>12</v>
      </c>
      <c r="I33" s="1"/>
      <c r="J33" s="1"/>
      <c r="K33" s="1"/>
    </row>
    <row r="34" spans="1:11" x14ac:dyDescent="0.25">
      <c r="A34" s="1"/>
      <c r="B34" s="5"/>
      <c r="C34" s="5" t="s">
        <v>53</v>
      </c>
      <c r="D34" s="5">
        <v>40</v>
      </c>
      <c r="E34" s="6" t="s">
        <v>63</v>
      </c>
      <c r="F34" s="7">
        <f t="shared" si="3"/>
        <v>1.2E-2</v>
      </c>
      <c r="G34" s="8">
        <v>4000</v>
      </c>
      <c r="H34" s="9">
        <f t="shared" si="4"/>
        <v>48</v>
      </c>
      <c r="I34" s="1"/>
      <c r="J34" s="1"/>
      <c r="K34" s="1"/>
    </row>
    <row r="35" spans="1:11" x14ac:dyDescent="0.25">
      <c r="A35" s="1"/>
      <c r="B35" s="5"/>
      <c r="C35" s="5" t="s">
        <v>54</v>
      </c>
      <c r="D35" s="5">
        <v>40</v>
      </c>
      <c r="E35" s="6" t="s">
        <v>64</v>
      </c>
      <c r="F35" s="7">
        <f t="shared" si="3"/>
        <v>1.2E-2</v>
      </c>
      <c r="G35" s="8">
        <v>9500</v>
      </c>
      <c r="H35" s="9">
        <f t="shared" si="4"/>
        <v>114</v>
      </c>
      <c r="I35" s="1"/>
      <c r="J35" s="1"/>
      <c r="K35" s="1"/>
    </row>
    <row r="36" spans="1:11" x14ac:dyDescent="0.25">
      <c r="A36" s="1"/>
      <c r="B36" s="5"/>
      <c r="C36" s="5" t="s">
        <v>55</v>
      </c>
      <c r="D36" s="5">
        <v>40</v>
      </c>
      <c r="E36" s="6" t="s">
        <v>69</v>
      </c>
      <c r="F36" s="7">
        <f t="shared" si="3"/>
        <v>1.2E-2</v>
      </c>
      <c r="G36" s="8">
        <v>4000</v>
      </c>
      <c r="H36" s="9">
        <f t="shared" si="4"/>
        <v>48</v>
      </c>
      <c r="I36" s="1"/>
      <c r="J36" s="1"/>
      <c r="K36" s="1"/>
    </row>
    <row r="37" spans="1:11" x14ac:dyDescent="0.25">
      <c r="A37" s="1"/>
      <c r="B37" s="5"/>
      <c r="C37" s="5" t="s">
        <v>56</v>
      </c>
      <c r="D37" s="5">
        <v>40</v>
      </c>
      <c r="E37" s="6" t="s">
        <v>65</v>
      </c>
      <c r="F37" s="7">
        <f t="shared" si="3"/>
        <v>1.2E-2</v>
      </c>
      <c r="G37" s="8">
        <v>4000</v>
      </c>
      <c r="H37" s="9">
        <f t="shared" si="4"/>
        <v>48</v>
      </c>
      <c r="I37" s="1"/>
      <c r="J37" s="1"/>
      <c r="K37" s="1"/>
    </row>
    <row r="38" spans="1:11" x14ac:dyDescent="0.25">
      <c r="A38" s="1"/>
      <c r="B38" s="5"/>
      <c r="C38" s="5" t="s">
        <v>57</v>
      </c>
      <c r="D38" s="5">
        <v>20</v>
      </c>
      <c r="E38" s="6" t="s">
        <v>57</v>
      </c>
      <c r="F38" s="7">
        <f t="shared" si="3"/>
        <v>6.0000000000000001E-3</v>
      </c>
      <c r="G38" s="8">
        <v>13000</v>
      </c>
      <c r="H38" s="9">
        <f t="shared" si="4"/>
        <v>78</v>
      </c>
      <c r="I38" s="1"/>
      <c r="J38" s="1"/>
      <c r="K38" s="1"/>
    </row>
    <row r="39" spans="1:11" x14ac:dyDescent="0.25">
      <c r="A39" s="1"/>
      <c r="B39" s="5"/>
      <c r="C39" s="5" t="s">
        <v>58</v>
      </c>
      <c r="D39" s="5">
        <v>20</v>
      </c>
      <c r="E39" s="6" t="s">
        <v>58</v>
      </c>
      <c r="F39" s="7">
        <f t="shared" si="3"/>
        <v>6.0000000000000001E-3</v>
      </c>
      <c r="G39" s="8">
        <v>2500</v>
      </c>
      <c r="H39" s="9">
        <f t="shared" si="4"/>
        <v>15</v>
      </c>
      <c r="I39" s="1"/>
      <c r="J39" s="1"/>
      <c r="K39" s="1"/>
    </row>
    <row r="40" spans="1:11" x14ac:dyDescent="0.25">
      <c r="A40" s="1"/>
      <c r="B40" s="5"/>
      <c r="C40" s="5" t="s">
        <v>59</v>
      </c>
      <c r="D40" s="5">
        <v>10</v>
      </c>
      <c r="E40" s="6" t="s">
        <v>59</v>
      </c>
      <c r="F40" s="7">
        <f t="shared" si="3"/>
        <v>3.0000000000000001E-3</v>
      </c>
      <c r="G40" s="8">
        <f>100000*1.24</f>
        <v>124000</v>
      </c>
      <c r="H40" s="9">
        <f t="shared" si="4"/>
        <v>372</v>
      </c>
      <c r="I40" s="1"/>
      <c r="J40" s="3"/>
      <c r="K40" s="1"/>
    </row>
    <row r="41" spans="1:11" ht="15.75" thickBot="1" x14ac:dyDescent="0.3">
      <c r="A41" s="1"/>
      <c r="B41" s="5"/>
      <c r="C41" s="5" t="s">
        <v>60</v>
      </c>
      <c r="D41" s="5">
        <v>5</v>
      </c>
      <c r="E41" s="6" t="s">
        <v>60</v>
      </c>
      <c r="F41" s="7">
        <f t="shared" si="3"/>
        <v>1.5E-3</v>
      </c>
      <c r="G41" s="8">
        <v>30000</v>
      </c>
      <c r="H41" s="10">
        <f t="shared" si="4"/>
        <v>45</v>
      </c>
      <c r="I41" s="1"/>
      <c r="J41" s="1"/>
      <c r="K41" s="1"/>
    </row>
    <row r="42" spans="1:11" ht="15.75" thickTop="1" x14ac:dyDescent="0.25">
      <c r="A42" s="1"/>
      <c r="B42" s="1"/>
      <c r="C42" s="1"/>
      <c r="D42" s="1"/>
      <c r="E42" s="1"/>
      <c r="F42" s="1"/>
      <c r="G42" s="1"/>
      <c r="H42" s="11" t="str">
        <f>_xlfn.CONCAT(ROUND(AVERAGE(H22:H41),0)," z")</f>
        <v>53 z</v>
      </c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Source Code</vt:lpstr>
      <vt:lpstr>Unitary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Ignacio Saldías Aroca</dc:creator>
  <cp:lastModifiedBy>José Ignacio Saldías Aroca</cp:lastModifiedBy>
  <dcterms:created xsi:type="dcterms:W3CDTF">2020-07-31T07:03:42Z</dcterms:created>
  <dcterms:modified xsi:type="dcterms:W3CDTF">2020-10-16T12:40:19Z</dcterms:modified>
</cp:coreProperties>
</file>