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E2218CCC-AAFB-4AE4-95D5-3E49D4EF3C5F}" xr6:coauthVersionLast="47" xr6:coauthVersionMax="47" xr10:uidLastSave="{00000000-0000-0000-0000-000000000000}"/>
  <bookViews>
    <workbookView xWindow="-108" yWindow="-108" windowWidth="23256" windowHeight="12456" activeTab="2" xr2:uid="{6FE9B8EF-5690-4616-89A5-0B3CC25BA36A}"/>
  </bookViews>
  <sheets>
    <sheet name="PORTADA" sheetId="1" r:id="rId1"/>
    <sheet name="INFORMACIÓN BASE" sheetId="4" r:id="rId2"/>
    <sheet name="ESF" sheetId="2" r:id="rId3"/>
    <sheet name="RAZONES FINANCIER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2" l="1"/>
  <c r="L37" i="2" s="1"/>
  <c r="K36" i="2"/>
  <c r="K35" i="2"/>
  <c r="K28" i="2"/>
  <c r="L27" i="2" s="1"/>
  <c r="M26" i="2" s="1"/>
  <c r="K21" i="2"/>
  <c r="L20" i="2" s="1"/>
  <c r="M17" i="2" s="1"/>
  <c r="K19" i="2"/>
  <c r="L18" i="2" s="1"/>
  <c r="L14" i="2"/>
  <c r="K13" i="2"/>
  <c r="L12" i="2" s="1"/>
  <c r="K11" i="2"/>
  <c r="L10" i="2" s="1"/>
  <c r="D32" i="2"/>
  <c r="D19" i="2"/>
  <c r="E18" i="2" s="1"/>
  <c r="D31" i="2"/>
  <c r="D30" i="2"/>
  <c r="D17" i="2"/>
  <c r="E16" i="2" s="1"/>
  <c r="D15" i="2"/>
  <c r="E14" i="2" s="1"/>
  <c r="E10" i="2"/>
  <c r="L34" i="2" l="1"/>
  <c r="M33" i="2" s="1"/>
  <c r="M40" i="2" s="1"/>
  <c r="E29" i="2"/>
  <c r="M9" i="2"/>
  <c r="M23" i="2" s="1"/>
  <c r="F9" i="2"/>
  <c r="C7" i="3" l="1"/>
  <c r="M42" i="2"/>
  <c r="C6" i="3"/>
  <c r="F28" i="2"/>
  <c r="C8" i="3"/>
  <c r="F42" i="2"/>
  <c r="C3" i="3"/>
  <c r="C5" i="3"/>
</calcChain>
</file>

<file path=xl/sharedStrings.xml><?xml version="1.0" encoding="utf-8"?>
<sst xmlns="http://schemas.openxmlformats.org/spreadsheetml/2006/main" count="98" uniqueCount="85">
  <si>
    <t>CONTABILIDAD BÁSICA | SEGUNDO PARCIAL</t>
  </si>
  <si>
    <t>NOMBRE:</t>
  </si>
  <si>
    <t xml:space="preserve">ID: </t>
  </si>
  <si>
    <t>CONTENIDO</t>
  </si>
  <si>
    <t>ESTADO DE SITUACIÓN FINANCIERA</t>
  </si>
  <si>
    <t>RAZONES FINANCIERAS</t>
  </si>
  <si>
    <t>ACTIVO</t>
  </si>
  <si>
    <t>PASIVO</t>
  </si>
  <si>
    <t>Activo a Corto Plazo</t>
  </si>
  <si>
    <t>Pasivo a Corto Plazo</t>
  </si>
  <si>
    <t>Proveedores</t>
  </si>
  <si>
    <t>Bancos</t>
  </si>
  <si>
    <t>Clientes</t>
  </si>
  <si>
    <t>Pasivo a Largo Plazo</t>
  </si>
  <si>
    <t>Inventarios</t>
  </si>
  <si>
    <t>TOTAL PASIVO</t>
  </si>
  <si>
    <t>CAPITAL CONTABLE</t>
  </si>
  <si>
    <t>Capital Contribuido</t>
  </si>
  <si>
    <t>Activo a Largo Plazo</t>
  </si>
  <si>
    <t>Capital Ganado</t>
  </si>
  <si>
    <t>TOTAL CAPITAL CONTABLE</t>
  </si>
  <si>
    <t>TOTAL ACTIVO</t>
  </si>
  <si>
    <t>TOTAL PASIVO MÁS CAPITAL CONTABLE</t>
  </si>
  <si>
    <t>Razón</t>
  </si>
  <si>
    <t>Resultado</t>
  </si>
  <si>
    <t>Interpretación</t>
  </si>
  <si>
    <t>Solvencia</t>
  </si>
  <si>
    <t>Prueba del Ácido</t>
  </si>
  <si>
    <t>Liquidez.</t>
  </si>
  <si>
    <t>Apalancamiento</t>
  </si>
  <si>
    <t>Inversión de Capital</t>
  </si>
  <si>
    <t>INFORMACIÓN BASE</t>
  </si>
  <si>
    <t>Valor Contable de Capital</t>
  </si>
  <si>
    <t>NOMBRE DE LA EMPRESA</t>
  </si>
  <si>
    <t>FECHA DE PRESENTACIÓN</t>
  </si>
  <si>
    <t>AL 31 DE DICIEMBRE DE 2021</t>
  </si>
  <si>
    <t>Reserva legal</t>
  </si>
  <si>
    <t>Utilidades acumuladas</t>
  </si>
  <si>
    <t>Mobiliario y equipo</t>
  </si>
  <si>
    <t>Capital Social</t>
  </si>
  <si>
    <t>Terrenos</t>
  </si>
  <si>
    <t>Cuenta o clase</t>
  </si>
  <si>
    <t>Saldo</t>
  </si>
  <si>
    <t>CORAZÓN EN UNA JAULA, SA DE CV</t>
  </si>
  <si>
    <t>ISR retenido</t>
  </si>
  <si>
    <t>PTU diferida</t>
  </si>
  <si>
    <t>Gastos de instalación</t>
  </si>
  <si>
    <t>Subsidio al empleo</t>
  </si>
  <si>
    <t>Acreedores hipotecarios a largo plazo</t>
  </si>
  <si>
    <t>Edificios</t>
  </si>
  <si>
    <t>Acreedores</t>
  </si>
  <si>
    <t>Utilidad neta del ejercicio</t>
  </si>
  <si>
    <t xml:space="preserve"> Sandoval Perez Jose Luis</t>
  </si>
  <si>
    <t>Equivalente y efectivo</t>
  </si>
  <si>
    <t>Cuentas por cobrar</t>
  </si>
  <si>
    <t>Otras cuentas por cobrar</t>
  </si>
  <si>
    <t>Propiedad planta y equipo</t>
  </si>
  <si>
    <t>Maquinaria y equipo</t>
  </si>
  <si>
    <t>Pagos anticipados</t>
  </si>
  <si>
    <t>Gastos de instalacion</t>
  </si>
  <si>
    <t>Cuentas por pagar</t>
  </si>
  <si>
    <t>Otras cuentas por pagar</t>
  </si>
  <si>
    <t>Impuestos y contribuciones por pagar</t>
  </si>
  <si>
    <t>Prestamos de instituciones financieras y otros acreedores a largo plazo</t>
  </si>
  <si>
    <t>Acreedores hipotecarios</t>
  </si>
  <si>
    <t>PTU diferda</t>
  </si>
  <si>
    <t>Acreedores diversos</t>
  </si>
  <si>
    <t>Capital social</t>
  </si>
  <si>
    <t xml:space="preserve">Capial social </t>
  </si>
  <si>
    <t>Utilidades o perdidas retenidas o acumuladas</t>
  </si>
  <si>
    <t>Utilidad neta</t>
  </si>
  <si>
    <t>Reservas de capital</t>
  </si>
  <si>
    <t>Sus deudas a corto plazo son mas grande que su activo a corto plazo, entonces no puede pagar las deudas con su activo si una sola vez.</t>
  </si>
  <si>
    <t>Presenta una relacion bastante baja , no puede cubrir inmediatamente su deuda, por cada $1 de deuda solo puede cubrir $0.18.</t>
  </si>
  <si>
    <t>La empresa no tiene la posibilidad de pasar a manos de acredores, esta casi en el limite de ser propensa a pasar a manos de terceros.</t>
  </si>
  <si>
    <t>Su perdida de capital social es nula. El capital total es casi el doble que el social.</t>
  </si>
  <si>
    <t>Un 13%  de las aportaciones de los socios  y de las utilidades estan invertidas en activos fijos.</t>
  </si>
  <si>
    <t xml:space="preserve">La empresa tiene la posibilidad de el total pagar su deuda 1 sola vez. </t>
  </si>
  <si>
    <t>Realizo</t>
  </si>
  <si>
    <t>Jose Luis Sandoval Perez</t>
  </si>
  <si>
    <t>Marcos Castillo Medina</t>
  </si>
  <si>
    <t>Autorizo</t>
  </si>
  <si>
    <t xml:space="preserve">Estado de situacion financiera </t>
  </si>
  <si>
    <t>Moneda denominada: PESO MEXICANO</t>
  </si>
  <si>
    <t>Al 31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</si>
</sst>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1"/>
      <name val="Franklin Gothic Heavy"/>
      <family val="2"/>
    </font>
    <font>
      <i/>
      <sz val="11"/>
      <color theme="1"/>
      <name val="Franklin Gothic Medium"/>
      <family val="2"/>
    </font>
    <font>
      <sz val="11"/>
      <color theme="1"/>
      <name val="Franklin Gothic Book"/>
      <family val="1"/>
    </font>
    <font>
      <b/>
      <sz val="11"/>
      <color theme="5" tint="-0.249977111117893"/>
      <name val="Franklin Gothic Book"/>
      <family val="2"/>
    </font>
    <font>
      <b/>
      <sz val="11"/>
      <color theme="3"/>
      <name val="Franklin Gothic Book"/>
      <family val="2"/>
    </font>
    <font>
      <sz val="13"/>
      <color theme="3"/>
      <name val="Franklin Gothic Heavy"/>
      <family val="2"/>
    </font>
    <font>
      <sz val="11"/>
      <color theme="1"/>
      <name val="Franklin Gothic Demi"/>
      <family val="2"/>
    </font>
    <font>
      <b/>
      <sz val="13"/>
      <color theme="3"/>
      <name val="Franklin Gothic Book"/>
      <family val="2"/>
    </font>
    <font>
      <i/>
      <sz val="11"/>
      <color theme="1"/>
      <name val="Franklin Gothic Boo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0"/>
      <name val="Franklin Gothic Book"/>
      <family val="2"/>
    </font>
    <font>
      <u/>
      <sz val="11"/>
      <color theme="10"/>
      <name val="Franklin Gothic Book"/>
      <family val="2"/>
    </font>
    <font>
      <b/>
      <u/>
      <sz val="16"/>
      <color theme="3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3" fontId="7" fillId="0" borderId="0" xfId="1" applyFont="1"/>
    <xf numFmtId="43" fontId="9" fillId="0" borderId="0" xfId="1" applyFont="1"/>
    <xf numFmtId="0" fontId="9" fillId="0" borderId="0" xfId="0" applyFont="1"/>
    <xf numFmtId="43" fontId="7" fillId="0" borderId="0" xfId="0" applyNumberFormat="1" applyFont="1"/>
    <xf numFmtId="4" fontId="7" fillId="0" borderId="0" xfId="0" applyNumberFormat="1" applyFont="1"/>
    <xf numFmtId="10" fontId="7" fillId="0" borderId="0" xfId="2" applyNumberFormat="1" applyFont="1"/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" fillId="4" borderId="0" xfId="9"/>
    <xf numFmtId="43" fontId="1" fillId="4" borderId="0" xfId="9" applyNumberFormat="1"/>
    <xf numFmtId="0" fontId="14" fillId="4" borderId="0" xfId="9" applyFont="1"/>
    <xf numFmtId="4" fontId="8" fillId="0" borderId="2" xfId="6" applyNumberFormat="1" applyFont="1"/>
    <xf numFmtId="43" fontId="8" fillId="0" borderId="2" xfId="6" applyNumberFormat="1" applyFont="1"/>
    <xf numFmtId="0" fontId="15" fillId="0" borderId="1" xfId="4" applyFont="1"/>
    <xf numFmtId="0" fontId="12" fillId="0" borderId="0" xfId="5" applyFont="1" applyAlignment="1">
      <alignment horizontal="right"/>
    </xf>
    <xf numFmtId="0" fontId="16" fillId="3" borderId="0" xfId="8" applyFont="1"/>
    <xf numFmtId="0" fontId="7" fillId="3" borderId="0" xfId="8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vertical="center"/>
    </xf>
    <xf numFmtId="8" fontId="7" fillId="0" borderId="0" xfId="0" applyNumberFormat="1" applyFont="1"/>
    <xf numFmtId="0" fontId="19" fillId="2" borderId="0" xfId="7" applyFont="1"/>
    <xf numFmtId="0" fontId="16" fillId="0" borderId="0" xfId="0" applyFont="1"/>
    <xf numFmtId="0" fontId="19" fillId="2" borderId="0" xfId="7" applyFont="1" applyAlignment="1">
      <alignment horizontal="center" vertical="center"/>
    </xf>
    <xf numFmtId="0" fontId="20" fillId="5" borderId="0" xfId="10" applyFont="1" applyFill="1"/>
    <xf numFmtId="0" fontId="20" fillId="0" borderId="0" xfId="10" applyFont="1"/>
    <xf numFmtId="43" fontId="19" fillId="2" borderId="0" xfId="1" applyFont="1" applyFill="1" applyAlignment="1">
      <alignment horizontal="center" vertical="center"/>
    </xf>
    <xf numFmtId="0" fontId="8" fillId="0" borderId="2" xfId="6" applyFont="1" applyAlignment="1">
      <alignment horizontal="center"/>
    </xf>
    <xf numFmtId="0" fontId="8" fillId="0" borderId="2" xfId="6" applyFont="1" applyAlignment="1">
      <alignment horizontal="left" indent="9"/>
    </xf>
    <xf numFmtId="0" fontId="12" fillId="0" borderId="0" xfId="5" applyFont="1" applyAlignment="1">
      <alignment horizontal="center" vertical="center"/>
    </xf>
    <xf numFmtId="0" fontId="13" fillId="0" borderId="1" xfId="4" applyFont="1" applyAlignment="1">
      <alignment horizontal="center"/>
    </xf>
    <xf numFmtId="44" fontId="7" fillId="0" borderId="0" xfId="11" applyFont="1"/>
    <xf numFmtId="43" fontId="7" fillId="6" borderId="0" xfId="1" applyFont="1" applyFill="1"/>
    <xf numFmtId="44" fontId="9" fillId="0" borderId="0" xfId="11" applyFont="1"/>
    <xf numFmtId="44" fontId="18" fillId="0" borderId="0" xfId="11" applyFont="1"/>
    <xf numFmtId="44" fontId="5" fillId="4" borderId="0" xfId="11" applyFont="1" applyFill="1"/>
    <xf numFmtId="0" fontId="18" fillId="0" borderId="0" xfId="0" applyFont="1"/>
    <xf numFmtId="44" fontId="18" fillId="0" borderId="0" xfId="0" applyNumberFormat="1" applyFont="1"/>
    <xf numFmtId="44" fontId="1" fillId="4" borderId="0" xfId="11" applyFill="1"/>
    <xf numFmtId="44" fontId="18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12" fillId="0" borderId="0" xfId="5" quotePrefix="1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7" fillId="0" borderId="3" xfId="0" applyFont="1" applyBorder="1"/>
  </cellXfs>
  <cellStyles count="12">
    <cellStyle name="20% - Énfasis1" xfId="8" builtinId="30"/>
    <cellStyle name="60% - Énfasis1" xfId="9" builtinId="32"/>
    <cellStyle name="Encabezado 4" xfId="5" builtinId="19"/>
    <cellStyle name="Énfasis1" xfId="7" builtinId="29"/>
    <cellStyle name="Hipervínculo" xfId="10" builtinId="8"/>
    <cellStyle name="Millares" xfId="1" builtinId="3"/>
    <cellStyle name="Moneda" xfId="11" builtinId="4"/>
    <cellStyle name="Normal" xfId="0" builtinId="0"/>
    <cellStyle name="Porcentaje" xfId="2" builtinId="5"/>
    <cellStyle name="Título" xfId="3" builtinId="15"/>
    <cellStyle name="Título 2" xfId="4" builtinId="17"/>
    <cellStyle name="Total" xfId="6" builtinId="25"/>
  </cellStyles>
  <dxfs count="5">
    <dxf>
      <font>
        <b/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D3A0E-48E3-442E-9579-ADFEA31A0136}" name="Tabla1" displayName="Tabla1" ref="B2:D8" totalsRowShown="0" headerRowDxfId="4" dataDxfId="3">
  <autoFilter ref="B2:D8" xr:uid="{289D3A0E-48E3-442E-9579-ADFEA31A0136}">
    <filterColumn colId="0" hiddenButton="1"/>
    <filterColumn colId="1" hiddenButton="1"/>
    <filterColumn colId="2" hiddenButton="1"/>
  </autoFilter>
  <tableColumns count="3">
    <tableColumn id="1" xr3:uid="{770D83E2-52A5-4441-8307-B1899ED26021}" name="Razón" dataDxfId="2"/>
    <tableColumn id="2" xr3:uid="{38DA8F78-5AEA-4E0F-9676-91348CD78DC0}" name="Resultado" dataDxfId="0">
      <calculatedColumnFormula>ESF!F9/ESF!M9</calculatedColumnFormula>
    </tableColumn>
    <tableColumn id="3" xr3:uid="{74CA27C6-CB53-4463-8F7A-9C692ECBE2A4}" name="Interpretación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E601-28E5-4A8F-9F33-17F7B6EC4C54}">
  <dimension ref="B4:C14"/>
  <sheetViews>
    <sheetView showGridLines="0" workbookViewId="0">
      <selection activeCell="B27" sqref="B27"/>
    </sheetView>
  </sheetViews>
  <sheetFormatPr baseColWidth="10" defaultColWidth="11.44140625" defaultRowHeight="15" x14ac:dyDescent="0.35"/>
  <cols>
    <col min="1" max="1" width="11.44140625" style="1"/>
    <col min="2" max="2" width="47.5546875" style="1" bestFit="1" customWidth="1"/>
    <col min="3" max="3" width="21.6640625" style="1" bestFit="1" customWidth="1"/>
    <col min="4" max="16384" width="11.44140625" style="1"/>
  </cols>
  <sheetData>
    <row r="4" spans="2:3" ht="18.600000000000001" thickBot="1" x14ac:dyDescent="0.45">
      <c r="B4" s="19" t="s">
        <v>0</v>
      </c>
    </row>
    <row r="5" spans="2:3" ht="15.6" thickTop="1" x14ac:dyDescent="0.35"/>
    <row r="6" spans="2:3" x14ac:dyDescent="0.35">
      <c r="B6" s="20" t="s">
        <v>1</v>
      </c>
      <c r="C6" s="21" t="s">
        <v>52</v>
      </c>
    </row>
    <row r="7" spans="2:3" x14ac:dyDescent="0.35">
      <c r="B7" s="20" t="s">
        <v>2</v>
      </c>
      <c r="C7" s="22">
        <v>261731</v>
      </c>
    </row>
    <row r="10" spans="2:3" ht="18.600000000000001" thickBot="1" x14ac:dyDescent="0.45">
      <c r="B10" s="19" t="s">
        <v>3</v>
      </c>
    </row>
    <row r="11" spans="2:3" ht="15.6" thickTop="1" x14ac:dyDescent="0.35"/>
    <row r="12" spans="2:3" x14ac:dyDescent="0.35">
      <c r="B12" s="30" t="s">
        <v>4</v>
      </c>
    </row>
    <row r="13" spans="2:3" x14ac:dyDescent="0.35">
      <c r="B13" s="31" t="s">
        <v>5</v>
      </c>
    </row>
    <row r="14" spans="2:3" x14ac:dyDescent="0.35">
      <c r="B14" s="30" t="s">
        <v>31</v>
      </c>
    </row>
  </sheetData>
  <hyperlinks>
    <hyperlink ref="B12" location="ESF!A1" display="ESTADO DE SITUACIÓN FINANCIERA" xr:uid="{D1D5A68D-FD37-477F-A219-515D71394B98}"/>
    <hyperlink ref="B13" location="'RAZONES FINANCIERAS'!A1" display="RAZONES FINANCIERAS" xr:uid="{C953FD51-6B27-432F-BC3A-4B0D2477F902}"/>
    <hyperlink ref="B14" location="'INFORMACIÓN BASE'!A1" display="INFORMACIÓN BASE" xr:uid="{A669C0FD-0377-4708-990A-84617C5EF1E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CF22-4BA3-4A54-A25B-16CCC97753B2}">
  <dimension ref="B3:J34"/>
  <sheetViews>
    <sheetView showGridLines="0" workbookViewId="0">
      <selection activeCell="C11" sqref="C11"/>
    </sheetView>
  </sheetViews>
  <sheetFormatPr baseColWidth="10" defaultColWidth="11.44140625" defaultRowHeight="15" x14ac:dyDescent="0.35"/>
  <cols>
    <col min="1" max="1" width="11.44140625" style="1"/>
    <col min="2" max="2" width="25.5546875" style="1" bestFit="1" customWidth="1"/>
    <col min="3" max="3" width="38.44140625" style="1" bestFit="1" customWidth="1"/>
    <col min="4" max="4" width="11.44140625" style="1"/>
    <col min="5" max="5" width="45.33203125" style="1" bestFit="1" customWidth="1"/>
    <col min="6" max="6" width="15.88671875" style="5" bestFit="1" customWidth="1"/>
    <col min="7" max="7" width="11.44140625" style="1"/>
    <col min="8" max="8" width="46.88671875" style="1" bestFit="1" customWidth="1"/>
    <col min="9" max="9" width="15.88671875" style="1" bestFit="1" customWidth="1"/>
    <col min="10" max="10" width="13.33203125" style="1" bestFit="1" customWidth="1"/>
    <col min="11" max="16384" width="11.44140625" style="1"/>
  </cols>
  <sheetData>
    <row r="3" spans="2:6" x14ac:dyDescent="0.35">
      <c r="E3" s="29" t="s">
        <v>41</v>
      </c>
      <c r="F3" s="32" t="s">
        <v>42</v>
      </c>
    </row>
    <row r="4" spans="2:6" x14ac:dyDescent="0.35">
      <c r="E4" s="1" t="s">
        <v>36</v>
      </c>
      <c r="F4" s="38">
        <v>21350</v>
      </c>
    </row>
    <row r="5" spans="2:6" x14ac:dyDescent="0.35">
      <c r="E5" s="1" t="s">
        <v>11</v>
      </c>
      <c r="F5" s="38">
        <v>78900</v>
      </c>
    </row>
    <row r="6" spans="2:6" x14ac:dyDescent="0.35">
      <c r="E6" s="1" t="s">
        <v>44</v>
      </c>
      <c r="F6" s="38">
        <v>45328</v>
      </c>
    </row>
    <row r="7" spans="2:6" x14ac:dyDescent="0.35">
      <c r="E7" s="1" t="s">
        <v>14</v>
      </c>
      <c r="F7" s="38">
        <v>268433</v>
      </c>
    </row>
    <row r="8" spans="2:6" x14ac:dyDescent="0.35">
      <c r="E8" s="1" t="s">
        <v>37</v>
      </c>
      <c r="F8" s="38">
        <v>227440</v>
      </c>
    </row>
    <row r="9" spans="2:6" x14ac:dyDescent="0.35">
      <c r="E9" s="1" t="s">
        <v>40</v>
      </c>
      <c r="F9" s="38">
        <v>1200000</v>
      </c>
    </row>
    <row r="10" spans="2:6" x14ac:dyDescent="0.35">
      <c r="E10" s="1" t="s">
        <v>45</v>
      </c>
      <c r="F10" s="38">
        <v>22222</v>
      </c>
    </row>
    <row r="11" spans="2:6" x14ac:dyDescent="0.35">
      <c r="B11" s="27" t="s">
        <v>33</v>
      </c>
      <c r="C11" s="28" t="s">
        <v>43</v>
      </c>
      <c r="E11" s="1" t="s">
        <v>39</v>
      </c>
      <c r="F11" s="38">
        <v>500000</v>
      </c>
    </row>
    <row r="12" spans="2:6" x14ac:dyDescent="0.35">
      <c r="B12" s="27" t="s">
        <v>34</v>
      </c>
      <c r="C12" s="28" t="s">
        <v>35</v>
      </c>
      <c r="E12" s="1" t="s">
        <v>46</v>
      </c>
      <c r="F12" s="38">
        <v>32000</v>
      </c>
    </row>
    <row r="13" spans="2:6" x14ac:dyDescent="0.35">
      <c r="E13" s="1" t="s">
        <v>38</v>
      </c>
      <c r="F13" s="38">
        <v>33000</v>
      </c>
    </row>
    <row r="14" spans="2:6" x14ac:dyDescent="0.35">
      <c r="E14" s="1" t="s">
        <v>10</v>
      </c>
      <c r="F14" s="38">
        <v>57099</v>
      </c>
    </row>
    <row r="15" spans="2:6" x14ac:dyDescent="0.35">
      <c r="E15" s="1" t="s">
        <v>47</v>
      </c>
      <c r="F15" s="38">
        <v>37100</v>
      </c>
    </row>
    <row r="16" spans="2:6" x14ac:dyDescent="0.35">
      <c r="E16" s="1" t="s">
        <v>48</v>
      </c>
      <c r="F16" s="38">
        <v>478900</v>
      </c>
    </row>
    <row r="17" spans="5:9" x14ac:dyDescent="0.35">
      <c r="E17" s="1" t="s">
        <v>12</v>
      </c>
      <c r="F17" s="38">
        <v>126766</v>
      </c>
    </row>
    <row r="18" spans="5:9" x14ac:dyDescent="0.35">
      <c r="E18" s="1" t="s">
        <v>49</v>
      </c>
      <c r="F18" s="38">
        <v>140000</v>
      </c>
    </row>
    <row r="19" spans="5:9" x14ac:dyDescent="0.35">
      <c r="E19" s="1" t="s">
        <v>50</v>
      </c>
      <c r="F19" s="38">
        <v>326000</v>
      </c>
    </row>
    <row r="20" spans="5:9" x14ac:dyDescent="0.35">
      <c r="E20" s="1" t="s">
        <v>51</v>
      </c>
      <c r="F20" s="38">
        <v>237860</v>
      </c>
    </row>
    <row r="27" spans="5:9" x14ac:dyDescent="0.35">
      <c r="G27" s="26"/>
    </row>
    <row r="28" spans="5:9" x14ac:dyDescent="0.35">
      <c r="I28" s="9"/>
    </row>
    <row r="29" spans="5:9" x14ac:dyDescent="0.35">
      <c r="G29" s="26"/>
    </row>
    <row r="30" spans="5:9" x14ac:dyDescent="0.35">
      <c r="G30" s="26"/>
      <c r="I30" s="9"/>
    </row>
    <row r="32" spans="5:9" x14ac:dyDescent="0.35">
      <c r="I32" s="9"/>
    </row>
    <row r="34" spans="10:10" x14ac:dyDescent="0.35">
      <c r="J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8D37-49C8-4540-937A-4DC1AF553423}">
  <dimension ref="A1:M65"/>
  <sheetViews>
    <sheetView showGridLines="0" tabSelected="1" zoomScale="85" zoomScaleNormal="85" workbookViewId="0">
      <selection activeCell="A4" sqref="A4:M4"/>
    </sheetView>
  </sheetViews>
  <sheetFormatPr baseColWidth="10" defaultColWidth="11.44140625" defaultRowHeight="15" x14ac:dyDescent="0.35"/>
  <cols>
    <col min="1" max="1" width="7.33203125" style="1" customWidth="1"/>
    <col min="2" max="2" width="7.109375" style="1" customWidth="1"/>
    <col min="3" max="3" width="27" style="1" bestFit="1" customWidth="1"/>
    <col min="4" max="4" width="16" style="1" bestFit="1" customWidth="1"/>
    <col min="5" max="5" width="16.5546875" style="1" bestFit="1" customWidth="1"/>
    <col min="6" max="6" width="17.88671875" style="1" bestFit="1" customWidth="1"/>
    <col min="7" max="9" width="7.109375" style="1" customWidth="1"/>
    <col min="10" max="10" width="34.6640625" style="1" bestFit="1" customWidth="1"/>
    <col min="11" max="11" width="17.109375" style="1" bestFit="1" customWidth="1"/>
    <col min="12" max="12" width="18" style="1" bestFit="1" customWidth="1"/>
    <col min="13" max="13" width="17.88671875" style="1" bestFit="1" customWidth="1"/>
    <col min="14" max="16384" width="11.44140625" style="1"/>
  </cols>
  <sheetData>
    <row r="1" spans="1:13" x14ac:dyDescent="0.35">
      <c r="D1" s="2"/>
    </row>
    <row r="2" spans="1:13" ht="21.6" x14ac:dyDescent="0.35">
      <c r="A2" s="48" t="s">
        <v>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" customHeight="1" x14ac:dyDescent="0.35">
      <c r="A3" s="47" t="s">
        <v>82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5" customHeight="1" x14ac:dyDescent="0.35">
      <c r="A4" s="47" t="s">
        <v>84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5" customHeight="1" x14ac:dyDescent="0.35">
      <c r="A5" s="35" t="s">
        <v>83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7" spans="1:13" ht="18.600000000000001" thickBot="1" x14ac:dyDescent="0.45">
      <c r="A7" s="36" t="s">
        <v>6</v>
      </c>
      <c r="B7" s="36"/>
      <c r="C7" s="36"/>
      <c r="D7" s="36"/>
      <c r="E7" s="36"/>
      <c r="F7" s="36"/>
      <c r="H7" s="36" t="s">
        <v>7</v>
      </c>
      <c r="I7" s="36"/>
      <c r="J7" s="36"/>
      <c r="K7" s="36"/>
      <c r="L7" s="36"/>
      <c r="M7" s="36"/>
    </row>
    <row r="8" spans="1:13" ht="15.6" thickTop="1" x14ac:dyDescent="0.35">
      <c r="A8" s="3"/>
      <c r="B8" s="3"/>
      <c r="C8" s="3"/>
      <c r="D8" s="4">
        <v>1</v>
      </c>
      <c r="E8" s="4">
        <v>2</v>
      </c>
      <c r="F8" s="4">
        <v>3</v>
      </c>
      <c r="G8" s="4"/>
      <c r="H8" s="4"/>
      <c r="I8" s="4"/>
      <c r="J8" s="4"/>
      <c r="K8" s="4">
        <v>1</v>
      </c>
      <c r="L8" s="4">
        <v>2</v>
      </c>
      <c r="M8" s="4">
        <v>3</v>
      </c>
    </row>
    <row r="9" spans="1:13" x14ac:dyDescent="0.35">
      <c r="A9" s="16" t="s">
        <v>8</v>
      </c>
      <c r="B9" s="14"/>
      <c r="C9" s="14"/>
      <c r="D9" s="14"/>
      <c r="E9" s="14"/>
      <c r="F9" s="41">
        <f>E10+E14+E12+E16+E18</f>
        <v>543199</v>
      </c>
      <c r="H9" s="16" t="s">
        <v>9</v>
      </c>
      <c r="I9" s="14"/>
      <c r="J9" s="14"/>
      <c r="K9" s="15"/>
      <c r="L9" s="15"/>
      <c r="M9" s="44">
        <f>L10+L12+L14</f>
        <v>428427</v>
      </c>
    </row>
    <row r="10" spans="1:13" x14ac:dyDescent="0.35">
      <c r="A10" s="42" t="s">
        <v>53</v>
      </c>
      <c r="B10" s="7"/>
      <c r="E10" s="39">
        <f>D11</f>
        <v>78900</v>
      </c>
      <c r="H10" s="1" t="s">
        <v>60</v>
      </c>
      <c r="I10" s="7"/>
      <c r="K10" s="5"/>
      <c r="L10" s="39">
        <f>K11</f>
        <v>57099</v>
      </c>
      <c r="M10" s="5"/>
    </row>
    <row r="11" spans="1:13" x14ac:dyDescent="0.35">
      <c r="C11" s="5" t="s">
        <v>11</v>
      </c>
      <c r="D11" s="37">
        <v>78900</v>
      </c>
      <c r="J11" s="5" t="s">
        <v>10</v>
      </c>
      <c r="K11" s="37">
        <f>'INFORMACIÓN BASE'!F14</f>
        <v>57099</v>
      </c>
      <c r="L11" s="5"/>
      <c r="M11" s="5"/>
    </row>
    <row r="12" spans="1:13" x14ac:dyDescent="0.35">
      <c r="A12" s="42" t="s">
        <v>54</v>
      </c>
      <c r="C12" s="5"/>
      <c r="D12" s="5"/>
      <c r="E12" s="40">
        <v>126766</v>
      </c>
      <c r="H12" s="1" t="s">
        <v>61</v>
      </c>
      <c r="I12" s="7"/>
      <c r="K12" s="5"/>
      <c r="L12" s="39">
        <f>K13</f>
        <v>326000</v>
      </c>
      <c r="M12" s="5"/>
    </row>
    <row r="13" spans="1:13" x14ac:dyDescent="0.35">
      <c r="C13" s="5" t="s">
        <v>12</v>
      </c>
      <c r="D13" s="37">
        <v>126766</v>
      </c>
      <c r="J13" s="5" t="s">
        <v>66</v>
      </c>
      <c r="K13" s="37">
        <f>'INFORMACIÓN BASE'!F19</f>
        <v>326000</v>
      </c>
      <c r="L13" s="5"/>
      <c r="M13" s="5"/>
    </row>
    <row r="14" spans="1:13" x14ac:dyDescent="0.35">
      <c r="A14" s="42" t="s">
        <v>55</v>
      </c>
      <c r="B14" s="7"/>
      <c r="E14" s="39">
        <f>D15</f>
        <v>37100</v>
      </c>
      <c r="H14" s="1" t="s">
        <v>62</v>
      </c>
      <c r="J14" s="5"/>
      <c r="K14" s="5"/>
      <c r="L14" s="40">
        <f>K15</f>
        <v>45328</v>
      </c>
      <c r="M14" s="5"/>
    </row>
    <row r="15" spans="1:13" x14ac:dyDescent="0.35">
      <c r="C15" s="5" t="s">
        <v>47</v>
      </c>
      <c r="D15" s="37">
        <f>'INFORMACIÓN BASE'!F15</f>
        <v>37100</v>
      </c>
      <c r="I15" s="7"/>
      <c r="J15" s="1" t="s">
        <v>44</v>
      </c>
      <c r="K15" s="37">
        <v>45328</v>
      </c>
      <c r="L15" s="6"/>
      <c r="M15" s="5"/>
    </row>
    <row r="16" spans="1:13" x14ac:dyDescent="0.35">
      <c r="A16" s="42" t="s">
        <v>14</v>
      </c>
      <c r="B16" s="7"/>
      <c r="E16" s="39">
        <f>D17</f>
        <v>268433</v>
      </c>
      <c r="I16" s="7"/>
      <c r="J16" s="5"/>
      <c r="K16" s="5"/>
      <c r="L16" s="5"/>
      <c r="M16" s="5"/>
    </row>
    <row r="17" spans="1:13" x14ac:dyDescent="0.35">
      <c r="C17" s="5" t="s">
        <v>14</v>
      </c>
      <c r="D17" s="37">
        <f>'INFORMACIÓN BASE'!F7</f>
        <v>268433</v>
      </c>
      <c r="H17" s="16" t="s">
        <v>13</v>
      </c>
      <c r="I17" s="14"/>
      <c r="J17" s="14"/>
      <c r="K17" s="15"/>
      <c r="L17" s="15"/>
      <c r="M17" s="41">
        <f>L18+L20</f>
        <v>501122</v>
      </c>
    </row>
    <row r="18" spans="1:13" x14ac:dyDescent="0.35">
      <c r="A18" s="42" t="s">
        <v>58</v>
      </c>
      <c r="C18" s="5"/>
      <c r="D18" s="5"/>
      <c r="E18" s="43">
        <f>D19</f>
        <v>32000</v>
      </c>
      <c r="H18" s="1" t="s">
        <v>63</v>
      </c>
      <c r="I18" s="7"/>
      <c r="J18" s="5"/>
      <c r="K18" s="5"/>
      <c r="L18" s="40">
        <f>K19</f>
        <v>478900</v>
      </c>
    </row>
    <row r="19" spans="1:13" x14ac:dyDescent="0.35">
      <c r="C19" s="5" t="s">
        <v>59</v>
      </c>
      <c r="D19" s="37">
        <f>'INFORMACIÓN BASE'!F12</f>
        <v>32000</v>
      </c>
      <c r="J19" s="5" t="s">
        <v>64</v>
      </c>
      <c r="K19" s="37">
        <f>'INFORMACIÓN BASE'!F16</f>
        <v>478900</v>
      </c>
    </row>
    <row r="20" spans="1:13" x14ac:dyDescent="0.35">
      <c r="C20" s="5"/>
      <c r="D20" s="37"/>
      <c r="H20" s="1" t="s">
        <v>65</v>
      </c>
      <c r="J20" s="5"/>
      <c r="K20" s="37"/>
      <c r="L20" s="43">
        <f>K21</f>
        <v>22222</v>
      </c>
    </row>
    <row r="21" spans="1:13" x14ac:dyDescent="0.35">
      <c r="C21" s="5"/>
      <c r="D21" s="37"/>
      <c r="J21" s="5" t="s">
        <v>45</v>
      </c>
      <c r="K21" s="37">
        <f>'INFORMACIÓN BASE'!F10</f>
        <v>22222</v>
      </c>
    </row>
    <row r="22" spans="1:13" x14ac:dyDescent="0.35">
      <c r="C22" s="5"/>
      <c r="D22" s="37"/>
      <c r="J22" s="5"/>
      <c r="K22" s="37"/>
    </row>
    <row r="23" spans="1:13" ht="15.6" thickBot="1" x14ac:dyDescent="0.4">
      <c r="B23" s="7"/>
      <c r="E23" s="6"/>
      <c r="H23" s="33" t="s">
        <v>15</v>
      </c>
      <c r="I23" s="33"/>
      <c r="J23" s="33"/>
      <c r="K23" s="33"/>
      <c r="L23" s="33"/>
      <c r="M23" s="18">
        <f>+M9+M17</f>
        <v>929549</v>
      </c>
    </row>
    <row r="24" spans="1:13" ht="15.6" thickTop="1" x14ac:dyDescent="0.35">
      <c r="C24" s="5"/>
      <c r="D24" s="5"/>
    </row>
    <row r="25" spans="1:13" ht="18.600000000000001" thickBot="1" x14ac:dyDescent="0.45">
      <c r="B25" s="7"/>
      <c r="E25" s="6"/>
      <c r="H25" s="36" t="s">
        <v>16</v>
      </c>
      <c r="I25" s="36"/>
      <c r="J25" s="36"/>
      <c r="K25" s="36"/>
      <c r="L25" s="36"/>
      <c r="M25" s="36"/>
    </row>
    <row r="26" spans="1:13" ht="15.6" thickTop="1" x14ac:dyDescent="0.35">
      <c r="C26" s="5"/>
      <c r="D26" s="5"/>
      <c r="H26" s="16" t="s">
        <v>17</v>
      </c>
      <c r="I26" s="14"/>
      <c r="J26" s="14"/>
      <c r="K26" s="14"/>
      <c r="L26" s="14"/>
      <c r="M26" s="15">
        <f>L27</f>
        <v>500000</v>
      </c>
    </row>
    <row r="27" spans="1:13" x14ac:dyDescent="0.35">
      <c r="C27" s="5"/>
      <c r="D27" s="5"/>
      <c r="H27" s="1" t="s">
        <v>67</v>
      </c>
      <c r="I27" s="7"/>
      <c r="L27" s="39">
        <f>K28</f>
        <v>500000</v>
      </c>
    </row>
    <row r="28" spans="1:13" x14ac:dyDescent="0.35">
      <c r="A28" s="16" t="s">
        <v>18</v>
      </c>
      <c r="B28" s="14"/>
      <c r="C28" s="14"/>
      <c r="D28" s="14"/>
      <c r="E28" s="14"/>
      <c r="F28" s="41">
        <f>E29</f>
        <v>1373000</v>
      </c>
      <c r="J28" s="5" t="s">
        <v>68</v>
      </c>
      <c r="K28" s="37">
        <f>'INFORMACIÓN BASE'!F11</f>
        <v>500000</v>
      </c>
    </row>
    <row r="29" spans="1:13" x14ac:dyDescent="0.35">
      <c r="A29" s="1" t="s">
        <v>56</v>
      </c>
      <c r="B29" s="7"/>
      <c r="E29" s="39">
        <f>D30+D31+D32</f>
        <v>1373000</v>
      </c>
      <c r="I29" s="7"/>
      <c r="J29" s="5"/>
      <c r="K29" s="5"/>
      <c r="L29" s="8"/>
    </row>
    <row r="30" spans="1:13" x14ac:dyDescent="0.35">
      <c r="C30" s="5" t="s">
        <v>40</v>
      </c>
      <c r="D30" s="37">
        <f>'INFORMACIÓN BASE'!F9</f>
        <v>1200000</v>
      </c>
      <c r="J30" s="5"/>
      <c r="K30" s="5"/>
    </row>
    <row r="31" spans="1:13" x14ac:dyDescent="0.35">
      <c r="C31" s="5" t="s">
        <v>57</v>
      </c>
      <c r="D31" s="37">
        <f>'INFORMACIÓN BASE'!F13</f>
        <v>33000</v>
      </c>
      <c r="I31" s="7"/>
      <c r="J31" s="5"/>
      <c r="K31" s="5"/>
      <c r="L31" s="8"/>
    </row>
    <row r="32" spans="1:13" x14ac:dyDescent="0.35">
      <c r="C32" s="5" t="s">
        <v>49</v>
      </c>
      <c r="D32" s="37">
        <f>'INFORMACIÓN BASE'!F18</f>
        <v>140000</v>
      </c>
      <c r="J32" s="5"/>
      <c r="K32" s="5"/>
    </row>
    <row r="33" spans="1:13" x14ac:dyDescent="0.35">
      <c r="C33" s="5"/>
      <c r="D33" s="5"/>
      <c r="H33" s="16" t="s">
        <v>19</v>
      </c>
      <c r="I33" s="14"/>
      <c r="J33" s="14"/>
      <c r="K33" s="14"/>
      <c r="L33" s="14"/>
      <c r="M33" s="15">
        <f>L34+L37</f>
        <v>486650</v>
      </c>
    </row>
    <row r="34" spans="1:13" x14ac:dyDescent="0.35">
      <c r="B34" s="7"/>
      <c r="C34" s="5"/>
      <c r="D34" s="5"/>
      <c r="E34" s="6"/>
      <c r="H34" s="1" t="s">
        <v>69</v>
      </c>
      <c r="I34" s="7"/>
      <c r="L34" s="39">
        <f>K35+K36</f>
        <v>465300</v>
      </c>
      <c r="M34" s="9"/>
    </row>
    <row r="35" spans="1:13" x14ac:dyDescent="0.35">
      <c r="B35" s="7"/>
      <c r="C35" s="5"/>
      <c r="D35" s="5"/>
      <c r="E35" s="6"/>
      <c r="J35" s="5" t="s">
        <v>37</v>
      </c>
      <c r="K35" s="37">
        <f>'INFORMACIÓN BASE'!F8</f>
        <v>227440</v>
      </c>
    </row>
    <row r="36" spans="1:13" x14ac:dyDescent="0.35">
      <c r="C36" s="5"/>
      <c r="D36" s="5"/>
      <c r="J36" s="5" t="s">
        <v>70</v>
      </c>
      <c r="K36" s="37">
        <f>'INFORMACIÓN BASE'!F20</f>
        <v>237860</v>
      </c>
    </row>
    <row r="37" spans="1:13" x14ac:dyDescent="0.35">
      <c r="C37" s="5"/>
      <c r="D37" s="5"/>
      <c r="H37" s="1" t="s">
        <v>71</v>
      </c>
      <c r="I37" s="7"/>
      <c r="L37" s="39">
        <f>K38</f>
        <v>21350</v>
      </c>
    </row>
    <row r="38" spans="1:13" x14ac:dyDescent="0.35">
      <c r="B38" s="7"/>
      <c r="C38" s="5"/>
      <c r="D38" s="5"/>
      <c r="E38" s="6"/>
      <c r="J38" s="5" t="s">
        <v>36</v>
      </c>
      <c r="K38" s="37">
        <f>'INFORMACIÓN BASE'!F4</f>
        <v>21350</v>
      </c>
    </row>
    <row r="39" spans="1:13" x14ac:dyDescent="0.35">
      <c r="C39" s="5"/>
      <c r="D39" s="5"/>
      <c r="J39" s="5"/>
      <c r="K39" s="5"/>
    </row>
    <row r="40" spans="1:13" ht="15.6" thickBot="1" x14ac:dyDescent="0.4">
      <c r="H40" s="33" t="s">
        <v>20</v>
      </c>
      <c r="I40" s="33"/>
      <c r="J40" s="33"/>
      <c r="K40" s="33"/>
      <c r="L40" s="33"/>
      <c r="M40" s="17">
        <f>+M26+M33</f>
        <v>986650</v>
      </c>
    </row>
    <row r="41" spans="1:13" ht="15.6" thickTop="1" x14ac:dyDescent="0.35">
      <c r="E41" s="10"/>
    </row>
    <row r="42" spans="1:13" ht="15.6" thickBot="1" x14ac:dyDescent="0.4">
      <c r="A42" s="34" t="s">
        <v>21</v>
      </c>
      <c r="B42" s="34"/>
      <c r="C42" s="34"/>
      <c r="D42" s="34"/>
      <c r="E42" s="34"/>
      <c r="F42" s="17">
        <f>+F9+F28</f>
        <v>1916199</v>
      </c>
      <c r="H42" s="33" t="s">
        <v>22</v>
      </c>
      <c r="I42" s="33"/>
      <c r="J42" s="33"/>
      <c r="K42" s="33"/>
      <c r="L42" s="33"/>
      <c r="M42" s="17">
        <f>+SUM(M40,M23)</f>
        <v>1916199</v>
      </c>
    </row>
    <row r="43" spans="1:13" ht="15.6" thickTop="1" x14ac:dyDescent="0.35">
      <c r="E43" s="8"/>
    </row>
    <row r="44" spans="1:13" x14ac:dyDescent="0.35">
      <c r="E44" s="10"/>
    </row>
    <row r="46" spans="1:13" x14ac:dyDescent="0.35">
      <c r="C46" s="11"/>
    </row>
    <row r="49" spans="3:10" x14ac:dyDescent="0.35">
      <c r="C49" s="49" t="s">
        <v>79</v>
      </c>
      <c r="J49" s="49" t="s">
        <v>80</v>
      </c>
    </row>
    <row r="50" spans="3:10" x14ac:dyDescent="0.35">
      <c r="C50" s="1" t="s">
        <v>78</v>
      </c>
      <c r="J50" s="1" t="s">
        <v>81</v>
      </c>
    </row>
    <row r="51" spans="3:10" x14ac:dyDescent="0.35">
      <c r="C51" s="12"/>
    </row>
    <row r="56" spans="3:10" x14ac:dyDescent="0.35">
      <c r="C56" s="13"/>
    </row>
    <row r="62" spans="3:10" x14ac:dyDescent="0.35">
      <c r="C62" s="13"/>
    </row>
    <row r="64" spans="3:10" x14ac:dyDescent="0.35">
      <c r="C64" s="12"/>
    </row>
    <row r="65" spans="3:3" x14ac:dyDescent="0.35">
      <c r="C65" s="13"/>
    </row>
  </sheetData>
  <mergeCells count="11">
    <mergeCell ref="H40:L40"/>
    <mergeCell ref="A42:E42"/>
    <mergeCell ref="H42:L42"/>
    <mergeCell ref="A5:M5"/>
    <mergeCell ref="A2:M2"/>
    <mergeCell ref="A3:M3"/>
    <mergeCell ref="A7:F7"/>
    <mergeCell ref="H7:M7"/>
    <mergeCell ref="H23:L23"/>
    <mergeCell ref="H25:M25"/>
    <mergeCell ref="A4:M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BD29-950F-4E86-BCD9-837D4A0BECBB}">
  <dimension ref="B2:D8"/>
  <sheetViews>
    <sheetView showGridLines="0" workbookViewId="0">
      <selection activeCell="B16" sqref="B16"/>
    </sheetView>
  </sheetViews>
  <sheetFormatPr baseColWidth="10" defaultRowHeight="14.4" x14ac:dyDescent="0.3"/>
  <cols>
    <col min="2" max="2" width="24.5546875" bestFit="1" customWidth="1"/>
    <col min="3" max="3" width="12" customWidth="1"/>
    <col min="4" max="4" width="89.6640625" bestFit="1" customWidth="1"/>
  </cols>
  <sheetData>
    <row r="2" spans="2:4" s="24" customFormat="1" ht="42.75" customHeight="1" x14ac:dyDescent="0.3">
      <c r="B2" s="2" t="s">
        <v>23</v>
      </c>
      <c r="C2" s="2" t="s">
        <v>24</v>
      </c>
      <c r="D2" s="2" t="s">
        <v>25</v>
      </c>
    </row>
    <row r="3" spans="2:4" ht="42.75" customHeight="1" x14ac:dyDescent="0.3">
      <c r="B3" s="25" t="s">
        <v>26</v>
      </c>
      <c r="C3" s="45">
        <f>ESF!F9/ESF!M9</f>
        <v>1.2678916128068491</v>
      </c>
      <c r="D3" s="46" t="s">
        <v>77</v>
      </c>
    </row>
    <row r="4" spans="2:4" ht="42.75" customHeight="1" x14ac:dyDescent="0.3">
      <c r="B4" s="25" t="s">
        <v>27</v>
      </c>
      <c r="C4" s="45">
        <v>0.64100000000000001</v>
      </c>
      <c r="D4" s="46" t="s">
        <v>72</v>
      </c>
    </row>
    <row r="5" spans="2:4" ht="42.75" customHeight="1" x14ac:dyDescent="0.3">
      <c r="B5" s="25" t="s">
        <v>28</v>
      </c>
      <c r="C5" s="45">
        <f>ESF!E10/ESF!M9</f>
        <v>0.18416206261510129</v>
      </c>
      <c r="D5" s="46" t="s">
        <v>73</v>
      </c>
    </row>
    <row r="6" spans="2:4" ht="42.75" customHeight="1" x14ac:dyDescent="0.3">
      <c r="B6" s="25" t="s">
        <v>29</v>
      </c>
      <c r="C6" s="45">
        <f>ESF!M23/ESF!M40</f>
        <v>0.94212638727005527</v>
      </c>
      <c r="D6" s="46" t="s">
        <v>74</v>
      </c>
    </row>
    <row r="7" spans="2:4" ht="42.75" customHeight="1" x14ac:dyDescent="0.3">
      <c r="B7" s="25" t="s">
        <v>32</v>
      </c>
      <c r="C7" s="45">
        <f>ESF!M40/ESF!M26</f>
        <v>1.9733000000000001</v>
      </c>
      <c r="D7" s="46" t="s">
        <v>75</v>
      </c>
    </row>
    <row r="8" spans="2:4" ht="42.75" customHeight="1" x14ac:dyDescent="0.3">
      <c r="B8" s="25" t="s">
        <v>30</v>
      </c>
      <c r="C8" s="45">
        <f>ESF!E29/ESF!M40</f>
        <v>1.3915775604317639</v>
      </c>
      <c r="D8" s="23" t="s">
        <v>76</v>
      </c>
    </row>
  </sheetData>
  <pageMargins left="0.7" right="0.7" top="0.75" bottom="0.75" header="0.3" footer="0.3"/>
  <ignoredErrors>
    <ignoredError sqref="C4:C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INFORMACIÓN BASE</vt:lpstr>
      <vt:lpstr>ESF</vt:lpstr>
      <vt:lpstr>RAZONES FINANCIERAS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2021-10-19T02:41:06Z</dcterms:created>
  <dcterms:modified xsi:type="dcterms:W3CDTF">2021-10-19T19:19:01Z</dcterms:modified>
</cp:coreProperties>
</file>