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COMERCIAL\documentos-comercial\4.formatos\"/>
    </mc:Choice>
  </mc:AlternateContent>
  <xr:revisionPtr revIDLastSave="0" documentId="8_{EF90ABAD-CB05-4685-9A1F-868A7939ABEC}" xr6:coauthVersionLast="47" xr6:coauthVersionMax="47" xr10:uidLastSave="{00000000-0000-0000-0000-000000000000}"/>
  <bookViews>
    <workbookView xWindow="-120" yWindow="-120" windowWidth="29040" windowHeight="15840" tabRatio="711" xr2:uid="{00000000-000D-0000-FFFF-FFFF00000000}"/>
  </bookViews>
  <sheets>
    <sheet name="Ganadas" sheetId="4" r:id="rId1"/>
    <sheet name="Datos" sheetId="3" state="hidden" r:id="rId2"/>
    <sheet name="MIO" sheetId="9" state="hidden" r:id="rId3"/>
  </sheets>
  <externalReferences>
    <externalReference r:id="rId4"/>
  </externalReferences>
  <definedNames>
    <definedName name="_xlnm._FilterDatabase" localSheetId="2" hidden="1">MIO!$B$7:$K$29</definedName>
    <definedName name="_xlnm.Print_Area" localSheetId="0">Ganadas!$A$1:$H$36</definedName>
    <definedName name="EJECUTIVO" localSheetId="1">'[1]2011'!$I$317:$I$322</definedName>
  </definedNames>
  <calcPr calcId="191029"/>
</workbook>
</file>

<file path=xl/calcChain.xml><?xml version="1.0" encoding="utf-8"?>
<calcChain xmlns="http://schemas.openxmlformats.org/spreadsheetml/2006/main">
  <c r="C45" i="9" l="1"/>
  <c r="C43" i="9"/>
  <c r="C17" i="9"/>
  <c r="C22" i="9"/>
  <c r="C41" i="9" s="1"/>
  <c r="C31" i="9"/>
  <c r="C32" i="9" s="1"/>
  <c r="C39" i="9"/>
  <c r="C42" i="9"/>
  <c r="C40" i="9"/>
  <c r="C35" i="9"/>
  <c r="C36" i="9" s="1"/>
  <c r="L32" i="9"/>
  <c r="C44" i="9"/>
  <c r="D40" i="9" l="1"/>
  <c r="D41" i="9"/>
  <c r="D39" i="9"/>
  <c r="D44" i="9"/>
  <c r="D42" i="9"/>
  <c r="D46" i="9" s="1"/>
  <c r="D45" i="9"/>
  <c r="C46" i="9"/>
  <c r="D43" i="9"/>
</calcChain>
</file>

<file path=xl/sharedStrings.xml><?xml version="1.0" encoding="utf-8"?>
<sst xmlns="http://schemas.openxmlformats.org/spreadsheetml/2006/main" count="238" uniqueCount="118">
  <si>
    <t>Ejecutivo de Cuenta</t>
  </si>
  <si>
    <t>Cliente</t>
  </si>
  <si>
    <t>Naturaleza</t>
  </si>
  <si>
    <t>Estado</t>
  </si>
  <si>
    <t>Mes</t>
  </si>
  <si>
    <t>Tipo</t>
  </si>
  <si>
    <t>Sector</t>
  </si>
  <si>
    <t>Enero</t>
  </si>
  <si>
    <t>CP</t>
  </si>
  <si>
    <t>Estatal</t>
  </si>
  <si>
    <t>Alimentos</t>
  </si>
  <si>
    <t>Andrés Simbaqueba</t>
  </si>
  <si>
    <t>Febrero</t>
  </si>
  <si>
    <t>PP</t>
  </si>
  <si>
    <t>Privado</t>
  </si>
  <si>
    <t>Construcción</t>
  </si>
  <si>
    <t>Fernando Simbaqueva</t>
  </si>
  <si>
    <t>Marzo</t>
  </si>
  <si>
    <t>SM</t>
  </si>
  <si>
    <t>Educativo</t>
  </si>
  <si>
    <t>Johana Muñoz</t>
  </si>
  <si>
    <t>Abril</t>
  </si>
  <si>
    <t>CG</t>
  </si>
  <si>
    <t>Financiero</t>
  </si>
  <si>
    <t>Julio Jesurun</t>
  </si>
  <si>
    <t>Mayo</t>
  </si>
  <si>
    <t>CA</t>
  </si>
  <si>
    <t>Gobierno</t>
  </si>
  <si>
    <t>Pedro Bedoya</t>
  </si>
  <si>
    <t>Junio</t>
  </si>
  <si>
    <t>Industria</t>
  </si>
  <si>
    <t>Julio</t>
  </si>
  <si>
    <t>Industrial</t>
  </si>
  <si>
    <t>Agosto</t>
  </si>
  <si>
    <t>Industrial Real</t>
  </si>
  <si>
    <t>Septiembre</t>
  </si>
  <si>
    <t>Informática</t>
  </si>
  <si>
    <t>Octubre</t>
  </si>
  <si>
    <t>Salud</t>
  </si>
  <si>
    <t>Noviembre</t>
  </si>
  <si>
    <t>Telecomunicaciones</t>
  </si>
  <si>
    <t>Diciembre</t>
  </si>
  <si>
    <t>Adjudicada</t>
  </si>
  <si>
    <t>No Adjudicada</t>
  </si>
  <si>
    <t>No Presentada</t>
  </si>
  <si>
    <t>Seguimiento a Propuestas</t>
  </si>
  <si>
    <t>Responsable</t>
  </si>
  <si>
    <t>Cargo</t>
  </si>
  <si>
    <t>Fecha de Actualización</t>
  </si>
  <si>
    <t>Valor Ofrecido</t>
  </si>
  <si>
    <t>Rentabilidad</t>
  </si>
  <si>
    <t>Mes Presentado</t>
  </si>
  <si>
    <t>Mes Adjudicado</t>
  </si>
  <si>
    <t>Nuevo</t>
  </si>
  <si>
    <t>Antiguo</t>
  </si>
  <si>
    <t>Nini Johana Muñoz</t>
  </si>
  <si>
    <t>COBRADA</t>
  </si>
  <si>
    <t>ESTATAL</t>
  </si>
  <si>
    <t>FERNANDO SIMBAQUEVA</t>
  </si>
  <si>
    <t>ANDRÉS SIMBAQUEBA</t>
  </si>
  <si>
    <t>EMCALI</t>
  </si>
  <si>
    <t>FEBRERO</t>
  </si>
  <si>
    <t>ICETEX</t>
  </si>
  <si>
    <t>ETB - MINRELACIONES ASPECT</t>
  </si>
  <si>
    <t>ETB - MINRELACIONES SERVIDORES</t>
  </si>
  <si>
    <t>ETB - FONCEP</t>
  </si>
  <si>
    <t>ARTESANÍAS DE COLOMBIA</t>
  </si>
  <si>
    <t>ADICIÓN - UNIVERSIDAD NACIONAL - ABRIL</t>
  </si>
  <si>
    <t>DICIEMBRE</t>
  </si>
  <si>
    <t>ENERO</t>
  </si>
  <si>
    <t>AURA CELY</t>
  </si>
  <si>
    <t>COMPUTADORES PARA EDUCAR - TABLETS</t>
  </si>
  <si>
    <t>NUEVO</t>
  </si>
  <si>
    <t>ANTIGUO</t>
  </si>
  <si>
    <t>TOTAL A LA FECHA</t>
  </si>
  <si>
    <t>Valor 2014</t>
  </si>
  <si>
    <t>ADICIÓN - FOGACOOP -  ALQUILER SERVIDOR</t>
  </si>
  <si>
    <t>MARZO</t>
  </si>
  <si>
    <t>PERSONERÍA DE BOGOTÁ</t>
  </si>
  <si>
    <t>Directora Dpto. Comercial</t>
  </si>
  <si>
    <t>Clientes privados</t>
  </si>
  <si>
    <t>N-A</t>
  </si>
  <si>
    <t>INS</t>
  </si>
  <si>
    <t>MINISTERIO DE MINAS</t>
  </si>
  <si>
    <t>BRIGSTAR</t>
  </si>
  <si>
    <t>JOHANA MUÑOZ</t>
  </si>
  <si>
    <t>ABRIL</t>
  </si>
  <si>
    <t>GC-P02-F02-R2</t>
  </si>
  <si>
    <t>MINISTERIO DE EUCACIÓN NACIONAL</t>
  </si>
  <si>
    <t>ADICIÓN - UNIVERSIDAD NACIONAL - MAYO-JUNIO</t>
  </si>
  <si>
    <t>ADICIÓN FUNCIÓN PÚBLICA</t>
  </si>
  <si>
    <t>ADICIÓN SEC. GOBIERNO</t>
  </si>
  <si>
    <t>MAYO</t>
  </si>
  <si>
    <t>ADICIÓN CONTRATO FOGACOOP</t>
  </si>
  <si>
    <t>JUNIO</t>
  </si>
  <si>
    <t>COLEGIO MAYOR DE CUNDINAMARCA</t>
  </si>
  <si>
    <t xml:space="preserve"> NUEVO </t>
  </si>
  <si>
    <t>ADICIÓN - UNIVERSIDAD NACIONAL - JULIO - AGOSTO</t>
  </si>
  <si>
    <t xml:space="preserve"> ANTIGUO </t>
  </si>
  <si>
    <t>ADICIÓN - COMPUTADORES PARA EDUCAR MANTENIMIENTO</t>
  </si>
  <si>
    <t>ADICIÓN SUPERSUBSIDIO</t>
  </si>
  <si>
    <t>Servicio Mesa de ayuda</t>
  </si>
  <si>
    <t>Mto. Servidores</t>
  </si>
  <si>
    <t>Adición</t>
  </si>
  <si>
    <t>Venta tabletas</t>
  </si>
  <si>
    <t>Outsourcing</t>
  </si>
  <si>
    <t>Venta de Repuestos</t>
  </si>
  <si>
    <t>Adiciones mesa de ayuda</t>
  </si>
  <si>
    <t>Servicio mantenimiento equipos informáticos</t>
  </si>
  <si>
    <t>Outsourcing - mesa de ayuda</t>
  </si>
  <si>
    <t>Venta repuestos</t>
  </si>
  <si>
    <t>SEGUIMIENTO A PROPUESTAS GANADAS</t>
  </si>
  <si>
    <t>GC-P02-F02-R3– Página 1 de 1</t>
  </si>
  <si>
    <t>Valor ofrecido</t>
  </si>
  <si>
    <t>Mes presentado</t>
  </si>
  <si>
    <t>Mes adjudicado</t>
  </si>
  <si>
    <t>Ejecutivo de cuenta</t>
  </si>
  <si>
    <t>Fecha de 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</si>
</sst>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\ * #,##0_);_(&quot;$&quot;\ * \(#,##0\);_(&quot;$&quot;\ * &quot;-&quot;??_);_(@_)"/>
    <numFmt numFmtId="167" formatCode="_ * #,##0_ ;_ * \-#,##0_ ;_ * &quot;-&quot;??_ ;_ @_ "/>
    <numFmt numFmtId="168" formatCode="_ * #,##0.00_ ;_ * \-#,##0.00_ ;_ * &quot;-&quot;??_ ;_ @_ "/>
    <numFmt numFmtId="169" formatCode="&quot;$&quot;\ #,##0"/>
    <numFmt numFmtId="170" formatCode="[$$-240A]\ #,##0"/>
    <numFmt numFmtId="171" formatCode="0.0%"/>
    <numFmt numFmtId="172" formatCode="_(* #,##0_);_(* \(#,##0\);_(* &quot;-&quot;??_);_(@_)"/>
  </numFmts>
  <fonts count="21" x14ac:knownFonts="1">
    <font>
      <sz val="8"/>
      <color theme="1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Verdana"/>
      <family val="2"/>
    </font>
    <font>
      <sz val="8"/>
      <color indexed="10"/>
      <name val="Verdana"/>
      <family val="2"/>
    </font>
    <font>
      <b/>
      <sz val="14"/>
      <color theme="1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165" fontId="10" fillId="0" borderId="0" applyFont="0" applyFill="0" applyBorder="0" applyAlignment="0" applyProtection="0"/>
    <xf numFmtId="168" fontId="5" fillId="0" borderId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5" fillId="0" borderId="0"/>
    <xf numFmtId="9" fontId="10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6" fontId="10" fillId="0" borderId="0" xfId="3" applyNumberFormat="1" applyFont="1" applyAlignment="1" applyProtection="1">
      <alignment horizontal="center" vertical="center" wrapText="1"/>
      <protection locked="0"/>
    </xf>
    <xf numFmtId="166" fontId="10" fillId="0" borderId="0" xfId="3" applyNumberFormat="1" applyFont="1" applyAlignment="1" applyProtection="1">
      <alignment horizontal="center" vertical="center" wrapText="1"/>
    </xf>
    <xf numFmtId="10" fontId="10" fillId="0" borderId="0" xfId="7" applyNumberFormat="1" applyFont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0" fontId="12" fillId="0" borderId="1" xfId="7" applyNumberFormat="1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0" fontId="10" fillId="0" borderId="0" xfId="7" applyNumberFormat="1" applyFont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9" fontId="5" fillId="0" borderId="3" xfId="7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170" fontId="2" fillId="0" borderId="4" xfId="0" applyNumberFormat="1" applyFont="1" applyBorder="1" applyAlignment="1" applyProtection="1">
      <alignment horizontal="center" vertical="top" wrapTex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167" fontId="3" fillId="0" borderId="4" xfId="0" applyNumberFormat="1" applyFont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170" fontId="2" fillId="0" borderId="4" xfId="0" applyNumberFormat="1" applyFont="1" applyBorder="1" applyAlignment="1" applyProtection="1">
      <alignment horizontal="center" vertical="center"/>
      <protection locked="0"/>
    </xf>
    <xf numFmtId="169" fontId="2" fillId="0" borderId="4" xfId="0" applyNumberFormat="1" applyFont="1" applyBorder="1" applyAlignment="1" applyProtection="1">
      <alignment horizontal="center" vertical="top" wrapText="1"/>
      <protection locked="0"/>
    </xf>
    <xf numFmtId="167" fontId="5" fillId="0" borderId="0" xfId="2" applyNumberFormat="1" applyProtection="1">
      <protection locked="0"/>
    </xf>
    <xf numFmtId="170" fontId="6" fillId="0" borderId="0" xfId="0" applyNumberFormat="1" applyFont="1" applyProtection="1"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170" fontId="2" fillId="0" borderId="6" xfId="0" applyNumberFormat="1" applyFont="1" applyBorder="1" applyAlignment="1" applyProtection="1">
      <alignment horizontal="justify" vertical="top" wrapText="1"/>
      <protection locked="0"/>
    </xf>
    <xf numFmtId="170" fontId="2" fillId="0" borderId="5" xfId="0" applyNumberFormat="1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Protection="1">
      <protection locked="0"/>
    </xf>
    <xf numFmtId="169" fontId="1" fillId="0" borderId="4" xfId="0" applyNumberFormat="1" applyFont="1" applyBorder="1" applyAlignment="1" applyProtection="1">
      <alignment horizontal="left" vertical="top" wrapText="1"/>
      <protection locked="0"/>
    </xf>
    <xf numFmtId="165" fontId="6" fillId="0" borderId="0" xfId="1" applyFont="1" applyProtection="1"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3" fontId="6" fillId="2" borderId="0" xfId="0" applyNumberFormat="1" applyFont="1" applyFill="1" applyProtection="1">
      <protection locked="0"/>
    </xf>
    <xf numFmtId="171" fontId="2" fillId="2" borderId="4" xfId="7" applyNumberFormat="1" applyFont="1" applyFill="1" applyBorder="1" applyAlignment="1" applyProtection="1">
      <alignment horizontal="right" vertical="top"/>
      <protection locked="0"/>
    </xf>
    <xf numFmtId="172" fontId="6" fillId="3" borderId="0" xfId="1" applyNumberFormat="1" applyFont="1" applyFill="1" applyProtection="1"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>
      <alignment horizontal="center" vertical="center" wrapText="1"/>
    </xf>
    <xf numFmtId="166" fontId="12" fillId="0" borderId="8" xfId="3" applyNumberFormat="1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0" fontId="2" fillId="0" borderId="9" xfId="0" applyNumberFormat="1" applyFont="1" applyBorder="1" applyAlignment="1" applyProtection="1">
      <alignment horizontal="center" vertical="center"/>
      <protection locked="0"/>
    </xf>
    <xf numFmtId="171" fontId="2" fillId="2" borderId="9" xfId="7" applyNumberFormat="1" applyFont="1" applyFill="1" applyBorder="1" applyAlignment="1" applyProtection="1">
      <alignment horizontal="right" vertical="top"/>
      <protection locked="0"/>
    </xf>
    <xf numFmtId="9" fontId="5" fillId="0" borderId="10" xfId="7" applyFont="1" applyFill="1" applyBorder="1" applyAlignment="1" applyProtection="1">
      <alignment horizontal="center" vertical="center" wrapText="1"/>
      <protection locked="0"/>
    </xf>
    <xf numFmtId="169" fontId="1" fillId="0" borderId="11" xfId="0" applyNumberFormat="1" applyFont="1" applyBorder="1" applyAlignment="1" applyProtection="1">
      <alignment horizontal="left" vertical="top" wrapText="1"/>
      <protection locked="0"/>
    </xf>
    <xf numFmtId="170" fontId="2" fillId="0" borderId="11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169" fontId="2" fillId="0" borderId="7" xfId="0" applyNumberFormat="1" applyFont="1" applyBorder="1" applyAlignment="1" applyProtection="1">
      <alignment horizontal="center" vertical="center" wrapText="1"/>
      <protection locked="0"/>
    </xf>
    <xf numFmtId="169" fontId="2" fillId="0" borderId="7" xfId="0" applyNumberFormat="1" applyFont="1" applyBorder="1" applyAlignment="1" applyProtection="1">
      <alignment horizontal="center" vertical="top" wrapText="1"/>
      <protection locked="0"/>
    </xf>
    <xf numFmtId="169" fontId="1" fillId="0" borderId="7" xfId="0" applyNumberFormat="1" applyFont="1" applyBorder="1" applyAlignment="1" applyProtection="1">
      <alignment horizontal="left" vertical="top" wrapText="1"/>
      <protection locked="0"/>
    </xf>
    <xf numFmtId="170" fontId="2" fillId="0" borderId="7" xfId="0" applyNumberFormat="1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left" vertical="center"/>
    </xf>
    <xf numFmtId="170" fontId="2" fillId="0" borderId="7" xfId="0" applyNumberFormat="1" applyFont="1" applyBorder="1" applyAlignment="1">
      <alignment horizontal="center" vertical="center"/>
    </xf>
    <xf numFmtId="169" fontId="7" fillId="0" borderId="7" xfId="0" applyNumberFormat="1" applyFont="1" applyBorder="1" applyAlignment="1" applyProtection="1">
      <alignment horizontal="center" vertical="center" wrapText="1"/>
      <protection locked="0"/>
    </xf>
    <xf numFmtId="169" fontId="7" fillId="0" borderId="7" xfId="0" applyNumberFormat="1" applyFont="1" applyBorder="1" applyAlignment="1" applyProtection="1">
      <alignment horizontal="center" vertical="top" wrapText="1"/>
      <protection locked="0"/>
    </xf>
    <xf numFmtId="170" fontId="7" fillId="0" borderId="7" xfId="0" applyNumberFormat="1" applyFont="1" applyBorder="1" applyAlignment="1" applyProtection="1">
      <alignment horizontal="center" vertical="center"/>
      <protection locked="0"/>
    </xf>
    <xf numFmtId="169" fontId="8" fillId="0" borderId="7" xfId="0" applyNumberFormat="1" applyFont="1" applyBorder="1" applyAlignment="1" applyProtection="1">
      <alignment horizontal="center" vertical="center" wrapText="1"/>
      <protection locked="0"/>
    </xf>
    <xf numFmtId="169" fontId="8" fillId="0" borderId="7" xfId="0" applyNumberFormat="1" applyFont="1" applyBorder="1" applyAlignment="1" applyProtection="1">
      <alignment horizontal="center" vertical="top" wrapText="1"/>
      <protection locked="0"/>
    </xf>
    <xf numFmtId="169" fontId="1" fillId="0" borderId="12" xfId="0" applyNumberFormat="1" applyFont="1" applyBorder="1" applyAlignment="1" applyProtection="1">
      <alignment horizontal="left" vertical="top" wrapText="1"/>
      <protection locked="0"/>
    </xf>
    <xf numFmtId="170" fontId="2" fillId="0" borderId="12" xfId="0" applyNumberFormat="1" applyFont="1" applyBorder="1" applyAlignment="1" applyProtection="1">
      <alignment horizontal="center" vertical="center"/>
      <protection locked="0"/>
    </xf>
    <xf numFmtId="170" fontId="8" fillId="0" borderId="7" xfId="0" applyNumberFormat="1" applyFont="1" applyBorder="1" applyAlignment="1" applyProtection="1">
      <alignment horizontal="center" vertical="center"/>
      <protection locked="0"/>
    </xf>
    <xf numFmtId="170" fontId="8" fillId="0" borderId="7" xfId="0" applyNumberFormat="1" applyFont="1" applyBorder="1" applyAlignment="1">
      <alignment horizontal="center" vertical="center"/>
    </xf>
    <xf numFmtId="169" fontId="9" fillId="0" borderId="7" xfId="0" applyNumberFormat="1" applyFont="1" applyBorder="1" applyAlignment="1" applyProtection="1">
      <alignment horizontal="left" vertical="top" wrapText="1"/>
      <protection locked="0"/>
    </xf>
    <xf numFmtId="170" fontId="9" fillId="0" borderId="7" xfId="0" applyNumberFormat="1" applyFont="1" applyBorder="1" applyAlignment="1" applyProtection="1">
      <alignment horizontal="center" vertical="center"/>
      <protection locked="0"/>
    </xf>
    <xf numFmtId="171" fontId="2" fillId="0" borderId="7" xfId="7" applyNumberFormat="1" applyFont="1" applyBorder="1" applyAlignment="1" applyProtection="1">
      <alignment horizontal="center" vertical="center"/>
      <protection locked="0"/>
    </xf>
    <xf numFmtId="9" fontId="6" fillId="0" borderId="0" xfId="7" applyFont="1" applyProtection="1">
      <protection locked="0"/>
    </xf>
    <xf numFmtId="171" fontId="2" fillId="0" borderId="7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 wrapText="1"/>
    </xf>
    <xf numFmtId="164" fontId="15" fillId="5" borderId="0" xfId="3" applyFont="1" applyFill="1" applyAlignment="1" applyProtection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7" fillId="0" borderId="0" xfId="0" applyFont="1" applyProtection="1">
      <protection locked="0"/>
    </xf>
    <xf numFmtId="169" fontId="15" fillId="5" borderId="0" xfId="0" applyNumberFormat="1" applyFont="1" applyFill="1" applyAlignment="1">
      <alignment horizontal="center" vertical="center" wrapText="1"/>
    </xf>
    <xf numFmtId="0" fontId="18" fillId="0" borderId="0" xfId="0" applyFont="1" applyProtection="1">
      <protection locked="0"/>
    </xf>
    <xf numFmtId="170" fontId="15" fillId="5" borderId="0" xfId="0" applyNumberFormat="1" applyFont="1" applyFill="1" applyAlignment="1">
      <alignment horizontal="center" vertical="center" wrapText="1"/>
    </xf>
    <xf numFmtId="170" fontId="17" fillId="5" borderId="0" xfId="0" applyNumberFormat="1" applyFont="1" applyFill="1" applyProtection="1">
      <protection locked="0"/>
    </xf>
    <xf numFmtId="169" fontId="15" fillId="5" borderId="0" xfId="3" applyNumberFormat="1" applyFont="1" applyFill="1" applyAlignment="1" applyProtection="1">
      <alignment horizontal="center" vertical="center" wrapText="1"/>
    </xf>
    <xf numFmtId="0" fontId="17" fillId="0" borderId="0" xfId="0" applyFont="1" applyAlignment="1" applyProtection="1">
      <alignment vertical="top"/>
      <protection locked="0"/>
    </xf>
    <xf numFmtId="0" fontId="18" fillId="0" borderId="0" xfId="0" applyFont="1" applyAlignment="1" applyProtection="1">
      <alignment vertical="top"/>
      <protection locked="0"/>
    </xf>
    <xf numFmtId="0" fontId="17" fillId="5" borderId="0" xfId="0" applyFont="1" applyFill="1" applyProtection="1">
      <protection locked="0"/>
    </xf>
    <xf numFmtId="0" fontId="15" fillId="0" borderId="0" xfId="0" applyFont="1" applyAlignment="1" applyProtection="1">
      <alignment vertical="center" wrapText="1"/>
      <protection locked="0"/>
    </xf>
    <xf numFmtId="166" fontId="15" fillId="0" borderId="0" xfId="3" applyNumberFormat="1" applyFont="1" applyAlignment="1" applyProtection="1">
      <alignment horizontal="center" vertical="center" wrapText="1"/>
      <protection locked="0"/>
    </xf>
    <xf numFmtId="0" fontId="16" fillId="0" borderId="17" xfId="0" applyFont="1" applyBorder="1" applyAlignment="1">
      <alignment horizontal="center" vertical="center" wrapText="1"/>
    </xf>
    <xf numFmtId="167" fontId="17" fillId="5" borderId="18" xfId="0" applyNumberFormat="1" applyFont="1" applyFill="1" applyBorder="1" applyAlignment="1" applyProtection="1">
      <alignment horizontal="center"/>
      <protection locked="0"/>
    </xf>
    <xf numFmtId="167" fontId="17" fillId="5" borderId="18" xfId="0" applyNumberFormat="1" applyFont="1" applyFill="1" applyBorder="1" applyAlignment="1" applyProtection="1">
      <alignment horizontal="center" vertical="top"/>
      <protection locked="0"/>
    </xf>
    <xf numFmtId="0" fontId="17" fillId="5" borderId="16" xfId="0" applyFont="1" applyFill="1" applyBorder="1" applyAlignment="1" applyProtection="1">
      <alignment vertical="top" wrapText="1"/>
      <protection locked="0"/>
    </xf>
    <xf numFmtId="169" fontId="17" fillId="5" borderId="16" xfId="3" applyNumberFormat="1" applyFont="1" applyFill="1" applyBorder="1" applyAlignment="1" applyProtection="1">
      <alignment horizontal="center" vertical="center" wrapText="1"/>
      <protection locked="0"/>
    </xf>
    <xf numFmtId="0" fontId="17" fillId="5" borderId="16" xfId="0" applyFont="1" applyFill="1" applyBorder="1" applyAlignment="1" applyProtection="1">
      <alignment horizontal="center" vertical="top" wrapText="1"/>
      <protection locked="0"/>
    </xf>
    <xf numFmtId="170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67" fontId="17" fillId="0" borderId="16" xfId="0" applyNumberFormat="1" applyFont="1" applyBorder="1" applyAlignment="1" applyProtection="1">
      <alignment horizontal="center"/>
      <protection locked="0"/>
    </xf>
    <xf numFmtId="169" fontId="17" fillId="5" borderId="16" xfId="0" applyNumberFormat="1" applyFont="1" applyFill="1" applyBorder="1" applyAlignment="1" applyProtection="1">
      <alignment horizontal="center" vertical="center" wrapText="1"/>
      <protection locked="0"/>
    </xf>
    <xf numFmtId="169" fontId="17" fillId="5" borderId="16" xfId="0" applyNumberFormat="1" applyFont="1" applyFill="1" applyBorder="1" applyAlignment="1" applyProtection="1">
      <alignment horizontal="center" vertical="center"/>
      <protection locked="0"/>
    </xf>
    <xf numFmtId="169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67" fontId="17" fillId="0" borderId="16" xfId="0" applyNumberFormat="1" applyFont="1" applyBorder="1" applyAlignment="1" applyProtection="1">
      <alignment horizontal="center" vertical="top"/>
      <protection locked="0"/>
    </xf>
    <xf numFmtId="17" fontId="17" fillId="5" borderId="16" xfId="0" applyNumberFormat="1" applyFont="1" applyFill="1" applyBorder="1" applyAlignment="1" applyProtection="1">
      <alignment horizontal="center" vertical="top" wrapText="1"/>
      <protection locked="0"/>
    </xf>
    <xf numFmtId="170" fontId="17" fillId="5" borderId="16" xfId="0" applyNumberFormat="1" applyFont="1" applyFill="1" applyBorder="1" applyAlignment="1" applyProtection="1">
      <alignment horizontal="center" vertical="center"/>
      <protection locked="0"/>
    </xf>
    <xf numFmtId="0" fontId="20" fillId="6" borderId="16" xfId="0" applyFont="1" applyFill="1" applyBorder="1" applyAlignment="1">
      <alignment horizontal="center" vertical="center" wrapText="1"/>
    </xf>
    <xf numFmtId="166" fontId="20" fillId="6" borderId="16" xfId="3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right" vertical="center" wrapText="1"/>
      <protection locked="0"/>
    </xf>
    <xf numFmtId="0" fontId="15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 applyProtection="1">
      <alignment horizontal="center" vertical="center" wrapText="1"/>
      <protection locked="0"/>
    </xf>
    <xf numFmtId="14" fontId="16" fillId="0" borderId="16" xfId="0" applyNumberFormat="1" applyFont="1" applyBorder="1" applyAlignment="1" applyProtection="1">
      <alignment horizontal="center" vertical="center" wrapText="1"/>
      <protection locked="0"/>
    </xf>
    <xf numFmtId="0" fontId="20" fillId="6" borderId="16" xfId="0" applyFont="1" applyFill="1" applyBorder="1" applyAlignment="1">
      <alignment horizontal="center" vertical="center" wrapText="1"/>
    </xf>
    <xf numFmtId="10" fontId="20" fillId="6" borderId="16" xfId="7" applyNumberFormat="1" applyFont="1" applyFill="1" applyBorder="1" applyAlignment="1" applyProtection="1">
      <alignment horizontal="center" vertical="center" wrapText="1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14" fontId="14" fillId="0" borderId="13" xfId="0" applyNumberFormat="1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0" fontId="10" fillId="0" borderId="7" xfId="7" applyNumberFormat="1" applyFont="1" applyBorder="1" applyAlignment="1" applyProtection="1">
      <alignment horizontal="center" vertical="center" wrapText="1"/>
    </xf>
  </cellXfs>
  <cellStyles count="8">
    <cellStyle name="Millares" xfId="1" builtinId="3"/>
    <cellStyle name="Millares 2" xfId="2" xr:uid="{00000000-0005-0000-0000-000001000000}"/>
    <cellStyle name="Moneda" xfId="3" builtinId="4"/>
    <cellStyle name="Moneda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Porcentaje" xfId="7" builtinId="5"/>
  </cellStyles>
  <dxfs count="2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892-4DB7-9779-A5D2800378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8892-4DB7-9779-A5D2800378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8892-4DB7-9779-A5D28003788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8892-4DB7-9779-A5D28003788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8892-4DB7-9779-A5D28003788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6-8892-4DB7-9779-A5D28003788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7-8892-4DB7-9779-A5D28003788D}"/>
              </c:ext>
            </c:extLst>
          </c:dPt>
          <c:dLbls>
            <c:dLbl>
              <c:idx val="1"/>
              <c:layout>
                <c:manualLayout>
                  <c:x val="1.1316274915858401E-2"/>
                  <c:y val="-1.3232312594236482E-2"/>
                </c:manualLayout>
              </c:layout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92-4DB7-9779-A5D28003788D}"/>
                </c:ext>
              </c:extLst>
            </c:dLbl>
            <c:dLbl>
              <c:idx val="3"/>
              <c:layout>
                <c:manualLayout>
                  <c:x val="2.2249417931228137E-2"/>
                  <c:y val="-1.7867913919976865E-2"/>
                </c:manualLayout>
              </c:layout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CO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92-4DB7-9779-A5D2800378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MIO!$B$39:$B$45</c:f>
              <c:strCache>
                <c:ptCount val="7"/>
                <c:pt idx="0">
                  <c:v>Servicio Mesa de ayuda</c:v>
                </c:pt>
                <c:pt idx="1">
                  <c:v>Mto. Servidores</c:v>
                </c:pt>
                <c:pt idx="2">
                  <c:v>Adiciones mesa de ayuda</c:v>
                </c:pt>
                <c:pt idx="3">
                  <c:v>Servicio mantenimiento equipos informáticos</c:v>
                </c:pt>
                <c:pt idx="4">
                  <c:v>Venta tabletas</c:v>
                </c:pt>
                <c:pt idx="5">
                  <c:v>Outsourcing - mesa de ayuda</c:v>
                </c:pt>
                <c:pt idx="6">
                  <c:v>Venta repuestos</c:v>
                </c:pt>
              </c:strCache>
            </c:strRef>
          </c:cat>
          <c:val>
            <c:numRef>
              <c:f>MIO!$C$39:$C$45</c:f>
              <c:numCache>
                <c:formatCode>[$$-240A]\ #,##0</c:formatCode>
                <c:ptCount val="7"/>
                <c:pt idx="0">
                  <c:v>2776127348</c:v>
                </c:pt>
                <c:pt idx="1">
                  <c:v>64426400</c:v>
                </c:pt>
                <c:pt idx="2">
                  <c:v>1986397623</c:v>
                </c:pt>
                <c:pt idx="3">
                  <c:v>93468631</c:v>
                </c:pt>
                <c:pt idx="4">
                  <c:v>10318865727</c:v>
                </c:pt>
                <c:pt idx="5">
                  <c:v>493499900</c:v>
                </c:pt>
                <c:pt idx="6">
                  <c:v>19367344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2-4DB7-9779-A5D28003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1830457</xdr:colOff>
      <xdr:row>3</xdr:row>
      <xdr:rowOff>24102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0</xdr:row>
      <xdr:rowOff>123825</xdr:rowOff>
    </xdr:from>
    <xdr:to>
      <xdr:col>1</xdr:col>
      <xdr:colOff>2171700</xdr:colOff>
      <xdr:row>2</xdr:row>
      <xdr:rowOff>0</xdr:rowOff>
    </xdr:to>
    <xdr:pic>
      <xdr:nvPicPr>
        <xdr:cNvPr id="2085966" name="2 Imagen">
          <a:extLst>
            <a:ext uri="{FF2B5EF4-FFF2-40B4-BE49-F238E27FC236}">
              <a16:creationId xmlns:a16="http://schemas.microsoft.com/office/drawing/2014/main" id="{00000000-0008-0000-0200-00004ED41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23825"/>
          <a:ext cx="9239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276225</xdr:colOff>
      <xdr:row>29</xdr:row>
      <xdr:rowOff>152400</xdr:rowOff>
    </xdr:from>
    <xdr:to>
      <xdr:col>15</xdr:col>
      <xdr:colOff>590550</xdr:colOff>
      <xdr:row>44</xdr:row>
      <xdr:rowOff>152400</xdr:rowOff>
    </xdr:to>
    <xdr:graphicFrame macro="">
      <xdr:nvGraphicFramePr>
        <xdr:cNvPr id="2085967" name="3 Gráfico">
          <a:extLst>
            <a:ext uri="{FF2B5EF4-FFF2-40B4-BE49-F238E27FC236}">
              <a16:creationId xmlns:a16="http://schemas.microsoft.com/office/drawing/2014/main" id="{00000000-0008-0000-0200-00004FD4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omercial\Consecutivo%20Propuestas%20Varias%20Selco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"/>
    </sheetNames>
    <sheetDataSet>
      <sheetData sheetId="0">
        <row r="317">
          <cell r="B317" t="str">
            <v xml:space="preserve">CP </v>
          </cell>
          <cell r="I317" t="str">
            <v>ANDRES SIMBAQUEBA</v>
          </cell>
        </row>
        <row r="318">
          <cell r="I318" t="str">
            <v>PEDRO ANTONIO BEDOYA</v>
          </cell>
        </row>
        <row r="319">
          <cell r="I319" t="str">
            <v>JULIO JESURUN GÓMEZ</v>
          </cell>
        </row>
        <row r="320">
          <cell r="I320" t="str">
            <v>JOHANA MUÑOZ</v>
          </cell>
        </row>
        <row r="321">
          <cell r="I321" t="str">
            <v>FERNANDO SIMBAQUEVA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14" totalsRowShown="0" headerRowDxfId="20" dataDxfId="19">
  <autoFilter ref="A1:A14" xr:uid="{00000000-0009-0000-0100-000001000000}"/>
  <tableColumns count="1">
    <tableColumn id="1" xr3:uid="{00000000-0010-0000-0000-000001000000}" name="M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C1:C7" totalsRowShown="0" headerRowDxfId="17" dataDxfId="16">
  <autoFilter ref="C1:C7" xr:uid="{00000000-0009-0000-0100-000002000000}"/>
  <tableColumns count="1">
    <tableColumn id="1" xr3:uid="{00000000-0010-0000-0100-000001000000}" name="Tipo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E1:E4" totalsRowShown="0" headerRowDxfId="14" dataDxfId="13">
  <autoFilter ref="E1:E4" xr:uid="{00000000-0009-0000-0100-000003000000}"/>
  <tableColumns count="1">
    <tableColumn id="1" xr3:uid="{00000000-0010-0000-0200-000001000000}" name="Naturaleza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G1:G13" totalsRowShown="0" headerRowDxfId="11" dataDxfId="10">
  <autoFilter ref="G1:G13" xr:uid="{00000000-0009-0000-0100-000004000000}"/>
  <tableColumns count="1">
    <tableColumn id="1" xr3:uid="{00000000-0010-0000-0300-000001000000}" name="Sector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I1:I7" totalsRowShown="0" headerRowDxfId="8" dataDxfId="7">
  <autoFilter ref="I1:I7" xr:uid="{00000000-0009-0000-0100-000005000000}"/>
  <tableColumns count="1">
    <tableColumn id="1" xr3:uid="{00000000-0010-0000-0400-000001000000}" name="Ejecutivo de Cuenta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a69" displayName="Tabla69" ref="K1:K5" totalsRowShown="0" headerRowDxfId="5" dataDxfId="4">
  <autoFilter ref="K1:K5" xr:uid="{00000000-0009-0000-0100-000008000000}"/>
  <tableColumns count="1">
    <tableColumn id="1" xr3:uid="{00000000-0010-0000-0500-000001000000}" name="Estado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697" displayName="Tabla697" ref="M1:M4" totalsRowShown="0" headerRowDxfId="2" dataDxfId="1">
  <autoFilter ref="M1:M4" xr:uid="{00000000-0009-0000-0100-000006000000}"/>
  <tableColumns count="1">
    <tableColumn id="1" xr3:uid="{00000000-0010-0000-0600-000001000000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topLeftCell="B1" zoomScaleNormal="100" zoomScaleSheetLayoutView="80" zoomScalePageLayoutView="60" workbookViewId="0">
      <selection activeCell="B5" sqref="B5:C5"/>
    </sheetView>
  </sheetViews>
  <sheetFormatPr baseColWidth="10" defaultColWidth="16.1640625" defaultRowHeight="10.5" x14ac:dyDescent="0.2"/>
  <cols>
    <col min="1" max="1" width="13.5" style="65" hidden="1" customWidth="1"/>
    <col min="2" max="2" width="58.83203125" style="80" bestFit="1" customWidth="1"/>
    <col min="3" max="3" width="19.6640625" style="81" bestFit="1" customWidth="1"/>
    <col min="4" max="4" width="17.83203125" style="65" customWidth="1"/>
    <col min="5" max="5" width="15.83203125" style="65" customWidth="1"/>
    <col min="6" max="6" width="14.5" style="65" customWidth="1"/>
    <col min="7" max="7" width="24.33203125" style="65" customWidth="1"/>
    <col min="8" max="8" width="12" style="65" customWidth="1"/>
    <col min="9" max="9" width="12" style="65" hidden="1" customWidth="1"/>
    <col min="10" max="10" width="22.33203125" style="65" customWidth="1"/>
    <col min="11" max="11" width="17.83203125" style="65" bestFit="1" customWidth="1"/>
    <col min="12" max="12" width="16.83203125" style="65" customWidth="1"/>
    <col min="13" max="251" width="12" style="65" customWidth="1"/>
    <col min="252" max="16384" width="16.1640625" style="65"/>
  </cols>
  <sheetData>
    <row r="1" spans="2:15" ht="18" customHeight="1" x14ac:dyDescent="0.2">
      <c r="B1" s="98"/>
      <c r="C1" s="98"/>
      <c r="D1" s="98"/>
      <c r="E1" s="98"/>
      <c r="F1" s="98"/>
      <c r="G1" s="98"/>
      <c r="H1" s="98"/>
    </row>
    <row r="2" spans="2:15" ht="18" customHeight="1" x14ac:dyDescent="0.2">
      <c r="B2" s="99" t="s">
        <v>111</v>
      </c>
      <c r="C2" s="99"/>
      <c r="D2" s="99"/>
      <c r="E2" s="99"/>
      <c r="F2" s="99"/>
      <c r="G2" s="99"/>
      <c r="H2" s="99"/>
    </row>
    <row r="3" spans="2:15" ht="18" customHeight="1" x14ac:dyDescent="0.2">
      <c r="B3" s="100" t="s">
        <v>112</v>
      </c>
      <c r="C3" s="100"/>
      <c r="D3" s="100"/>
      <c r="E3" s="100"/>
      <c r="F3" s="100"/>
      <c r="G3" s="100"/>
      <c r="H3" s="100"/>
    </row>
    <row r="4" spans="2:15" s="66" customFormat="1" ht="12" customHeight="1" x14ac:dyDescent="0.2">
      <c r="B4" s="67"/>
      <c r="C4" s="67"/>
      <c r="D4" s="67"/>
      <c r="E4" s="67"/>
      <c r="F4" s="67"/>
      <c r="G4" s="67"/>
      <c r="H4" s="67"/>
    </row>
    <row r="5" spans="2:15" s="66" customFormat="1" ht="22.5" customHeight="1" x14ac:dyDescent="0.2">
      <c r="B5" s="104" t="s">
        <v>46</v>
      </c>
      <c r="C5" s="104"/>
      <c r="D5" s="105" t="s">
        <v>47</v>
      </c>
      <c r="E5" s="105"/>
      <c r="F5" s="105"/>
      <c r="G5" s="104" t="s">
        <v>117</v>
      </c>
      <c r="H5" s="104"/>
    </row>
    <row r="6" spans="2:15" ht="15" customHeight="1" x14ac:dyDescent="0.2">
      <c r="B6" s="102"/>
      <c r="C6" s="102"/>
      <c r="D6" s="102"/>
      <c r="E6" s="102"/>
      <c r="F6" s="102"/>
      <c r="G6" s="103"/>
      <c r="H6" s="102"/>
    </row>
    <row r="7" spans="2:15" s="66" customFormat="1" x14ac:dyDescent="0.2">
      <c r="B7" s="101"/>
      <c r="C7" s="101"/>
      <c r="D7" s="101"/>
      <c r="E7" s="101"/>
      <c r="F7" s="101"/>
      <c r="G7" s="101"/>
      <c r="H7" s="101"/>
    </row>
    <row r="8" spans="2:15" s="66" customFormat="1" ht="22.5" customHeight="1" thickBot="1" x14ac:dyDescent="0.25">
      <c r="B8" s="96" t="s">
        <v>1</v>
      </c>
      <c r="C8" s="97" t="s">
        <v>113</v>
      </c>
      <c r="D8" s="96" t="s">
        <v>114</v>
      </c>
      <c r="E8" s="96" t="s">
        <v>115</v>
      </c>
      <c r="F8" s="96" t="s">
        <v>2</v>
      </c>
      <c r="G8" s="96" t="s">
        <v>116</v>
      </c>
      <c r="H8" s="96" t="s">
        <v>3</v>
      </c>
      <c r="I8" s="82" t="s">
        <v>56</v>
      </c>
    </row>
    <row r="9" spans="2:15" s="66" customFormat="1" ht="15" customHeight="1" x14ac:dyDescent="0.15">
      <c r="B9" s="85"/>
      <c r="C9" s="86"/>
      <c r="D9" s="87"/>
      <c r="E9" s="87"/>
      <c r="F9" s="88"/>
      <c r="G9" s="87"/>
      <c r="H9" s="89"/>
      <c r="I9" s="68"/>
      <c r="J9" s="69"/>
      <c r="L9" s="70"/>
    </row>
    <row r="10" spans="2:15" s="66" customFormat="1" ht="15" customHeight="1" x14ac:dyDescent="0.15">
      <c r="B10" s="85"/>
      <c r="C10" s="86"/>
      <c r="D10" s="87"/>
      <c r="E10" s="87"/>
      <c r="F10" s="88"/>
      <c r="G10" s="87"/>
      <c r="H10" s="89"/>
      <c r="I10" s="68"/>
    </row>
    <row r="11" spans="2:15" s="71" customFormat="1" ht="13.5" customHeight="1" x14ac:dyDescent="0.15">
      <c r="B11" s="85"/>
      <c r="C11" s="86"/>
      <c r="D11" s="87"/>
      <c r="E11" s="87"/>
      <c r="F11" s="88"/>
      <c r="G11" s="87"/>
      <c r="H11" s="89"/>
      <c r="I11" s="83"/>
      <c r="J11" s="69"/>
      <c r="L11" s="72"/>
      <c r="N11" s="73"/>
      <c r="O11" s="73"/>
    </row>
    <row r="12" spans="2:15" s="71" customFormat="1" ht="13.5" customHeight="1" x14ac:dyDescent="0.15">
      <c r="B12" s="85"/>
      <c r="C12" s="86"/>
      <c r="D12" s="87"/>
      <c r="E12" s="87"/>
      <c r="F12" s="88"/>
      <c r="G12" s="87"/>
      <c r="H12" s="89"/>
      <c r="I12" s="83"/>
      <c r="J12" s="69"/>
      <c r="K12" s="72"/>
      <c r="L12" s="72"/>
      <c r="N12" s="73"/>
      <c r="O12" s="73"/>
    </row>
    <row r="13" spans="2:15" s="71" customFormat="1" ht="13.5" customHeight="1" x14ac:dyDescent="0.15">
      <c r="B13" s="85"/>
      <c r="C13" s="90"/>
      <c r="D13" s="87"/>
      <c r="E13" s="87"/>
      <c r="F13" s="88"/>
      <c r="G13" s="87"/>
      <c r="H13" s="89"/>
      <c r="I13" s="83"/>
      <c r="J13" s="69"/>
      <c r="K13" s="72"/>
      <c r="L13" s="74"/>
      <c r="N13" s="73"/>
      <c r="O13" s="73"/>
    </row>
    <row r="14" spans="2:15" s="71" customFormat="1" x14ac:dyDescent="0.15">
      <c r="B14" s="85"/>
      <c r="C14" s="91"/>
      <c r="D14" s="87"/>
      <c r="E14" s="87"/>
      <c r="F14" s="88"/>
      <c r="G14" s="87"/>
      <c r="H14" s="89"/>
      <c r="I14" s="83"/>
      <c r="J14" s="69"/>
      <c r="K14" s="75"/>
      <c r="L14" s="75"/>
      <c r="N14" s="73"/>
      <c r="O14" s="73"/>
    </row>
    <row r="15" spans="2:15" s="71" customFormat="1" ht="13.5" customHeight="1" x14ac:dyDescent="0.15">
      <c r="B15" s="85"/>
      <c r="C15" s="86"/>
      <c r="D15" s="87"/>
      <c r="E15" s="87"/>
      <c r="F15" s="88"/>
      <c r="G15" s="87"/>
      <c r="H15" s="89"/>
      <c r="I15" s="83"/>
      <c r="J15" s="76"/>
      <c r="K15" s="74"/>
      <c r="L15" s="72"/>
      <c r="N15" s="73"/>
      <c r="O15" s="73"/>
    </row>
    <row r="16" spans="2:15" s="71" customFormat="1" ht="13.5" customHeight="1" x14ac:dyDescent="0.15">
      <c r="B16" s="85"/>
      <c r="C16" s="90"/>
      <c r="D16" s="87"/>
      <c r="E16" s="87"/>
      <c r="F16" s="88"/>
      <c r="G16" s="87"/>
      <c r="H16" s="89"/>
      <c r="I16" s="83"/>
      <c r="J16" s="69"/>
      <c r="K16" s="70"/>
      <c r="L16" s="70"/>
      <c r="N16" s="73"/>
      <c r="O16" s="73"/>
    </row>
    <row r="17" spans="2:15" s="71" customFormat="1" ht="13.5" customHeight="1" x14ac:dyDescent="0.15">
      <c r="B17" s="85"/>
      <c r="C17" s="90"/>
      <c r="D17" s="87"/>
      <c r="E17" s="87"/>
      <c r="F17" s="88"/>
      <c r="G17" s="87"/>
      <c r="H17" s="89"/>
      <c r="I17" s="83"/>
      <c r="J17" s="76"/>
      <c r="K17" s="70"/>
      <c r="L17" s="70"/>
      <c r="N17" s="73"/>
      <c r="O17" s="73"/>
    </row>
    <row r="18" spans="2:15" s="77" customFormat="1" x14ac:dyDescent="0.2">
      <c r="B18" s="85"/>
      <c r="C18" s="92"/>
      <c r="D18" s="87"/>
      <c r="E18" s="87"/>
      <c r="F18" s="88"/>
      <c r="G18" s="87"/>
      <c r="H18" s="93"/>
      <c r="I18" s="84"/>
      <c r="J18" s="69"/>
      <c r="K18" s="70"/>
      <c r="L18" s="70"/>
      <c r="N18" s="78"/>
      <c r="O18" s="78"/>
    </row>
    <row r="19" spans="2:15" s="71" customFormat="1" ht="15" customHeight="1" x14ac:dyDescent="0.15">
      <c r="B19" s="85"/>
      <c r="C19" s="92"/>
      <c r="D19" s="94"/>
      <c r="E19" s="87"/>
      <c r="F19" s="88"/>
      <c r="G19" s="87"/>
      <c r="H19" s="93"/>
      <c r="I19" s="83"/>
      <c r="J19" s="69"/>
      <c r="K19" s="70"/>
      <c r="L19" s="70"/>
      <c r="N19" s="73"/>
      <c r="O19" s="73"/>
    </row>
    <row r="20" spans="2:15" s="71" customFormat="1" ht="15" customHeight="1" x14ac:dyDescent="0.15">
      <c r="B20" s="85"/>
      <c r="C20" s="92"/>
      <c r="D20" s="87"/>
      <c r="E20" s="87"/>
      <c r="F20" s="88"/>
      <c r="G20" s="87"/>
      <c r="H20" s="93"/>
      <c r="I20" s="83"/>
      <c r="J20" s="69"/>
      <c r="K20" s="70"/>
      <c r="L20" s="70"/>
      <c r="N20" s="73"/>
      <c r="O20" s="73"/>
    </row>
    <row r="21" spans="2:15" s="71" customFormat="1" x14ac:dyDescent="0.15">
      <c r="B21" s="85"/>
      <c r="C21" s="95"/>
      <c r="D21" s="87"/>
      <c r="E21" s="92"/>
      <c r="F21" s="88"/>
      <c r="G21" s="87"/>
      <c r="H21" s="89"/>
      <c r="I21" s="83"/>
      <c r="J21" s="69"/>
      <c r="K21" s="70"/>
      <c r="L21" s="70"/>
      <c r="N21" s="73"/>
      <c r="O21" s="73"/>
    </row>
    <row r="22" spans="2:15" s="71" customFormat="1" x14ac:dyDescent="0.15">
      <c r="B22" s="85"/>
      <c r="C22" s="95"/>
      <c r="D22" s="87"/>
      <c r="E22" s="92"/>
      <c r="F22" s="88"/>
      <c r="G22" s="87"/>
      <c r="H22" s="89"/>
      <c r="I22" s="83"/>
      <c r="J22" s="69"/>
      <c r="K22" s="70"/>
      <c r="L22" s="70"/>
      <c r="N22" s="73"/>
      <c r="O22" s="73"/>
    </row>
    <row r="23" spans="2:15" s="71" customFormat="1" x14ac:dyDescent="0.15">
      <c r="B23" s="85"/>
      <c r="C23" s="95"/>
      <c r="D23" s="87"/>
      <c r="E23" s="92"/>
      <c r="F23" s="88"/>
      <c r="G23" s="87"/>
      <c r="H23" s="89"/>
      <c r="I23" s="83"/>
      <c r="J23" s="69"/>
      <c r="K23" s="79"/>
      <c r="L23" s="79"/>
      <c r="N23" s="73"/>
      <c r="O23" s="73"/>
    </row>
    <row r="24" spans="2:15" s="71" customFormat="1" x14ac:dyDescent="0.15">
      <c r="B24" s="85"/>
      <c r="C24" s="95"/>
      <c r="D24" s="87"/>
      <c r="E24" s="87"/>
      <c r="F24" s="88"/>
      <c r="G24" s="87"/>
      <c r="H24" s="89"/>
      <c r="I24" s="83"/>
      <c r="J24" s="69"/>
      <c r="K24" s="79"/>
      <c r="L24" s="79"/>
      <c r="N24" s="73"/>
      <c r="O24" s="73"/>
    </row>
    <row r="25" spans="2:15" s="71" customFormat="1" x14ac:dyDescent="0.15">
      <c r="B25" s="85"/>
      <c r="C25" s="95"/>
      <c r="D25" s="87"/>
      <c r="E25" s="87"/>
      <c r="F25" s="88"/>
      <c r="G25" s="87"/>
      <c r="H25" s="89"/>
      <c r="I25" s="83"/>
      <c r="J25" s="69"/>
      <c r="K25" s="79"/>
      <c r="L25" s="79"/>
      <c r="N25" s="73"/>
      <c r="O25" s="73"/>
    </row>
    <row r="26" spans="2:15" s="71" customFormat="1" x14ac:dyDescent="0.15">
      <c r="B26" s="85"/>
      <c r="C26" s="95"/>
      <c r="D26" s="87"/>
      <c r="E26" s="92"/>
      <c r="F26" s="88"/>
      <c r="G26" s="87"/>
      <c r="H26" s="89"/>
      <c r="I26" s="83"/>
      <c r="J26" s="69"/>
      <c r="K26" s="79"/>
      <c r="L26" s="79"/>
      <c r="N26" s="73"/>
      <c r="O26" s="73"/>
    </row>
    <row r="27" spans="2:15" s="71" customFormat="1" x14ac:dyDescent="0.15">
      <c r="B27" s="85"/>
      <c r="C27" s="95"/>
      <c r="D27" s="87"/>
      <c r="E27" s="87"/>
      <c r="F27" s="88"/>
      <c r="G27" s="87"/>
      <c r="H27" s="89"/>
      <c r="I27" s="83"/>
      <c r="J27" s="69"/>
      <c r="K27" s="79"/>
      <c r="L27" s="79"/>
      <c r="N27" s="73"/>
      <c r="O27" s="73"/>
    </row>
    <row r="28" spans="2:15" s="71" customFormat="1" ht="14.25" customHeight="1" x14ac:dyDescent="0.15">
      <c r="B28" s="85"/>
      <c r="C28" s="95"/>
      <c r="D28" s="87"/>
      <c r="E28" s="92"/>
      <c r="F28" s="88"/>
      <c r="G28" s="87"/>
      <c r="H28" s="89"/>
      <c r="I28" s="83"/>
      <c r="J28" s="69"/>
      <c r="K28" s="79"/>
      <c r="L28" s="79"/>
      <c r="N28" s="73"/>
      <c r="O28" s="73"/>
    </row>
    <row r="29" spans="2:15" s="71" customFormat="1" ht="14.25" hidden="1" customHeight="1" x14ac:dyDescent="0.15">
      <c r="B29" s="85"/>
      <c r="C29" s="95"/>
      <c r="D29" s="87"/>
      <c r="E29" s="87"/>
      <c r="F29" s="88"/>
      <c r="G29" s="87"/>
      <c r="H29" s="89"/>
      <c r="I29" s="83"/>
      <c r="J29" s="69"/>
      <c r="K29" s="79"/>
      <c r="L29" s="79"/>
      <c r="N29" s="73"/>
      <c r="O29" s="73"/>
    </row>
    <row r="30" spans="2:15" s="71" customFormat="1" ht="14.25" customHeight="1" x14ac:dyDescent="0.15">
      <c r="B30" s="85"/>
      <c r="C30" s="95"/>
      <c r="D30" s="87"/>
      <c r="E30" s="92"/>
      <c r="F30" s="88"/>
      <c r="G30" s="87"/>
      <c r="H30" s="89"/>
      <c r="I30" s="83"/>
      <c r="J30" s="69"/>
      <c r="K30" s="79"/>
      <c r="L30" s="79"/>
      <c r="N30" s="73"/>
      <c r="O30" s="73"/>
    </row>
    <row r="31" spans="2:15" s="71" customFormat="1" ht="14.25" hidden="1" customHeight="1" x14ac:dyDescent="0.15">
      <c r="B31" s="85"/>
      <c r="C31" s="95"/>
      <c r="D31" s="87"/>
      <c r="E31" s="87"/>
      <c r="F31" s="88"/>
      <c r="G31" s="87"/>
      <c r="H31" s="89"/>
      <c r="I31" s="83"/>
      <c r="J31" s="69"/>
      <c r="K31" s="79"/>
      <c r="L31" s="79"/>
      <c r="N31" s="73"/>
      <c r="O31" s="73"/>
    </row>
    <row r="32" spans="2:15" s="71" customFormat="1" ht="14.25" customHeight="1" x14ac:dyDescent="0.15">
      <c r="B32" s="85"/>
      <c r="C32" s="95"/>
      <c r="D32" s="87"/>
      <c r="E32" s="87"/>
      <c r="F32" s="88"/>
      <c r="G32" s="87"/>
      <c r="H32" s="89"/>
      <c r="I32" s="83"/>
      <c r="J32" s="69"/>
      <c r="K32" s="79"/>
      <c r="L32" s="79"/>
      <c r="N32" s="73"/>
      <c r="O32" s="73"/>
    </row>
    <row r="33" spans="2:15" s="71" customFormat="1" ht="14.25" customHeight="1" x14ac:dyDescent="0.15">
      <c r="B33" s="85"/>
      <c r="C33" s="95"/>
      <c r="D33" s="87"/>
      <c r="E33" s="87"/>
      <c r="F33" s="88"/>
      <c r="G33" s="87"/>
      <c r="H33" s="89"/>
      <c r="I33" s="83"/>
      <c r="J33" s="69"/>
      <c r="K33" s="79"/>
      <c r="L33" s="79"/>
      <c r="N33" s="73"/>
      <c r="O33" s="73"/>
    </row>
    <row r="34" spans="2:15" s="71" customFormat="1" ht="14.25" customHeight="1" x14ac:dyDescent="0.15">
      <c r="B34" s="85"/>
      <c r="C34" s="95"/>
      <c r="D34" s="87"/>
      <c r="E34" s="92"/>
      <c r="F34" s="88"/>
      <c r="G34" s="87"/>
      <c r="H34" s="89"/>
      <c r="I34" s="83"/>
      <c r="J34" s="69"/>
      <c r="K34" s="79"/>
      <c r="L34" s="79"/>
      <c r="N34" s="73"/>
      <c r="O34" s="73"/>
    </row>
    <row r="35" spans="2:15" s="71" customFormat="1" ht="14.25" customHeight="1" x14ac:dyDescent="0.15">
      <c r="B35" s="85"/>
      <c r="C35" s="95"/>
      <c r="D35" s="87"/>
      <c r="E35" s="92"/>
      <c r="F35" s="88"/>
      <c r="G35" s="87"/>
      <c r="H35" s="89"/>
      <c r="I35" s="83"/>
      <c r="J35" s="69"/>
      <c r="K35" s="79"/>
      <c r="L35" s="79"/>
      <c r="N35" s="73"/>
      <c r="O35" s="73"/>
    </row>
    <row r="36" spans="2:15" s="71" customFormat="1" ht="14.25" customHeight="1" x14ac:dyDescent="0.15">
      <c r="B36" s="85"/>
      <c r="C36" s="95"/>
      <c r="D36" s="87"/>
      <c r="E36" s="92"/>
      <c r="F36" s="88"/>
      <c r="G36" s="87"/>
      <c r="H36" s="89"/>
      <c r="I36" s="83"/>
      <c r="J36" s="69"/>
      <c r="K36" s="79"/>
      <c r="L36" s="79"/>
      <c r="N36" s="73"/>
      <c r="O36" s="73"/>
    </row>
  </sheetData>
  <mergeCells count="10">
    <mergeCell ref="B1:H1"/>
    <mergeCell ref="B2:H2"/>
    <mergeCell ref="B3:H3"/>
    <mergeCell ref="B7:H7"/>
    <mergeCell ref="B6:C6"/>
    <mergeCell ref="D6:F6"/>
    <mergeCell ref="G6:H6"/>
    <mergeCell ref="G5:H5"/>
    <mergeCell ref="D5:F5"/>
    <mergeCell ref="B5:C5"/>
  </mergeCells>
  <pageMargins left="0.70866141732283505" right="0.70866141732283505" top="0.74803149606299202" bottom="0.74803149606299202" header="0.31496062992126" footer="0.31496062992126"/>
  <pageSetup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4"/>
  <sheetViews>
    <sheetView showGridLines="0" workbookViewId="0">
      <selection activeCell="M11" sqref="M11"/>
    </sheetView>
  </sheetViews>
  <sheetFormatPr baseColWidth="10" defaultColWidth="12" defaultRowHeight="11.25" x14ac:dyDescent="0.2"/>
  <cols>
    <col min="1" max="1" width="12" style="2"/>
    <col min="2" max="2" width="1.6640625" style="2" customWidth="1"/>
    <col min="3" max="3" width="7.33203125" style="2" customWidth="1"/>
    <col min="4" max="4" width="1.6640625" style="2" customWidth="1"/>
    <col min="5" max="5" width="12.83203125" style="2" customWidth="1"/>
    <col min="6" max="6" width="1.6640625" style="2" customWidth="1"/>
    <col min="7" max="7" width="17.6640625" style="2" bestFit="1" customWidth="1"/>
    <col min="8" max="8" width="1.6640625" style="2" customWidth="1"/>
    <col min="9" max="9" width="21.33203125" style="2" customWidth="1"/>
    <col min="10" max="10" width="1.6640625" style="2" customWidth="1"/>
    <col min="11" max="11" width="13" style="2" bestFit="1" customWidth="1"/>
    <col min="12" max="12" width="1.6640625" style="2" customWidth="1"/>
    <col min="13" max="13" width="13" style="2" bestFit="1" customWidth="1"/>
    <col min="14" max="16384" width="12" style="2"/>
  </cols>
  <sheetData>
    <row r="1" spans="1:13" s="1" customFormat="1" x14ac:dyDescent="0.2">
      <c r="A1" s="1" t="s">
        <v>4</v>
      </c>
      <c r="C1" s="1" t="s">
        <v>5</v>
      </c>
      <c r="E1" s="1" t="s">
        <v>2</v>
      </c>
      <c r="G1" s="1" t="s">
        <v>6</v>
      </c>
      <c r="I1" s="1" t="s">
        <v>0</v>
      </c>
      <c r="K1" s="1" t="s">
        <v>3</v>
      </c>
      <c r="M1" s="1" t="s">
        <v>3</v>
      </c>
    </row>
    <row r="3" spans="1:13" x14ac:dyDescent="0.2">
      <c r="A3" s="2" t="s">
        <v>7</v>
      </c>
      <c r="C3" s="2" t="s">
        <v>8</v>
      </c>
      <c r="E3" s="2" t="s">
        <v>9</v>
      </c>
      <c r="G3" s="2" t="s">
        <v>10</v>
      </c>
      <c r="I3" s="2" t="s">
        <v>11</v>
      </c>
      <c r="K3" s="2" t="s">
        <v>42</v>
      </c>
      <c r="M3" s="2" t="s">
        <v>53</v>
      </c>
    </row>
    <row r="4" spans="1:13" x14ac:dyDescent="0.2">
      <c r="A4" s="2" t="s">
        <v>12</v>
      </c>
      <c r="C4" s="2" t="s">
        <v>13</v>
      </c>
      <c r="E4" s="2" t="s">
        <v>14</v>
      </c>
      <c r="G4" s="2" t="s">
        <v>15</v>
      </c>
      <c r="I4" s="2" t="s">
        <v>16</v>
      </c>
      <c r="K4" s="2" t="s">
        <v>43</v>
      </c>
      <c r="M4" s="2" t="s">
        <v>54</v>
      </c>
    </row>
    <row r="5" spans="1:13" x14ac:dyDescent="0.2">
      <c r="A5" s="2" t="s">
        <v>17</v>
      </c>
      <c r="C5" s="2" t="s">
        <v>18</v>
      </c>
      <c r="G5" s="2" t="s">
        <v>19</v>
      </c>
      <c r="I5" s="2" t="s">
        <v>20</v>
      </c>
      <c r="K5" s="2" t="s">
        <v>44</v>
      </c>
    </row>
    <row r="6" spans="1:13" x14ac:dyDescent="0.2">
      <c r="A6" s="2" t="s">
        <v>21</v>
      </c>
      <c r="C6" s="2" t="s">
        <v>22</v>
      </c>
      <c r="G6" s="2" t="s">
        <v>23</v>
      </c>
      <c r="I6" s="2" t="s">
        <v>24</v>
      </c>
    </row>
    <row r="7" spans="1:13" x14ac:dyDescent="0.2">
      <c r="A7" s="2" t="s">
        <v>25</v>
      </c>
      <c r="C7" s="2" t="s">
        <v>26</v>
      </c>
      <c r="G7" s="2" t="s">
        <v>27</v>
      </c>
      <c r="I7" s="2" t="s">
        <v>28</v>
      </c>
    </row>
    <row r="8" spans="1:13" x14ac:dyDescent="0.2">
      <c r="A8" s="2" t="s">
        <v>29</v>
      </c>
      <c r="G8" s="2" t="s">
        <v>30</v>
      </c>
    </row>
    <row r="9" spans="1:13" x14ac:dyDescent="0.2">
      <c r="A9" s="2" t="s">
        <v>31</v>
      </c>
      <c r="G9" s="2" t="s">
        <v>32</v>
      </c>
    </row>
    <row r="10" spans="1:13" x14ac:dyDescent="0.2">
      <c r="A10" s="2" t="s">
        <v>33</v>
      </c>
      <c r="G10" s="2" t="s">
        <v>34</v>
      </c>
    </row>
    <row r="11" spans="1:13" x14ac:dyDescent="0.2">
      <c r="A11" s="2" t="s">
        <v>35</v>
      </c>
      <c r="G11" s="2" t="s">
        <v>36</v>
      </c>
    </row>
    <row r="12" spans="1:13" x14ac:dyDescent="0.2">
      <c r="A12" s="2" t="s">
        <v>37</v>
      </c>
      <c r="G12" s="2" t="s">
        <v>38</v>
      </c>
    </row>
    <row r="13" spans="1:13" x14ac:dyDescent="0.2">
      <c r="A13" s="2" t="s">
        <v>39</v>
      </c>
      <c r="G13" s="2" t="s">
        <v>40</v>
      </c>
    </row>
    <row r="14" spans="1:13" x14ac:dyDescent="0.2">
      <c r="A14" s="2" t="s">
        <v>41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B1" workbookViewId="0">
      <selection activeCell="I8" sqref="I8"/>
    </sheetView>
  </sheetViews>
  <sheetFormatPr baseColWidth="10" defaultColWidth="12" defaultRowHeight="11.25" x14ac:dyDescent="0.2"/>
  <cols>
    <col min="1" max="1" width="13.5" style="8" hidden="1" customWidth="1"/>
    <col min="2" max="2" width="39.83203125" style="9" customWidth="1"/>
    <col min="3" max="3" width="22.33203125" style="3" customWidth="1"/>
    <col min="4" max="4" width="11.33203125" style="3" customWidth="1"/>
    <col min="5" max="5" width="12.5" style="10" customWidth="1"/>
    <col min="6" max="6" width="13.6640625" style="8" customWidth="1"/>
    <col min="7" max="7" width="13.83203125" style="8" customWidth="1"/>
    <col min="8" max="8" width="12" style="8" customWidth="1"/>
    <col min="9" max="9" width="24.33203125" style="8" customWidth="1"/>
    <col min="10" max="10" width="12" style="8" customWidth="1"/>
    <col min="11" max="11" width="12" style="8" hidden="1" customWidth="1"/>
    <col min="12" max="12" width="22.33203125" style="8" customWidth="1"/>
    <col min="13" max="16384" width="12" style="8"/>
  </cols>
  <sheetData>
    <row r="1" spans="2:17" s="2" customFormat="1" ht="15" customHeight="1" x14ac:dyDescent="0.2">
      <c r="B1" s="110"/>
      <c r="C1" s="110"/>
      <c r="D1" s="110"/>
      <c r="E1" s="110"/>
      <c r="F1" s="111" t="s">
        <v>45</v>
      </c>
      <c r="G1" s="112"/>
      <c r="H1" s="112"/>
      <c r="I1" s="112"/>
      <c r="J1" s="112"/>
    </row>
    <row r="2" spans="2:17" s="2" customFormat="1" ht="33.75" customHeight="1" x14ac:dyDescent="0.2">
      <c r="B2" s="110"/>
      <c r="C2" s="110"/>
      <c r="D2" s="110"/>
      <c r="E2" s="110"/>
      <c r="F2" s="112"/>
      <c r="G2" s="112"/>
      <c r="H2" s="112"/>
      <c r="I2" s="112"/>
      <c r="J2" s="112"/>
    </row>
    <row r="3" spans="2:17" s="2" customFormat="1" x14ac:dyDescent="0.2">
      <c r="B3" s="1"/>
      <c r="C3" s="4"/>
      <c r="D3" s="4"/>
      <c r="E3" s="5"/>
    </row>
    <row r="4" spans="2:17" s="2" customFormat="1" x14ac:dyDescent="0.2">
      <c r="B4" s="110" t="s">
        <v>46</v>
      </c>
      <c r="C4" s="110"/>
      <c r="D4" s="38"/>
      <c r="E4" s="113" t="s">
        <v>47</v>
      </c>
      <c r="F4" s="113"/>
      <c r="G4" s="113"/>
      <c r="H4" s="113"/>
      <c r="I4" s="110" t="s">
        <v>48</v>
      </c>
      <c r="J4" s="110"/>
    </row>
    <row r="5" spans="2:17" ht="15" customHeight="1" x14ac:dyDescent="0.2">
      <c r="B5" s="106" t="s">
        <v>55</v>
      </c>
      <c r="C5" s="107"/>
      <c r="D5" s="107"/>
      <c r="E5" s="108"/>
      <c r="F5" s="106" t="s">
        <v>79</v>
      </c>
      <c r="G5" s="107"/>
      <c r="H5" s="108"/>
      <c r="I5" s="109">
        <v>41730</v>
      </c>
      <c r="J5" s="108"/>
    </row>
    <row r="6" spans="2:17" s="2" customFormat="1" x14ac:dyDescent="0.2">
      <c r="B6" s="1"/>
      <c r="C6" s="4"/>
      <c r="D6" s="4"/>
      <c r="E6" s="5"/>
    </row>
    <row r="7" spans="2:17" s="2" customFormat="1" ht="23.25" thickBot="1" x14ac:dyDescent="0.25">
      <c r="B7" s="36" t="s">
        <v>1</v>
      </c>
      <c r="C7" s="37" t="s">
        <v>49</v>
      </c>
      <c r="D7" s="37"/>
      <c r="E7" s="7" t="s">
        <v>50</v>
      </c>
      <c r="F7" s="6" t="s">
        <v>51</v>
      </c>
      <c r="G7" s="6" t="s">
        <v>52</v>
      </c>
      <c r="H7" s="6" t="s">
        <v>2</v>
      </c>
      <c r="I7" s="6" t="s">
        <v>0</v>
      </c>
      <c r="J7" s="6" t="s">
        <v>3</v>
      </c>
      <c r="K7" s="6" t="s">
        <v>56</v>
      </c>
    </row>
    <row r="8" spans="2:17" s="12" customFormat="1" ht="13.5" customHeight="1" x14ac:dyDescent="0.2">
      <c r="B8" s="44" t="s">
        <v>63</v>
      </c>
      <c r="C8" s="45">
        <v>215544611</v>
      </c>
      <c r="D8" s="51" t="s">
        <v>101</v>
      </c>
      <c r="E8" s="41">
        <v>0.1</v>
      </c>
      <c r="F8" s="14" t="s">
        <v>68</v>
      </c>
      <c r="G8" s="14" t="s">
        <v>69</v>
      </c>
      <c r="H8" s="15" t="s">
        <v>57</v>
      </c>
      <c r="I8" s="14" t="s">
        <v>59</v>
      </c>
      <c r="J8" s="16" t="s">
        <v>72</v>
      </c>
      <c r="K8" s="16"/>
      <c r="L8" s="2"/>
      <c r="M8" s="2"/>
      <c r="N8" s="2"/>
      <c r="P8" s="11"/>
      <c r="Q8" s="11"/>
    </row>
    <row r="9" spans="2:17" s="12" customFormat="1" ht="13.5" customHeight="1" x14ac:dyDescent="0.2">
      <c r="B9" s="44" t="s">
        <v>64</v>
      </c>
      <c r="C9" s="45">
        <v>64426400</v>
      </c>
      <c r="D9" s="51" t="s">
        <v>102</v>
      </c>
      <c r="E9" s="41">
        <v>0.06</v>
      </c>
      <c r="F9" s="14" t="s">
        <v>68</v>
      </c>
      <c r="G9" s="14" t="s">
        <v>69</v>
      </c>
      <c r="H9" s="15" t="s">
        <v>57</v>
      </c>
      <c r="I9" s="14" t="s">
        <v>59</v>
      </c>
      <c r="J9" s="16" t="s">
        <v>72</v>
      </c>
      <c r="K9" s="16"/>
      <c r="L9" s="2"/>
      <c r="M9" s="2"/>
      <c r="N9" s="2"/>
      <c r="P9" s="11"/>
      <c r="Q9" s="11"/>
    </row>
    <row r="10" spans="2:17" s="12" customFormat="1" ht="13.5" customHeight="1" x14ac:dyDescent="0.2">
      <c r="B10" s="44" t="s">
        <v>65</v>
      </c>
      <c r="C10" s="45">
        <v>205999792</v>
      </c>
      <c r="D10" s="51" t="s">
        <v>101</v>
      </c>
      <c r="E10" s="41">
        <v>0.1</v>
      </c>
      <c r="F10" s="14" t="s">
        <v>69</v>
      </c>
      <c r="G10" s="14" t="s">
        <v>69</v>
      </c>
      <c r="H10" s="15" t="s">
        <v>57</v>
      </c>
      <c r="I10" s="14" t="s">
        <v>70</v>
      </c>
      <c r="J10" s="16" t="s">
        <v>72</v>
      </c>
      <c r="K10" s="16"/>
      <c r="L10" s="2"/>
      <c r="M10" s="2"/>
      <c r="N10" s="2"/>
      <c r="P10" s="11"/>
      <c r="Q10" s="11"/>
    </row>
    <row r="11" spans="2:17" s="12" customFormat="1" ht="13.5" customHeight="1" x14ac:dyDescent="0.2">
      <c r="B11" s="44" t="s">
        <v>67</v>
      </c>
      <c r="C11" s="45">
        <v>445459323</v>
      </c>
      <c r="D11" s="51" t="s">
        <v>103</v>
      </c>
      <c r="E11" s="41">
        <v>0.32</v>
      </c>
      <c r="F11" s="14" t="s">
        <v>69</v>
      </c>
      <c r="G11" s="14" t="s">
        <v>69</v>
      </c>
      <c r="H11" s="15" t="s">
        <v>57</v>
      </c>
      <c r="I11" s="14" t="s">
        <v>59</v>
      </c>
      <c r="J11" s="16" t="s">
        <v>73</v>
      </c>
      <c r="K11" s="16"/>
      <c r="L11" s="2"/>
      <c r="M11" s="2"/>
      <c r="N11" s="2"/>
      <c r="P11" s="11"/>
      <c r="Q11" s="11"/>
    </row>
    <row r="12" spans="2:17" s="12" customFormat="1" ht="25.5" customHeight="1" x14ac:dyDescent="0.2">
      <c r="B12" s="44" t="s">
        <v>66</v>
      </c>
      <c r="C12" s="45">
        <v>30497931</v>
      </c>
      <c r="D12" s="51" t="s">
        <v>108</v>
      </c>
      <c r="E12" s="41">
        <v>0.12</v>
      </c>
      <c r="F12" s="14" t="s">
        <v>69</v>
      </c>
      <c r="G12" s="14" t="s">
        <v>69</v>
      </c>
      <c r="H12" s="15" t="s">
        <v>57</v>
      </c>
      <c r="I12" s="14" t="s">
        <v>58</v>
      </c>
      <c r="J12" s="16" t="s">
        <v>72</v>
      </c>
      <c r="K12" s="16"/>
      <c r="L12" s="2"/>
      <c r="M12" s="2"/>
      <c r="N12" s="2"/>
      <c r="P12" s="11"/>
      <c r="Q12" s="11"/>
    </row>
    <row r="13" spans="2:17" s="12" customFormat="1" ht="13.5" customHeight="1" x14ac:dyDescent="0.2">
      <c r="B13" s="44" t="s">
        <v>76</v>
      </c>
      <c r="C13" s="45">
        <v>8084776</v>
      </c>
      <c r="D13" s="51" t="s">
        <v>103</v>
      </c>
      <c r="E13" s="41">
        <v>0.08</v>
      </c>
      <c r="F13" s="14" t="s">
        <v>69</v>
      </c>
      <c r="G13" s="14" t="s">
        <v>69</v>
      </c>
      <c r="H13" s="15" t="s">
        <v>57</v>
      </c>
      <c r="I13" s="14" t="s">
        <v>59</v>
      </c>
      <c r="J13" s="16" t="s">
        <v>73</v>
      </c>
      <c r="K13" s="16"/>
      <c r="L13" s="2"/>
      <c r="M13" s="2"/>
      <c r="N13" s="2"/>
      <c r="P13" s="11"/>
      <c r="Q13" s="11"/>
    </row>
    <row r="14" spans="2:17" s="19" customFormat="1" ht="25.5" x14ac:dyDescent="0.2">
      <c r="B14" s="44" t="s">
        <v>71</v>
      </c>
      <c r="C14" s="46">
        <v>10318865727</v>
      </c>
      <c r="D14" s="52" t="s">
        <v>104</v>
      </c>
      <c r="E14" s="41">
        <v>0.02</v>
      </c>
      <c r="F14" s="14" t="s">
        <v>69</v>
      </c>
      <c r="G14" s="14" t="s">
        <v>61</v>
      </c>
      <c r="H14" s="15" t="s">
        <v>57</v>
      </c>
      <c r="I14" s="14" t="s">
        <v>59</v>
      </c>
      <c r="J14" s="18" t="s">
        <v>72</v>
      </c>
      <c r="K14" s="18"/>
      <c r="L14" s="2"/>
      <c r="M14" s="2"/>
      <c r="N14" s="2"/>
      <c r="P14" s="20"/>
      <c r="Q14" s="20"/>
    </row>
    <row r="15" spans="2:17" s="12" customFormat="1" ht="38.25" x14ac:dyDescent="0.2">
      <c r="B15" s="44" t="s">
        <v>60</v>
      </c>
      <c r="C15" s="46">
        <v>1274999999</v>
      </c>
      <c r="D15" s="52" t="s">
        <v>101</v>
      </c>
      <c r="E15" s="41">
        <v>0.1</v>
      </c>
      <c r="F15" s="14" t="s">
        <v>61</v>
      </c>
      <c r="G15" s="14" t="s">
        <v>77</v>
      </c>
      <c r="H15" s="15" t="s">
        <v>57</v>
      </c>
      <c r="I15" s="14" t="s">
        <v>59</v>
      </c>
      <c r="J15" s="18" t="s">
        <v>73</v>
      </c>
      <c r="K15" s="16"/>
      <c r="L15" s="2"/>
      <c r="M15" s="2"/>
      <c r="N15" s="2"/>
      <c r="P15" s="11"/>
      <c r="Q15" s="11"/>
    </row>
    <row r="16" spans="2:17" s="12" customFormat="1" ht="38.25" x14ac:dyDescent="0.2">
      <c r="B16" s="47" t="s">
        <v>62</v>
      </c>
      <c r="C16" s="46">
        <v>287157396</v>
      </c>
      <c r="D16" s="52" t="s">
        <v>101</v>
      </c>
      <c r="E16" s="41">
        <v>0.08</v>
      </c>
      <c r="F16" s="14" t="s">
        <v>61</v>
      </c>
      <c r="G16" s="14" t="s">
        <v>61</v>
      </c>
      <c r="H16" s="15" t="s">
        <v>57</v>
      </c>
      <c r="I16" s="14" t="s">
        <v>59</v>
      </c>
      <c r="J16" s="18" t="s">
        <v>72</v>
      </c>
      <c r="K16" s="16"/>
      <c r="L16" s="2"/>
      <c r="M16" s="2"/>
      <c r="N16" s="2"/>
      <c r="P16" s="11"/>
      <c r="Q16" s="11"/>
    </row>
    <row r="17" spans="2:17" s="12" customFormat="1" ht="13.5" x14ac:dyDescent="0.2">
      <c r="B17" s="44" t="s">
        <v>83</v>
      </c>
      <c r="C17" s="48">
        <f>443499900+50000000</f>
        <v>493499900</v>
      </c>
      <c r="D17" s="52" t="s">
        <v>105</v>
      </c>
      <c r="E17" s="41">
        <v>0.17</v>
      </c>
      <c r="F17" s="14" t="s">
        <v>77</v>
      </c>
      <c r="G17" s="22" t="s">
        <v>77</v>
      </c>
      <c r="H17" s="15" t="s">
        <v>57</v>
      </c>
      <c r="I17" s="14" t="s">
        <v>59</v>
      </c>
      <c r="J17" s="16" t="s">
        <v>73</v>
      </c>
      <c r="K17" s="16"/>
      <c r="L17" s="2"/>
      <c r="M17" s="2"/>
      <c r="N17" s="2"/>
      <c r="P17" s="11"/>
      <c r="Q17" s="11"/>
    </row>
    <row r="18" spans="2:17" s="12" customFormat="1" ht="38.25" x14ac:dyDescent="0.2">
      <c r="B18" s="44" t="s">
        <v>82</v>
      </c>
      <c r="C18" s="48">
        <v>107592002</v>
      </c>
      <c r="D18" s="52" t="s">
        <v>101</v>
      </c>
      <c r="E18" s="41">
        <v>0.06</v>
      </c>
      <c r="F18" s="14" t="s">
        <v>77</v>
      </c>
      <c r="G18" s="22" t="s">
        <v>77</v>
      </c>
      <c r="H18" s="15" t="s">
        <v>57</v>
      </c>
      <c r="I18" s="14" t="s">
        <v>70</v>
      </c>
      <c r="J18" s="16" t="s">
        <v>73</v>
      </c>
      <c r="K18" s="16"/>
      <c r="L18" s="17"/>
      <c r="M18" s="17"/>
      <c r="N18" s="17"/>
      <c r="P18" s="11"/>
      <c r="Q18" s="11"/>
    </row>
    <row r="19" spans="2:17" s="12" customFormat="1" ht="13.5" x14ac:dyDescent="0.2">
      <c r="B19" s="44" t="s">
        <v>78</v>
      </c>
      <c r="C19" s="48">
        <v>19367344</v>
      </c>
      <c r="D19" s="53" t="s">
        <v>106</v>
      </c>
      <c r="E19" s="41">
        <v>0.15</v>
      </c>
      <c r="F19" s="14" t="s">
        <v>77</v>
      </c>
      <c r="G19" s="22" t="s">
        <v>77</v>
      </c>
      <c r="H19" s="15" t="s">
        <v>57</v>
      </c>
      <c r="I19" s="14" t="s">
        <v>58</v>
      </c>
      <c r="J19" s="16" t="s">
        <v>72</v>
      </c>
      <c r="K19" s="16"/>
      <c r="L19" s="17"/>
      <c r="M19" s="17"/>
      <c r="N19" s="17"/>
      <c r="P19" s="11"/>
      <c r="Q19" s="11"/>
    </row>
    <row r="20" spans="2:17" s="12" customFormat="1" ht="38.25" x14ac:dyDescent="0.2">
      <c r="B20" s="47" t="s">
        <v>84</v>
      </c>
      <c r="C20" s="48">
        <v>219500012</v>
      </c>
      <c r="D20" s="52" t="s">
        <v>101</v>
      </c>
      <c r="E20" s="41">
        <v>0.08</v>
      </c>
      <c r="F20" s="14" t="s">
        <v>77</v>
      </c>
      <c r="G20" s="22" t="s">
        <v>77</v>
      </c>
      <c r="H20" s="15" t="s">
        <v>57</v>
      </c>
      <c r="I20" s="14" t="s">
        <v>85</v>
      </c>
      <c r="J20" s="16" t="s">
        <v>72</v>
      </c>
      <c r="K20" s="16"/>
      <c r="L20" s="17"/>
      <c r="M20" s="17"/>
      <c r="N20" s="17"/>
      <c r="P20" s="11"/>
      <c r="Q20" s="11"/>
    </row>
    <row r="21" spans="2:17" s="12" customFormat="1" ht="38.25" x14ac:dyDescent="0.2">
      <c r="B21" s="47" t="s">
        <v>88</v>
      </c>
      <c r="C21" s="48">
        <v>465333536</v>
      </c>
      <c r="D21" s="52" t="s">
        <v>101</v>
      </c>
      <c r="E21" s="41">
        <v>0.09</v>
      </c>
      <c r="F21" s="14" t="s">
        <v>77</v>
      </c>
      <c r="G21" s="22" t="s">
        <v>77</v>
      </c>
      <c r="H21" s="15" t="s">
        <v>57</v>
      </c>
      <c r="I21" s="14" t="s">
        <v>59</v>
      </c>
      <c r="J21" s="16" t="s">
        <v>72</v>
      </c>
      <c r="K21" s="16"/>
      <c r="L21" s="17"/>
      <c r="M21" s="17"/>
      <c r="N21" s="17"/>
      <c r="P21" s="11"/>
      <c r="Q21" s="11"/>
    </row>
    <row r="22" spans="2:17" s="12" customFormat="1" ht="27" x14ac:dyDescent="0.2">
      <c r="B22" s="44" t="s">
        <v>89</v>
      </c>
      <c r="C22" s="45">
        <f>+(445459323/3)*2</f>
        <v>296972882</v>
      </c>
      <c r="D22" s="51" t="s">
        <v>103</v>
      </c>
      <c r="E22" s="41">
        <v>0.32</v>
      </c>
      <c r="F22" s="14" t="s">
        <v>86</v>
      </c>
      <c r="G22" s="22" t="s">
        <v>86</v>
      </c>
      <c r="H22" s="15" t="s">
        <v>57</v>
      </c>
      <c r="I22" s="14" t="s">
        <v>59</v>
      </c>
      <c r="J22" s="16" t="s">
        <v>73</v>
      </c>
      <c r="K22" s="16"/>
      <c r="L22" s="17"/>
      <c r="M22" s="17"/>
      <c r="N22" s="17"/>
      <c r="P22" s="11"/>
      <c r="Q22" s="11"/>
    </row>
    <row r="23" spans="2:17" s="12" customFormat="1" ht="13.5" x14ac:dyDescent="0.2">
      <c r="B23" s="47" t="s">
        <v>90</v>
      </c>
      <c r="C23" s="48">
        <v>43549416</v>
      </c>
      <c r="D23" s="48" t="s">
        <v>103</v>
      </c>
      <c r="E23" s="41" t="s">
        <v>81</v>
      </c>
      <c r="F23" s="14" t="s">
        <v>86</v>
      </c>
      <c r="G23" s="22" t="s">
        <v>86</v>
      </c>
      <c r="H23" s="15" t="s">
        <v>57</v>
      </c>
      <c r="I23" s="14" t="s">
        <v>58</v>
      </c>
      <c r="J23" s="16" t="s">
        <v>73</v>
      </c>
      <c r="K23" s="16"/>
      <c r="L23" s="30"/>
      <c r="M23" s="17"/>
      <c r="N23" s="17"/>
      <c r="P23" s="11"/>
      <c r="Q23" s="11"/>
    </row>
    <row r="24" spans="2:17" s="12" customFormat="1" ht="13.5" x14ac:dyDescent="0.2">
      <c r="B24" s="47" t="s">
        <v>91</v>
      </c>
      <c r="C24" s="48">
        <v>199480351</v>
      </c>
      <c r="D24" s="48" t="s">
        <v>103</v>
      </c>
      <c r="E24" s="41" t="s">
        <v>81</v>
      </c>
      <c r="F24" s="14" t="s">
        <v>86</v>
      </c>
      <c r="G24" s="22" t="s">
        <v>86</v>
      </c>
      <c r="H24" s="15" t="s">
        <v>57</v>
      </c>
      <c r="I24" s="14" t="s">
        <v>58</v>
      </c>
      <c r="J24" s="16" t="s">
        <v>73</v>
      </c>
      <c r="K24" s="16"/>
      <c r="L24" s="17"/>
      <c r="M24" s="17"/>
      <c r="N24" s="17"/>
      <c r="P24" s="11"/>
      <c r="Q24" s="11"/>
    </row>
    <row r="25" spans="2:17" s="12" customFormat="1" ht="13.5" x14ac:dyDescent="0.2">
      <c r="B25" s="47" t="s">
        <v>93</v>
      </c>
      <c r="C25" s="48">
        <v>11831939</v>
      </c>
      <c r="D25" s="48" t="s">
        <v>103</v>
      </c>
      <c r="E25" s="41" t="s">
        <v>81</v>
      </c>
      <c r="F25" s="14" t="s">
        <v>92</v>
      </c>
      <c r="G25" s="22" t="s">
        <v>92</v>
      </c>
      <c r="H25" s="15" t="s">
        <v>57</v>
      </c>
      <c r="I25" s="14" t="s">
        <v>59</v>
      </c>
      <c r="J25" s="16" t="s">
        <v>73</v>
      </c>
      <c r="K25" s="16"/>
      <c r="L25" s="17"/>
      <c r="M25" s="17"/>
      <c r="N25" s="17"/>
      <c r="P25" s="11"/>
      <c r="Q25" s="11"/>
    </row>
    <row r="26" spans="2:17" s="12" customFormat="1" ht="51" x14ac:dyDescent="0.2">
      <c r="B26" s="47" t="s">
        <v>95</v>
      </c>
      <c r="C26" s="48">
        <v>62970700</v>
      </c>
      <c r="D26" s="51" t="s">
        <v>108</v>
      </c>
      <c r="E26" s="41">
        <v>0.06</v>
      </c>
      <c r="F26" s="14" t="s">
        <v>92</v>
      </c>
      <c r="G26" s="22" t="s">
        <v>94</v>
      </c>
      <c r="H26" s="15" t="s">
        <v>57</v>
      </c>
      <c r="I26" s="14" t="s">
        <v>58</v>
      </c>
      <c r="J26" s="16" t="s">
        <v>96</v>
      </c>
      <c r="K26" s="16"/>
      <c r="L26" s="17"/>
      <c r="M26" s="17"/>
      <c r="N26" s="17"/>
      <c r="P26" s="11"/>
      <c r="Q26" s="11"/>
    </row>
    <row r="27" spans="2:17" s="12" customFormat="1" ht="13.5" x14ac:dyDescent="0.2">
      <c r="B27" s="49" t="s">
        <v>97</v>
      </c>
      <c r="C27" s="50">
        <v>296972882</v>
      </c>
      <c r="D27" s="50" t="s">
        <v>103</v>
      </c>
      <c r="E27" s="41">
        <v>0.32</v>
      </c>
      <c r="F27" s="14" t="s">
        <v>94</v>
      </c>
      <c r="G27" s="22" t="s">
        <v>94</v>
      </c>
      <c r="H27" s="15" t="s">
        <v>57</v>
      </c>
      <c r="I27" s="14" t="s">
        <v>59</v>
      </c>
      <c r="J27" s="16" t="s">
        <v>98</v>
      </c>
      <c r="K27" s="16"/>
      <c r="L27" s="63"/>
      <c r="M27" s="17"/>
      <c r="N27" s="17"/>
      <c r="P27" s="11"/>
      <c r="Q27" s="11"/>
    </row>
    <row r="28" spans="2:17" s="12" customFormat="1" ht="13.5" x14ac:dyDescent="0.2">
      <c r="B28" s="49" t="s">
        <v>99</v>
      </c>
      <c r="C28" s="48">
        <v>684046054</v>
      </c>
      <c r="D28" s="48" t="s">
        <v>103</v>
      </c>
      <c r="E28" s="41">
        <v>0.1</v>
      </c>
      <c r="F28" s="22" t="s">
        <v>94</v>
      </c>
      <c r="G28" s="22" t="s">
        <v>94</v>
      </c>
      <c r="H28" s="15" t="s">
        <v>57</v>
      </c>
      <c r="I28" s="14" t="s">
        <v>59</v>
      </c>
      <c r="J28" s="16" t="s">
        <v>98</v>
      </c>
      <c r="K28" s="16"/>
      <c r="L28" s="17"/>
      <c r="M28" s="17"/>
      <c r="N28" s="17"/>
      <c r="P28" s="11"/>
      <c r="Q28" s="11"/>
    </row>
    <row r="29" spans="2:17" s="12" customFormat="1" ht="13.5" x14ac:dyDescent="0.2">
      <c r="B29" s="49" t="s">
        <v>100</v>
      </c>
      <c r="C29" s="50"/>
      <c r="D29" s="50"/>
      <c r="E29" s="41"/>
      <c r="F29" s="14"/>
      <c r="G29" s="22"/>
      <c r="H29" s="15"/>
      <c r="I29" s="14"/>
      <c r="J29" s="16"/>
      <c r="K29" s="16"/>
      <c r="L29" s="17"/>
      <c r="M29" s="17"/>
      <c r="N29" s="17"/>
      <c r="P29" s="11"/>
      <c r="Q29" s="11"/>
    </row>
    <row r="30" spans="2:17" s="12" customFormat="1" ht="13.5" x14ac:dyDescent="0.2">
      <c r="B30" s="47"/>
      <c r="C30" s="48"/>
      <c r="D30" s="48"/>
      <c r="E30" s="41"/>
      <c r="F30" s="14"/>
      <c r="G30" s="22"/>
      <c r="H30" s="15"/>
      <c r="I30" s="14"/>
      <c r="J30" s="16"/>
      <c r="K30" s="16"/>
      <c r="L30" s="17"/>
      <c r="M30" s="17"/>
      <c r="N30" s="17"/>
      <c r="P30" s="11"/>
      <c r="Q30" s="11"/>
    </row>
    <row r="31" spans="2:17" s="12" customFormat="1" ht="13.5" x14ac:dyDescent="0.2">
      <c r="B31" s="42" t="s">
        <v>74</v>
      </c>
      <c r="C31" s="43">
        <f>SUM(C8:C30)</f>
        <v>15752152973</v>
      </c>
      <c r="D31" s="39"/>
      <c r="E31" s="13"/>
      <c r="F31" s="14"/>
      <c r="G31" s="22"/>
      <c r="H31" s="15"/>
      <c r="I31" s="14"/>
      <c r="J31" s="16"/>
      <c r="K31" s="16"/>
      <c r="L31" s="32">
        <v>18567628809</v>
      </c>
      <c r="M31" s="17" t="s">
        <v>75</v>
      </c>
      <c r="N31" s="17"/>
      <c r="P31" s="11"/>
      <c r="Q31" s="11"/>
    </row>
    <row r="32" spans="2:17" s="12" customFormat="1" ht="15" customHeight="1" x14ac:dyDescent="0.2">
      <c r="B32" s="29"/>
      <c r="C32" s="33">
        <f>+C31/L31</f>
        <v>0.84836643036318682</v>
      </c>
      <c r="D32" s="40"/>
      <c r="E32" s="13"/>
      <c r="F32" s="14"/>
      <c r="G32" s="22"/>
      <c r="H32" s="15"/>
      <c r="I32" s="14"/>
      <c r="J32" s="18"/>
      <c r="K32" s="16"/>
      <c r="L32" s="34">
        <f>+L31*10%</f>
        <v>1856762880.9000001</v>
      </c>
      <c r="M32" s="17" t="s">
        <v>80</v>
      </c>
      <c r="N32" s="17"/>
      <c r="P32" s="11"/>
      <c r="Q32" s="11"/>
    </row>
    <row r="33" spans="2:17" s="12" customFormat="1" ht="13.5" x14ac:dyDescent="0.2">
      <c r="B33" s="29"/>
      <c r="C33" s="21"/>
      <c r="D33" s="39"/>
      <c r="E33" s="13"/>
      <c r="F33" s="14"/>
      <c r="G33" s="22"/>
      <c r="H33" s="15"/>
      <c r="I33" s="14"/>
      <c r="J33" s="16"/>
      <c r="K33" s="16"/>
      <c r="L33" s="24"/>
      <c r="M33" s="17"/>
      <c r="N33" s="17"/>
      <c r="P33" s="11"/>
      <c r="Q33" s="11"/>
    </row>
    <row r="34" spans="2:17" s="12" customFormat="1" ht="13.5" x14ac:dyDescent="0.2">
      <c r="B34" s="29"/>
      <c r="C34" s="21"/>
      <c r="D34" s="39"/>
      <c r="E34" s="13"/>
      <c r="F34" s="14"/>
      <c r="G34" s="22"/>
      <c r="H34" s="15"/>
      <c r="I34" s="14"/>
      <c r="J34" s="16"/>
      <c r="K34" s="16"/>
      <c r="L34" s="17"/>
      <c r="M34" s="17"/>
      <c r="N34" s="17"/>
      <c r="P34" s="11"/>
      <c r="Q34" s="11"/>
    </row>
    <row r="35" spans="2:17" s="12" customFormat="1" ht="13.5" x14ac:dyDescent="0.2">
      <c r="B35" s="29" t="s">
        <v>80</v>
      </c>
      <c r="C35" s="21">
        <f>+C20</f>
        <v>219500012</v>
      </c>
      <c r="D35" s="39"/>
      <c r="E35" s="13"/>
      <c r="F35" s="14"/>
      <c r="G35" s="22"/>
      <c r="H35" s="15"/>
      <c r="I35" s="14"/>
      <c r="J35" s="16"/>
      <c r="K35" s="16"/>
      <c r="L35" s="17"/>
      <c r="M35" s="17"/>
      <c r="N35" s="17"/>
      <c r="P35" s="11"/>
      <c r="Q35" s="11"/>
    </row>
    <row r="36" spans="2:17" s="12" customFormat="1" ht="13.5" x14ac:dyDescent="0.2">
      <c r="B36" s="29"/>
      <c r="C36" s="33">
        <f>+C35/L32</f>
        <v>0.11821650155651815</v>
      </c>
      <c r="D36" s="40"/>
      <c r="E36" s="13"/>
      <c r="F36" s="14"/>
      <c r="G36" s="22"/>
      <c r="H36" s="15"/>
      <c r="I36" s="14"/>
      <c r="J36" s="16"/>
      <c r="K36" s="16"/>
      <c r="L36" s="17"/>
      <c r="M36" s="17"/>
      <c r="N36" s="17"/>
      <c r="P36" s="11"/>
      <c r="Q36" s="11"/>
    </row>
    <row r="37" spans="2:17" s="12" customFormat="1" ht="13.5" x14ac:dyDescent="0.2">
      <c r="B37" s="29"/>
      <c r="C37" s="21"/>
      <c r="D37" s="39"/>
      <c r="E37" s="13"/>
      <c r="F37" s="14"/>
      <c r="G37" s="22"/>
      <c r="H37" s="15"/>
      <c r="I37" s="14"/>
      <c r="J37" s="16"/>
      <c r="K37" s="16"/>
      <c r="L37" s="17"/>
      <c r="M37" s="17"/>
      <c r="N37" s="17"/>
      <c r="P37" s="11"/>
      <c r="Q37" s="11"/>
    </row>
    <row r="38" spans="2:17" s="12" customFormat="1" ht="13.5" x14ac:dyDescent="0.2">
      <c r="B38" s="56"/>
      <c r="C38" s="57"/>
      <c r="D38" s="39"/>
      <c r="E38" s="13"/>
      <c r="F38" s="14"/>
      <c r="G38" s="22"/>
      <c r="H38" s="15"/>
      <c r="I38" s="14"/>
      <c r="J38" s="16"/>
      <c r="K38" s="16"/>
      <c r="L38" s="17"/>
      <c r="M38" s="17"/>
      <c r="N38" s="17"/>
      <c r="P38" s="11"/>
      <c r="Q38" s="11"/>
    </row>
    <row r="39" spans="2:17" s="12" customFormat="1" ht="16.5" x14ac:dyDescent="0.2">
      <c r="B39" s="54" t="s">
        <v>101</v>
      </c>
      <c r="C39" s="58">
        <f>+C8+C10+C15+C16+C18+C20+C21</f>
        <v>2776127348</v>
      </c>
      <c r="D39" s="62">
        <f>+C39/$C$31</f>
        <v>0.17623796269363465</v>
      </c>
      <c r="E39" s="41"/>
      <c r="F39" s="14"/>
      <c r="G39" s="22"/>
      <c r="H39" s="15"/>
      <c r="I39" s="14"/>
      <c r="J39" s="16"/>
      <c r="K39" s="16"/>
      <c r="L39" s="17"/>
      <c r="M39" s="17"/>
      <c r="N39" s="17"/>
      <c r="P39" s="11"/>
      <c r="Q39" s="11"/>
    </row>
    <row r="40" spans="2:17" s="12" customFormat="1" ht="16.5" x14ac:dyDescent="0.2">
      <c r="B40" s="54" t="s">
        <v>102</v>
      </c>
      <c r="C40" s="58">
        <f>+C9</f>
        <v>64426400</v>
      </c>
      <c r="D40" s="62">
        <f t="shared" ref="D40:D45" si="0">+C40/$C$31</f>
        <v>4.0900059890498879E-3</v>
      </c>
      <c r="E40" s="41"/>
      <c r="F40" s="14"/>
      <c r="G40" s="22"/>
      <c r="H40" s="15"/>
      <c r="I40" s="14"/>
      <c r="J40" s="16"/>
      <c r="K40" s="16"/>
      <c r="L40" s="17"/>
      <c r="M40" s="17"/>
      <c r="N40" s="17"/>
      <c r="P40" s="11"/>
      <c r="Q40" s="11"/>
    </row>
    <row r="41" spans="2:17" s="12" customFormat="1" ht="16.5" x14ac:dyDescent="0.2">
      <c r="B41" s="54" t="s">
        <v>107</v>
      </c>
      <c r="C41" s="58">
        <f>+C11+C13+C22+C23+C24+C25+C27+C28</f>
        <v>1986397623</v>
      </c>
      <c r="D41" s="62">
        <f t="shared" si="0"/>
        <v>0.12610324610259865</v>
      </c>
      <c r="E41" s="41"/>
      <c r="F41" s="14"/>
      <c r="G41" s="22"/>
      <c r="H41" s="15"/>
      <c r="I41" s="14"/>
      <c r="J41" s="16"/>
      <c r="K41" s="16"/>
      <c r="L41" s="17"/>
      <c r="M41" s="17"/>
      <c r="N41" s="17"/>
      <c r="P41" s="11"/>
      <c r="Q41" s="11"/>
    </row>
    <row r="42" spans="2:17" s="12" customFormat="1" ht="33" x14ac:dyDescent="0.2">
      <c r="B42" s="54" t="s">
        <v>108</v>
      </c>
      <c r="C42" s="59">
        <f>+C12+C26</f>
        <v>93468631</v>
      </c>
      <c r="D42" s="62">
        <f t="shared" si="0"/>
        <v>5.9337051360667994E-3</v>
      </c>
      <c r="E42" s="41"/>
      <c r="F42" s="14"/>
      <c r="G42" s="22"/>
      <c r="H42" s="15"/>
      <c r="I42" s="14"/>
      <c r="J42" s="16"/>
      <c r="K42" s="16"/>
      <c r="L42" s="17"/>
      <c r="M42" s="17"/>
      <c r="N42" s="17"/>
      <c r="P42" s="11"/>
      <c r="Q42" s="11"/>
    </row>
    <row r="43" spans="2:17" s="12" customFormat="1" ht="16.5" x14ac:dyDescent="0.2">
      <c r="B43" s="55" t="s">
        <v>104</v>
      </c>
      <c r="C43" s="58">
        <f>+C14</f>
        <v>10318865727</v>
      </c>
      <c r="D43" s="62">
        <f t="shared" si="0"/>
        <v>0.65507653110575215</v>
      </c>
      <c r="E43" s="41"/>
      <c r="F43" s="14"/>
      <c r="G43" s="22"/>
      <c r="H43" s="15"/>
      <c r="I43" s="14"/>
      <c r="J43" s="16"/>
      <c r="K43" s="16"/>
      <c r="L43" s="17"/>
      <c r="M43" s="17"/>
      <c r="N43" s="17"/>
      <c r="P43" s="11"/>
      <c r="Q43" s="11"/>
    </row>
    <row r="44" spans="2:17" s="12" customFormat="1" ht="16.5" x14ac:dyDescent="0.2">
      <c r="B44" s="55" t="s">
        <v>109</v>
      </c>
      <c r="C44" s="58">
        <f>+C17</f>
        <v>493499900</v>
      </c>
      <c r="D44" s="62">
        <f t="shared" si="0"/>
        <v>3.1329044407192093E-2</v>
      </c>
      <c r="E44" s="41"/>
      <c r="F44" s="14"/>
      <c r="G44" s="22"/>
      <c r="H44" s="15"/>
      <c r="I44" s="14"/>
      <c r="J44" s="16"/>
      <c r="K44" s="16"/>
      <c r="L44" s="17"/>
      <c r="M44" s="17"/>
      <c r="N44" s="17"/>
      <c r="P44" s="11"/>
      <c r="Q44" s="11"/>
    </row>
    <row r="45" spans="2:17" s="12" customFormat="1" ht="16.5" x14ac:dyDescent="0.2">
      <c r="B45" s="55" t="s">
        <v>110</v>
      </c>
      <c r="C45" s="58">
        <f>+C19</f>
        <v>19367344</v>
      </c>
      <c r="D45" s="62">
        <f t="shared" si="0"/>
        <v>1.2295045657058196E-3</v>
      </c>
      <c r="E45" s="41"/>
      <c r="F45" s="14"/>
      <c r="G45" s="22"/>
      <c r="H45" s="15"/>
      <c r="I45" s="14"/>
      <c r="J45" s="16"/>
      <c r="K45" s="16"/>
      <c r="L45" s="17"/>
      <c r="M45" s="17"/>
      <c r="N45" s="17"/>
      <c r="P45" s="11"/>
      <c r="Q45" s="11"/>
    </row>
    <row r="46" spans="2:17" s="12" customFormat="1" ht="16.5" x14ac:dyDescent="0.2">
      <c r="B46" s="60"/>
      <c r="C46" s="61">
        <f>SUM(C39:C45)</f>
        <v>15752152973</v>
      </c>
      <c r="D46" s="62">
        <f>SUM(D39:D45)</f>
        <v>1</v>
      </c>
      <c r="E46" s="41"/>
      <c r="F46" s="14"/>
      <c r="G46" s="22"/>
      <c r="H46" s="15"/>
      <c r="I46" s="14"/>
      <c r="J46" s="16"/>
      <c r="K46" s="16"/>
      <c r="L46" s="17"/>
      <c r="M46" s="17"/>
      <c r="N46" s="17"/>
      <c r="P46" s="11"/>
      <c r="Q46" s="11"/>
    </row>
    <row r="47" spans="2:17" s="12" customFormat="1" ht="13.5" x14ac:dyDescent="0.2">
      <c r="B47" s="47"/>
      <c r="C47" s="48"/>
      <c r="D47" s="64"/>
      <c r="E47" s="41"/>
      <c r="F47" s="14"/>
      <c r="G47" s="22"/>
      <c r="H47" s="15"/>
      <c r="I47" s="14"/>
      <c r="J47" s="16"/>
      <c r="K47" s="16"/>
      <c r="L47" s="17"/>
      <c r="M47" s="17"/>
      <c r="N47" s="17"/>
      <c r="P47" s="11"/>
      <c r="Q47" s="11"/>
    </row>
    <row r="48" spans="2:17" s="12" customFormat="1" ht="13.5" x14ac:dyDescent="0.2">
      <c r="B48" s="42"/>
      <c r="C48" s="43"/>
      <c r="D48" s="39"/>
      <c r="E48" s="13"/>
      <c r="F48" s="14"/>
      <c r="G48" s="22"/>
      <c r="H48" s="15"/>
      <c r="I48" s="14"/>
      <c r="J48" s="16"/>
      <c r="K48" s="16"/>
      <c r="L48" s="17"/>
      <c r="M48" s="17"/>
      <c r="N48" s="17"/>
      <c r="P48" s="11"/>
      <c r="Q48" s="11"/>
    </row>
    <row r="49" spans="2:14" s="12" customFormat="1" ht="14.25" thickBot="1" x14ac:dyDescent="0.25">
      <c r="B49" s="25"/>
      <c r="C49" s="26"/>
      <c r="D49" s="26"/>
      <c r="E49" s="27"/>
      <c r="F49" s="25"/>
      <c r="G49" s="25"/>
      <c r="H49" s="25"/>
      <c r="I49" s="25"/>
      <c r="J49" s="28"/>
      <c r="K49" s="28"/>
      <c r="L49" s="23"/>
      <c r="N49" s="17"/>
    </row>
    <row r="50" spans="2:14" ht="12" thickTop="1" x14ac:dyDescent="0.2">
      <c r="I50" s="31"/>
    </row>
    <row r="52" spans="2:14" ht="13.5" x14ac:dyDescent="0.2">
      <c r="I52" s="35" t="s">
        <v>87</v>
      </c>
    </row>
  </sheetData>
  <sheetProtection password="CC21" sheet="1" objects="1" scenarios="1"/>
  <mergeCells count="8">
    <mergeCell ref="B5:E5"/>
    <mergeCell ref="F5:H5"/>
    <mergeCell ref="I5:J5"/>
    <mergeCell ref="B1:E2"/>
    <mergeCell ref="F1:J2"/>
    <mergeCell ref="B4:C4"/>
    <mergeCell ref="E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Ganadas</vt:lpstr>
      <vt:lpstr>Datos</vt:lpstr>
      <vt:lpstr>MIO</vt:lpstr>
      <vt:lpstr>Ganadas!Área_de_impresión</vt:lpstr>
    </vt:vector>
  </TitlesOfParts>
  <Manager>Omar Augusto Rojas Forero</Manager>
  <Company>SELCOMP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F. Seguimiento Propuestas</dc:title>
  <dc:subject>Registro/Formato</dc:subject>
  <dc:creator>nmunoz</dc:creator>
  <cp:keywords>Registro/Formato</cp:keywords>
  <cp:lastModifiedBy>Selcomp</cp:lastModifiedBy>
  <cp:lastPrinted>2018-10-18T16:43:24Z</cp:lastPrinted>
  <dcterms:created xsi:type="dcterms:W3CDTF">2012-02-22T19:13:47Z</dcterms:created>
  <dcterms:modified xsi:type="dcterms:W3CDTF">2023-05-03T07:57:11Z</dcterms:modified>
  <cp:category>Registro/Formato</cp:category>
</cp:coreProperties>
</file>