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bookViews>
    <workbookView xWindow="0" yWindow="0" windowWidth="20490" windowHeight="7755"/>
  </bookViews>
  <sheets>
    <sheet name="relatório" sheetId="1" r:id="rId1"/>
    <sheet name="Folh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F39" i="1"/>
  <c r="G37" i="1"/>
  <c r="C37" i="1"/>
  <c r="K35" i="1"/>
  <c r="K16" i="1"/>
  <c r="C35" i="1"/>
  <c r="C16" i="1"/>
  <c r="G18" i="1" s="1"/>
  <c r="H20" i="1" s="1"/>
  <c r="G16" i="1"/>
  <c r="F20" i="1"/>
  <c r="C18" i="1"/>
  <c r="J33" i="1" l="1"/>
  <c r="J32" i="1"/>
  <c r="J31" i="1"/>
  <c r="J30" i="1"/>
  <c r="J29" i="1"/>
  <c r="I33" i="1"/>
  <c r="I32" i="1"/>
  <c r="I31" i="1"/>
  <c r="G35" i="1"/>
  <c r="I30" i="1"/>
  <c r="I29" i="1"/>
  <c r="H32" i="1"/>
  <c r="H33" i="1"/>
  <c r="H31" i="1"/>
  <c r="H30" i="1"/>
  <c r="H29" i="1"/>
  <c r="G33" i="1"/>
  <c r="G32" i="1"/>
  <c r="G31" i="1"/>
  <c r="G30" i="1"/>
  <c r="G29" i="1"/>
  <c r="F33" i="1"/>
  <c r="F32" i="1"/>
  <c r="F31" i="1"/>
  <c r="F30" i="1"/>
  <c r="F29" i="1"/>
  <c r="E33" i="1"/>
  <c r="E32" i="1"/>
  <c r="E31" i="1"/>
  <c r="E30" i="1"/>
  <c r="E29" i="1"/>
  <c r="J14" i="1"/>
  <c r="J13" i="1"/>
  <c r="J12" i="1"/>
  <c r="J11" i="1"/>
  <c r="J10" i="1"/>
  <c r="I14" i="1"/>
  <c r="I13" i="1"/>
  <c r="I12" i="1"/>
  <c r="I11" i="1"/>
  <c r="I10" i="1"/>
  <c r="H14" i="1"/>
  <c r="H13" i="1"/>
  <c r="H12" i="1"/>
  <c r="H11" i="1"/>
  <c r="H10" i="1"/>
  <c r="G14" i="1"/>
  <c r="G13" i="1"/>
  <c r="G12" i="1"/>
  <c r="G11" i="1"/>
  <c r="G10" i="1"/>
  <c r="F14" i="1"/>
  <c r="F13" i="1"/>
  <c r="F12" i="1"/>
  <c r="F11" i="1"/>
  <c r="F10" i="1"/>
  <c r="E14" i="1"/>
  <c r="E13" i="1"/>
  <c r="E12" i="1"/>
  <c r="E11" i="1"/>
  <c r="E10" i="1"/>
</calcChain>
</file>

<file path=xl/sharedStrings.xml><?xml version="1.0" encoding="utf-8"?>
<sst xmlns="http://schemas.openxmlformats.org/spreadsheetml/2006/main" count="71" uniqueCount="42">
  <si>
    <t>d</t>
  </si>
  <si>
    <t>Rede de difração</t>
  </si>
  <si>
    <t>nm</t>
  </si>
  <si>
    <t>CD</t>
  </si>
  <si>
    <r>
      <rPr>
        <b/>
        <sz val="11"/>
        <color rgb="FFC00000"/>
        <rFont val="Symbol"/>
        <family val="1"/>
        <charset val="2"/>
      </rPr>
      <t>m</t>
    </r>
    <r>
      <rPr>
        <b/>
        <sz val="11"/>
        <color rgb="FFC00000"/>
        <rFont val="Calibri"/>
        <family val="2"/>
        <scheme val="minor"/>
      </rPr>
      <t>m</t>
    </r>
  </si>
  <si>
    <t>data:</t>
  </si>
  <si>
    <t xml:space="preserve"> (mm)</t>
  </si>
  <si>
    <t>rad</t>
  </si>
  <si>
    <t>&lt;q&gt; =</t>
  </si>
  <si>
    <t>D (mm)</t>
  </si>
  <si>
    <r>
      <t>q</t>
    </r>
    <r>
      <rPr>
        <b/>
        <vertAlign val="subscript"/>
        <sz val="11"/>
        <color rgb="FFC00000"/>
        <rFont val="Symbol"/>
        <family val="1"/>
        <charset val="2"/>
      </rPr>
      <t>2</t>
    </r>
    <r>
      <rPr>
        <b/>
        <vertAlign val="subscript"/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(rad)</t>
    </r>
  </si>
  <si>
    <r>
      <rPr>
        <b/>
        <sz val="11"/>
        <color rgb="FFC00000"/>
        <rFont val="Symbol"/>
        <family val="1"/>
        <charset val="2"/>
      </rPr>
      <t>q</t>
    </r>
    <r>
      <rPr>
        <b/>
        <vertAlign val="subscript"/>
        <sz val="11"/>
        <color rgb="FFC00000"/>
        <rFont val="Calibri"/>
        <family val="2"/>
        <scheme val="minor"/>
      </rPr>
      <t>1</t>
    </r>
    <r>
      <rPr>
        <b/>
        <sz val="11"/>
        <color rgb="FFC00000"/>
        <rFont val="Calibri"/>
        <family val="2"/>
        <scheme val="minor"/>
      </rPr>
      <t xml:space="preserve"> (rad)</t>
    </r>
  </si>
  <si>
    <r>
      <t>(q</t>
    </r>
    <r>
      <rPr>
        <vertAlign val="subscript"/>
        <sz val="11"/>
        <color rgb="FFC00000"/>
        <rFont val="Symbol"/>
        <family val="1"/>
        <charset val="2"/>
      </rPr>
      <t>1</t>
    </r>
    <r>
      <rPr>
        <sz val="11"/>
        <color rgb="FFC00000"/>
        <rFont val="Symbol"/>
        <family val="1"/>
        <charset val="2"/>
      </rPr>
      <t>-&lt;q&gt;)</t>
    </r>
    <r>
      <rPr>
        <vertAlign val="superscript"/>
        <sz val="11"/>
        <color rgb="FFC00000"/>
        <rFont val="Symbol"/>
        <family val="1"/>
        <charset val="2"/>
      </rPr>
      <t>2</t>
    </r>
  </si>
  <si>
    <r>
      <t>(q</t>
    </r>
    <r>
      <rPr>
        <vertAlign val="subscript"/>
        <sz val="11"/>
        <color rgb="FFC00000"/>
        <rFont val="Symbol"/>
        <family val="1"/>
        <charset val="2"/>
      </rPr>
      <t>2</t>
    </r>
    <r>
      <rPr>
        <sz val="11"/>
        <color rgb="FFC00000"/>
        <rFont val="Symbol"/>
        <family val="1"/>
        <charset val="2"/>
      </rPr>
      <t>-&lt;q&gt;)</t>
    </r>
    <r>
      <rPr>
        <vertAlign val="superscript"/>
        <sz val="11"/>
        <color rgb="FFC00000"/>
        <rFont val="Symbol"/>
        <family val="1"/>
        <charset val="2"/>
      </rPr>
      <t>2</t>
    </r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</si>
  <si>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1</t>
    </r>
    <r>
      <rPr>
        <b/>
        <sz val="11"/>
        <color rgb="FFC00000"/>
        <rFont val="Calibri"/>
        <family val="2"/>
        <scheme val="minor"/>
      </rPr>
      <t>/D</t>
    </r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</si>
  <si>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2</t>
    </r>
    <r>
      <rPr>
        <b/>
        <sz val="11"/>
        <color rgb="FFC00000"/>
        <rFont val="Calibri"/>
        <family val="2"/>
        <scheme val="minor"/>
      </rPr>
      <t>/D</t>
    </r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</si>
  <si>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1</t>
    </r>
    <r>
      <rPr>
        <b/>
        <sz val="11"/>
        <color rgb="FFC00000"/>
        <rFont val="Calibri"/>
        <family val="2"/>
        <scheme val="minor"/>
      </rPr>
      <t xml:space="preserve"> (mm)</t>
    </r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</si>
  <si>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2</t>
    </r>
    <r>
      <rPr>
        <b/>
        <sz val="11"/>
        <color rgb="FFC00000"/>
        <rFont val="Calibri"/>
        <family val="2"/>
        <scheme val="minor"/>
      </rPr>
      <t xml:space="preserve"> (mm)</t>
    </r>
  </si>
  <si>
    <r>
      <t>s</t>
    </r>
    <r>
      <rPr>
        <vertAlign val="subscript"/>
        <sz val="11"/>
        <color theme="1"/>
        <rFont val="Symbol"/>
        <family val="1"/>
        <charset val="2"/>
      </rPr>
      <t>q</t>
    </r>
    <r>
      <rPr>
        <sz val="11"/>
        <color theme="1"/>
        <rFont val="Symbol"/>
        <family val="1"/>
        <charset val="2"/>
      </rPr>
      <t xml:space="preserve"> =</t>
    </r>
  </si>
  <si>
    <r>
      <t>s</t>
    </r>
    <r>
      <rPr>
        <vertAlign val="subscript"/>
        <sz val="11"/>
        <color theme="1"/>
        <rFont val="Symbol"/>
        <family val="1"/>
        <charset val="2"/>
      </rPr>
      <t>&lt;q&gt;</t>
    </r>
    <r>
      <rPr>
        <sz val="11"/>
        <color theme="1"/>
        <rFont val="Symbol"/>
        <family val="1"/>
        <charset val="2"/>
      </rPr>
      <t xml:space="preserve"> =</t>
    </r>
  </si>
  <si>
    <t xml:space="preserve"> (nm)</t>
  </si>
  <si>
    <t>l =</t>
  </si>
  <si>
    <t>±</t>
  </si>
  <si>
    <t>d =</t>
  </si>
  <si>
    <t>­</t>
  </si>
  <si>
    <t>≈</t>
  </si>
  <si>
    <t>id:</t>
  </si>
  <si>
    <t>grupo :</t>
  </si>
  <si>
    <t xml:space="preserve">Resultado final  : </t>
  </si>
  <si>
    <r>
      <rPr>
        <sz val="11"/>
        <rFont val="Symbol"/>
        <family val="1"/>
        <charset val="2"/>
      </rPr>
      <t>m</t>
    </r>
    <r>
      <rPr>
        <sz val="11"/>
        <rFont val="Calibri"/>
        <family val="2"/>
        <scheme val="minor"/>
      </rPr>
      <t>m</t>
    </r>
  </si>
  <si>
    <r>
      <t>s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Symbol"/>
        <family val="1"/>
        <charset val="2"/>
      </rPr>
      <t xml:space="preserve"> =</t>
    </r>
  </si>
  <si>
    <r>
      <t xml:space="preserve">valor esperado para </t>
    </r>
    <r>
      <rPr>
        <b/>
        <i/>
        <sz val="11"/>
        <rFont val="Calibri"/>
        <family val="2"/>
        <scheme val="minor"/>
      </rPr>
      <t>d</t>
    </r>
    <r>
      <rPr>
        <b/>
        <sz val="11"/>
        <rFont val="Calibri"/>
        <family val="2"/>
        <scheme val="minor"/>
      </rPr>
      <t xml:space="preserve"> de um CD:</t>
    </r>
  </si>
  <si>
    <r>
      <rPr>
        <b/>
        <sz val="11"/>
        <color rgb="FFC00000"/>
        <rFont val="Calibri"/>
        <family val="2"/>
        <scheme val="minor"/>
      </rPr>
      <t xml:space="preserve">d </t>
    </r>
    <r>
      <rPr>
        <b/>
        <sz val="11"/>
        <color rgb="FFC00000"/>
        <rFont val="Symbol"/>
        <family val="1"/>
        <charset val="2"/>
      </rPr>
      <t>=</t>
    </r>
  </si>
  <si>
    <r>
      <t>valor esperado de</t>
    </r>
    <r>
      <rPr>
        <sz val="11"/>
        <rFont val="Symbol"/>
        <family val="1"/>
        <charset val="2"/>
      </rPr>
      <t xml:space="preserve"> l</t>
    </r>
    <r>
      <rPr>
        <sz val="11"/>
        <rFont val="Calibri"/>
        <family val="2"/>
        <scheme val="minor"/>
      </rPr>
      <t xml:space="preserve">  para luz vermelha:</t>
    </r>
  </si>
  <si>
    <r>
      <t>valor esperado de</t>
    </r>
    <r>
      <rPr>
        <sz val="11"/>
        <rFont val="Symbol"/>
        <family val="1"/>
        <charset val="2"/>
      </rPr>
      <t xml:space="preserve"> l</t>
    </r>
    <r>
      <rPr>
        <sz val="11"/>
        <rFont val="Calibri"/>
        <family val="2"/>
        <scheme val="minor"/>
      </rPr>
      <t xml:space="preserve">  para laser vermelho:</t>
    </r>
  </si>
  <si>
    <r>
      <t>s</t>
    </r>
    <r>
      <rPr>
        <vertAlign val="subscript"/>
        <sz val="11"/>
        <rFont val="Symbol"/>
        <family val="1"/>
        <charset val="2"/>
      </rPr>
      <t xml:space="preserve">l </t>
    </r>
    <r>
      <rPr>
        <sz val="11"/>
        <rFont val="Symbol"/>
        <family val="1"/>
        <charset val="2"/>
      </rPr>
      <t>=</t>
    </r>
  </si>
  <si>
    <t>José Veríssimo Lamas</t>
  </si>
  <si>
    <t>Marcelo Jorge Gomes</t>
  </si>
  <si>
    <t>PL1J</t>
  </si>
  <si>
    <t>0.0010</t>
  </si>
  <si>
    <t>pode ser a pouca precisão do utilizador e/ ou da régua</t>
  </si>
  <si>
    <r>
      <t xml:space="preserve">Comentário : </t>
    </r>
    <r>
      <rPr>
        <sz val="11"/>
        <rFont val="Calibri"/>
        <family val="2"/>
        <scheme val="minor"/>
      </rPr>
      <t xml:space="preserve">O valor não se encontra dentro do valor esperado, uma das causas deste fenómeno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</si>
</sst>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0"/>
    <numFmt numFmtId="166" formatCode="0.0000"/>
    <numFmt numFmtId="167" formatCode="0.0000E+00"/>
    <numFmt numFmtId="168" formatCode="0.0"/>
  </numFmts>
  <fonts count="3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C00000"/>
      <name val="Symbol"/>
      <family val="1"/>
      <charset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C00000"/>
      <name val="Symbol"/>
      <family val="1"/>
      <charset val="2"/>
    </font>
    <font>
      <vertAlign val="superscript"/>
      <sz val="11"/>
      <color rgb="FFC00000"/>
      <name val="Symbol"/>
      <family val="1"/>
      <charset val="2"/>
    </font>
    <font>
      <b/>
      <vertAlign val="subscript"/>
      <sz val="11"/>
      <color rgb="FFC00000"/>
      <name val="Symbol"/>
      <family val="1"/>
      <charset val="2"/>
    </font>
    <font>
      <b/>
      <vertAlign val="subscript"/>
      <sz val="11"/>
      <color rgb="FFC00000"/>
      <name val="Calibri"/>
      <family val="2"/>
      <scheme val="minor"/>
    </font>
    <font>
      <vertAlign val="subscript"/>
      <sz val="11"/>
      <color rgb="FFC00000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sz val="11"/>
      <color theme="1"/>
      <name val="Sitka Small"/>
    </font>
    <font>
      <b/>
      <sz val="11"/>
      <name val="Symbol"/>
      <family val="1"/>
      <charset val="2"/>
    </font>
    <font>
      <sz val="11"/>
      <name val="Sitka Small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</font>
    <font>
      <b/>
      <sz val="14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C00000"/>
      <name val="Sitka Small"/>
    </font>
    <font>
      <vertAlign val="subscript"/>
      <sz val="1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1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/>
    <xf numFmtId="0" fontId="10" fillId="0" borderId="0" xfId="0" applyFont="1" applyAlignment="1">
      <alignment horizontal="center" vertical="center"/>
    </xf>
    <xf numFmtId="2" fontId="0" fillId="0" borderId="0" xfId="0" applyNumberFormat="1"/>
    <xf numFmtId="0" fontId="14" fillId="0" borderId="5" xfId="0" applyFont="1" applyBorder="1" applyAlignment="1"/>
    <xf numFmtId="0" fontId="14" fillId="0" borderId="6" xfId="0" applyFont="1" applyBorder="1" applyAlignment="1"/>
    <xf numFmtId="0" fontId="14" fillId="0" borderId="7" xfId="0" applyFont="1" applyBorder="1" applyAlignment="1"/>
    <xf numFmtId="0" fontId="14" fillId="0" borderId="8" xfId="0" applyFont="1" applyBorder="1"/>
    <xf numFmtId="0" fontId="0" fillId="0" borderId="9" xfId="0" applyBorder="1"/>
    <xf numFmtId="14" fontId="0" fillId="0" borderId="9" xfId="0" applyNumberFormat="1" applyBorder="1"/>
    <xf numFmtId="0" fontId="2" fillId="0" borderId="0" xfId="0" applyFont="1" applyBorder="1" applyAlignment="1">
      <alignment horizontal="center" vertical="center"/>
    </xf>
    <xf numFmtId="11" fontId="15" fillId="0" borderId="0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7" xfId="0" applyBorder="1"/>
    <xf numFmtId="2" fontId="6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0" borderId="4" xfId="0" applyBorder="1"/>
    <xf numFmtId="164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7" fontId="11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168" fontId="11" fillId="0" borderId="0" xfId="0" applyNumberFormat="1" applyFont="1" applyBorder="1" applyAlignment="1">
      <alignment horizontal="left"/>
    </xf>
    <xf numFmtId="0" fontId="11" fillId="0" borderId="0" xfId="0" applyFont="1" applyBorder="1"/>
    <xf numFmtId="0" fontId="25" fillId="0" borderId="22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3" fillId="0" borderId="22" xfId="0" applyFont="1" applyBorder="1" applyAlignment="1">
      <alignment horizontal="center" vertical="center"/>
    </xf>
    <xf numFmtId="168" fontId="11" fillId="0" borderId="22" xfId="0" applyNumberFormat="1" applyFont="1" applyBorder="1"/>
    <xf numFmtId="0" fontId="28" fillId="0" borderId="0" xfId="0" applyFont="1" applyBorder="1" applyAlignment="1">
      <alignment horizontal="center"/>
    </xf>
    <xf numFmtId="0" fontId="27" fillId="0" borderId="0" xfId="0" applyFont="1" applyBorder="1" applyAlignment="1"/>
    <xf numFmtId="0" fontId="7" fillId="0" borderId="18" xfId="0" applyFont="1" applyBorder="1" applyAlignment="1">
      <alignment horizontal="center" vertical="center"/>
    </xf>
    <xf numFmtId="168" fontId="5" fillId="0" borderId="18" xfId="0" applyNumberFormat="1" applyFont="1" applyBorder="1"/>
    <xf numFmtId="0" fontId="34" fillId="0" borderId="18" xfId="0" applyFont="1" applyBorder="1" applyAlignment="1">
      <alignment horizontal="center"/>
    </xf>
    <xf numFmtId="168" fontId="5" fillId="0" borderId="18" xfId="0" applyNumberFormat="1" applyFont="1" applyBorder="1" applyAlignment="1">
      <alignment horizontal="left"/>
    </xf>
    <xf numFmtId="0" fontId="5" fillId="0" borderId="14" xfId="0" applyFont="1" applyBorder="1"/>
    <xf numFmtId="0" fontId="5" fillId="0" borderId="14" xfId="0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left"/>
    </xf>
    <xf numFmtId="164" fontId="5" fillId="0" borderId="18" xfId="0" applyNumberFormat="1" applyFont="1" applyBorder="1"/>
    <xf numFmtId="166" fontId="30" fillId="0" borderId="3" xfId="0" applyNumberFormat="1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168" fontId="30" fillId="0" borderId="21" xfId="0" applyNumberFormat="1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2" fontId="16" fillId="0" borderId="26" xfId="0" applyNumberFormat="1" applyFon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2" fontId="16" fillId="0" borderId="13" xfId="0" applyNumberFormat="1" applyFon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23" xfId="0" applyBorder="1"/>
    <xf numFmtId="0" fontId="22" fillId="0" borderId="4" xfId="0" applyFont="1" applyBorder="1" applyAlignment="1">
      <alignment horizontal="center"/>
    </xf>
    <xf numFmtId="168" fontId="11" fillId="0" borderId="10" xfId="0" applyNumberFormat="1" applyFont="1" applyBorder="1" applyAlignment="1">
      <alignment horizontal="left"/>
    </xf>
    <xf numFmtId="0" fontId="28" fillId="0" borderId="4" xfId="0" applyFon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/>
    <xf numFmtId="0" fontId="11" fillId="0" borderId="10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168" fontId="0" fillId="0" borderId="4" xfId="0" applyNumberFormat="1" applyFont="1" applyBorder="1" applyAlignment="1">
      <alignment horizontal="center" vertical="center"/>
    </xf>
    <xf numFmtId="164" fontId="11" fillId="0" borderId="10" xfId="0" applyNumberFormat="1" applyFont="1" applyBorder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left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7" fillId="0" borderId="11" xfId="0" applyFont="1" applyBorder="1" applyAlignment="1">
      <alignment horizontal="left"/>
    </xf>
    <xf numFmtId="0" fontId="27" fillId="0" borderId="22" xfId="0" applyFont="1" applyBorder="1" applyAlignment="1">
      <alignment horizontal="left"/>
    </xf>
    <xf numFmtId="0" fontId="27" fillId="0" borderId="15" xfId="0" applyFont="1" applyBorder="1" applyAlignment="1">
      <alignment horizontal="left"/>
    </xf>
    <xf numFmtId="0" fontId="11" fillId="0" borderId="2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0" fontId="27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4" zoomScaleNormal="100" workbookViewId="0">
      <selection activeCell="I22" sqref="I22"/>
    </sheetView>
  </sheetViews>
  <sheetFormatPr defaultRowHeight="15" x14ac:dyDescent="0.25"/>
  <cols>
    <col min="1" max="1" width="3.42578125" customWidth="1"/>
    <col min="2" max="2" width="9.5703125" customWidth="1"/>
    <col min="3" max="3" width="8.85546875" customWidth="1"/>
    <col min="4" max="4" width="8" customWidth="1"/>
    <col min="5" max="5" width="5.7109375" bestFit="1" customWidth="1"/>
    <col min="6" max="6" width="7.5703125" bestFit="1" customWidth="1"/>
    <col min="7" max="7" width="7.85546875" customWidth="1"/>
    <col min="8" max="8" width="8" customWidth="1"/>
    <col min="9" max="9" width="9.42578125" customWidth="1"/>
    <col min="10" max="10" width="8.7109375" bestFit="1" customWidth="1"/>
    <col min="11" max="11" width="10.7109375" bestFit="1" customWidth="1"/>
    <col min="12" max="12" width="9.7109375" customWidth="1"/>
    <col min="15" max="15" width="7.28515625" customWidth="1"/>
    <col min="16" max="16" width="7.5703125" customWidth="1"/>
    <col min="19" max="19" width="10" customWidth="1"/>
    <col min="20" max="20" width="10.140625" customWidth="1"/>
  </cols>
  <sheetData>
    <row r="1" spans="1:12" ht="18.75" customHeight="1" thickBot="1" x14ac:dyDescent="0.35">
      <c r="B1" s="11" t="s">
        <v>27</v>
      </c>
      <c r="C1" s="96" t="s">
        <v>36</v>
      </c>
      <c r="D1" s="97"/>
      <c r="E1" s="97"/>
      <c r="F1" s="97"/>
      <c r="G1" s="97"/>
      <c r="H1" s="98"/>
      <c r="J1" s="14" t="s">
        <v>26</v>
      </c>
      <c r="K1" s="15" t="s">
        <v>38</v>
      </c>
    </row>
    <row r="2" spans="1:12" ht="19.5" customHeight="1" thickBot="1" x14ac:dyDescent="0.35">
      <c r="B2" s="12"/>
      <c r="C2" s="96" t="s">
        <v>37</v>
      </c>
      <c r="D2" s="97"/>
      <c r="E2" s="97"/>
      <c r="F2" s="97"/>
      <c r="G2" s="97"/>
      <c r="H2" s="98"/>
    </row>
    <row r="3" spans="1:12" ht="18.75" customHeight="1" thickBot="1" x14ac:dyDescent="0.35">
      <c r="B3" s="13"/>
      <c r="C3" s="96"/>
      <c r="D3" s="97"/>
      <c r="E3" s="97"/>
      <c r="F3" s="97"/>
      <c r="G3" s="97"/>
      <c r="H3" s="98"/>
      <c r="J3" s="14" t="s">
        <v>5</v>
      </c>
      <c r="K3" s="16">
        <v>43174</v>
      </c>
    </row>
    <row r="4" spans="1:12" ht="11.25" customHeight="1" x14ac:dyDescent="0.25">
      <c r="D4" s="1"/>
      <c r="E4" s="1"/>
      <c r="F4" s="1"/>
      <c r="G4" s="2"/>
      <c r="H4" s="2"/>
      <c r="I4" s="3"/>
      <c r="J4" s="2"/>
      <c r="K4" s="2"/>
    </row>
    <row r="5" spans="1:12" ht="15.75" x14ac:dyDescent="0.25">
      <c r="B5" s="101" t="s">
        <v>0</v>
      </c>
      <c r="C5" s="63" t="s">
        <v>39</v>
      </c>
      <c r="D5" s="64" t="s">
        <v>6</v>
      </c>
      <c r="E5" s="1"/>
      <c r="F5" s="1"/>
      <c r="G5" s="2"/>
      <c r="H5" s="2"/>
      <c r="I5" s="3"/>
      <c r="J5" s="2"/>
      <c r="K5" s="2"/>
    </row>
    <row r="6" spans="1:12" ht="17.25" customHeight="1" x14ac:dyDescent="0.25">
      <c r="B6" s="102"/>
      <c r="C6" s="65">
        <v>1000</v>
      </c>
      <c r="D6" s="66" t="s">
        <v>20</v>
      </c>
      <c r="E6" s="2"/>
      <c r="F6" s="2"/>
      <c r="I6" s="3"/>
    </row>
    <row r="7" spans="1:12" ht="11.25" customHeight="1" x14ac:dyDescent="0.25">
      <c r="A7" s="17"/>
      <c r="B7" s="17"/>
      <c r="C7" s="18"/>
      <c r="D7" s="2"/>
      <c r="E7" s="2"/>
      <c r="F7" s="2"/>
      <c r="I7" s="3"/>
    </row>
    <row r="8" spans="1:12" ht="21" x14ac:dyDescent="0.25">
      <c r="B8" s="95" t="s">
        <v>1</v>
      </c>
      <c r="C8" s="95"/>
      <c r="D8" s="95"/>
      <c r="E8" s="95"/>
      <c r="F8" s="95"/>
      <c r="G8" s="95"/>
      <c r="H8" s="95"/>
      <c r="I8" s="2"/>
    </row>
    <row r="9" spans="1:12" ht="18.75" thickBot="1" x14ac:dyDescent="0.3">
      <c r="B9" s="67" t="s">
        <v>9</v>
      </c>
      <c r="C9" s="67" t="s">
        <v>16</v>
      </c>
      <c r="D9" s="67" t="s">
        <v>17</v>
      </c>
      <c r="E9" s="67" t="s">
        <v>14</v>
      </c>
      <c r="F9" s="67" t="s">
        <v>15</v>
      </c>
      <c r="G9" s="67" t="s">
        <v>11</v>
      </c>
      <c r="H9" s="68" t="s">
        <v>10</v>
      </c>
      <c r="I9" s="78" t="s">
        <v>12</v>
      </c>
      <c r="J9" s="75" t="s">
        <v>13</v>
      </c>
    </row>
    <row r="10" spans="1:12" x14ac:dyDescent="0.25">
      <c r="B10" s="26">
        <v>100</v>
      </c>
      <c r="C10" s="26">
        <v>94</v>
      </c>
      <c r="D10" s="26">
        <v>90</v>
      </c>
      <c r="E10" s="26">
        <f>C10/B10</f>
        <v>0.94</v>
      </c>
      <c r="F10" s="26">
        <f>D10/B10</f>
        <v>0.9</v>
      </c>
      <c r="G10" s="27">
        <f t="shared" ref="G10:H14" si="0">ATAN(E10)</f>
        <v>0.75448018383440563</v>
      </c>
      <c r="H10" s="28">
        <f t="shared" si="0"/>
        <v>0.73281510178650655</v>
      </c>
      <c r="I10" s="79">
        <f>POWER(G10-G16,2)</f>
        <v>6.5762207256439575E-4</v>
      </c>
      <c r="J10" s="76">
        <f>POWER(H10-G16,2)</f>
        <v>1.5832926426714308E-5</v>
      </c>
    </row>
    <row r="11" spans="1:12" x14ac:dyDescent="0.25">
      <c r="B11" s="4">
        <v>120</v>
      </c>
      <c r="C11" s="4">
        <v>105</v>
      </c>
      <c r="D11" s="4">
        <v>113</v>
      </c>
      <c r="E11" s="4">
        <f>C11/B11</f>
        <v>0.875</v>
      </c>
      <c r="F11" s="26">
        <f>D11/B11</f>
        <v>0.94166666666666665</v>
      </c>
      <c r="G11" s="5">
        <f t="shared" si="0"/>
        <v>0.71882999962162453</v>
      </c>
      <c r="H11" s="19">
        <f t="shared" si="0"/>
        <v>0.75536427873269818</v>
      </c>
      <c r="I11" s="6">
        <f>POWER(G11-G16,2)</f>
        <v>1.0012085983105055E-4</v>
      </c>
      <c r="J11" s="77">
        <f>POWER(H11-G16,2)</f>
        <v>7.0374740842971248E-4</v>
      </c>
    </row>
    <row r="12" spans="1:12" x14ac:dyDescent="0.25">
      <c r="B12" s="4">
        <v>140</v>
      </c>
      <c r="C12" s="4">
        <v>127</v>
      </c>
      <c r="D12" s="4">
        <v>121</v>
      </c>
      <c r="E12" s="4">
        <f>C12/B12</f>
        <v>0.90714285714285714</v>
      </c>
      <c r="F12" s="26">
        <f>D12/B12</f>
        <v>0.86428571428571432</v>
      </c>
      <c r="G12" s="5">
        <f t="shared" si="0"/>
        <v>0.73674744486772559</v>
      </c>
      <c r="H12" s="19">
        <f t="shared" si="0"/>
        <v>0.71272941439993143</v>
      </c>
      <c r="I12" s="6">
        <f>POWER(G12-G16,2)</f>
        <v>6.2590314506492025E-5</v>
      </c>
      <c r="J12" s="77">
        <f>POWER(H12-G16,2)</f>
        <v>2.5942341361746282E-4</v>
      </c>
    </row>
    <row r="13" spans="1:12" x14ac:dyDescent="0.25">
      <c r="B13" s="4">
        <v>160</v>
      </c>
      <c r="C13" s="4">
        <v>135</v>
      </c>
      <c r="D13" s="4">
        <v>144</v>
      </c>
      <c r="E13" s="4">
        <f>C13/B13</f>
        <v>0.84375</v>
      </c>
      <c r="F13" s="26">
        <f>D13/B13</f>
        <v>0.9</v>
      </c>
      <c r="G13" s="5">
        <f t="shared" si="0"/>
        <v>0.70085440788445019</v>
      </c>
      <c r="H13" s="19">
        <f t="shared" si="0"/>
        <v>0.73281510178650655</v>
      </c>
      <c r="I13" s="6">
        <f>POWER(G13-G16,2)</f>
        <v>7.8297177997097337E-4</v>
      </c>
      <c r="J13" s="77">
        <f>POWER(H13-G16,2)</f>
        <v>1.5832926426714308E-5</v>
      </c>
    </row>
    <row r="14" spans="1:12" x14ac:dyDescent="0.25">
      <c r="B14" s="4">
        <v>180</v>
      </c>
      <c r="C14" s="4">
        <v>155</v>
      </c>
      <c r="D14" s="4">
        <v>162</v>
      </c>
      <c r="E14" s="4">
        <f>C14/B14</f>
        <v>0.86111111111111116</v>
      </c>
      <c r="F14" s="26">
        <f>D14/B14</f>
        <v>0.9</v>
      </c>
      <c r="G14" s="5">
        <f t="shared" si="0"/>
        <v>0.71090937318356662</v>
      </c>
      <c r="H14" s="19">
        <f t="shared" si="0"/>
        <v>0.73281510178650655</v>
      </c>
      <c r="I14" s="6">
        <f>POWER(G14-G16,2)</f>
        <v>3.2136541141390511E-4</v>
      </c>
      <c r="J14" s="77">
        <f>POWER(H14-G16,2)</f>
        <v>1.5832926426714308E-5</v>
      </c>
    </row>
    <row r="15" spans="1:12" x14ac:dyDescent="0.25">
      <c r="B15" s="23"/>
      <c r="C15" s="23"/>
      <c r="D15" s="24"/>
      <c r="E15" s="23"/>
      <c r="F15" s="23"/>
      <c r="G15" s="23"/>
      <c r="H15" s="22"/>
      <c r="I15" s="25"/>
      <c r="J15" s="24"/>
    </row>
    <row r="16" spans="1:12" ht="16.5" x14ac:dyDescent="0.25">
      <c r="B16" s="69" t="s">
        <v>18</v>
      </c>
      <c r="C16" s="70">
        <f>SQRT(SUM(I10:J14)/9)</f>
        <v>1.8059592832909036E-2</v>
      </c>
      <c r="D16" s="71" t="s">
        <v>7</v>
      </c>
      <c r="E16" s="23"/>
      <c r="F16" s="69" t="s">
        <v>8</v>
      </c>
      <c r="G16" s="72">
        <f>AVERAGE(G10:H14)</f>
        <v>0.72883604078839226</v>
      </c>
      <c r="H16" s="73" t="s">
        <v>7</v>
      </c>
      <c r="I16" s="25"/>
      <c r="J16" s="69" t="s">
        <v>19</v>
      </c>
      <c r="K16" s="70">
        <f>(C16/SQRT(10))</f>
        <v>5.7109446967245217E-3</v>
      </c>
      <c r="L16" s="71" t="s">
        <v>7</v>
      </c>
    </row>
    <row r="17" spans="1:12" x14ac:dyDescent="0.25">
      <c r="B17" s="23"/>
      <c r="C17" s="23"/>
      <c r="D17" s="24"/>
      <c r="E17" s="23"/>
      <c r="F17" s="23"/>
      <c r="G17" s="23"/>
      <c r="H17" s="22"/>
      <c r="I17" s="25"/>
      <c r="J17" s="24"/>
    </row>
    <row r="18" spans="1:12" ht="16.5" x14ac:dyDescent="0.25">
      <c r="B18" s="88" t="s">
        <v>21</v>
      </c>
      <c r="C18" s="74">
        <f>C6*SIN(G16)</f>
        <v>666.00183085189406</v>
      </c>
      <c r="D18" s="73" t="s">
        <v>2</v>
      </c>
      <c r="E18" s="7"/>
      <c r="F18" s="91" t="s">
        <v>35</v>
      </c>
      <c r="G18" s="92">
        <f>(C6*COS(G16))*K16</f>
        <v>4.2600798044102204</v>
      </c>
      <c r="H18" s="93" t="s">
        <v>2</v>
      </c>
      <c r="I18" s="31"/>
      <c r="J18" s="24"/>
    </row>
    <row r="19" spans="1:12" ht="15.75" thickBot="1" x14ac:dyDescent="0.3">
      <c r="E19" s="7"/>
      <c r="F19" s="7"/>
      <c r="G19" s="7"/>
      <c r="H19" s="32"/>
      <c r="I19" s="33"/>
      <c r="J19" s="32"/>
      <c r="K19" s="8"/>
    </row>
    <row r="20" spans="1:12" ht="21" customHeight="1" thickBot="1" x14ac:dyDescent="0.5">
      <c r="B20" s="99" t="s">
        <v>28</v>
      </c>
      <c r="C20" s="100"/>
      <c r="D20" s="100"/>
      <c r="E20" s="55" t="s">
        <v>21</v>
      </c>
      <c r="F20" s="56">
        <f>C18</f>
        <v>666.00183085189406</v>
      </c>
      <c r="G20" s="57" t="s">
        <v>22</v>
      </c>
      <c r="H20" s="58">
        <f>G18</f>
        <v>4.2600798044102204</v>
      </c>
      <c r="I20" s="59" t="s">
        <v>2</v>
      </c>
      <c r="J20" s="24"/>
    </row>
    <row r="21" spans="1:12" ht="21" customHeight="1" x14ac:dyDescent="0.45">
      <c r="B21" s="50"/>
      <c r="C21" s="49"/>
      <c r="D21" s="49"/>
      <c r="E21" s="51"/>
      <c r="F21" s="52"/>
      <c r="G21" s="46"/>
      <c r="H21" s="47"/>
      <c r="I21" s="48"/>
      <c r="J21" s="24"/>
    </row>
    <row r="22" spans="1:12" ht="21" customHeight="1" x14ac:dyDescent="0.45">
      <c r="B22" s="111" t="s">
        <v>33</v>
      </c>
      <c r="C22" s="112"/>
      <c r="D22" s="112"/>
      <c r="E22" s="112"/>
      <c r="F22" s="112"/>
      <c r="G22" s="83">
        <v>635</v>
      </c>
      <c r="H22" s="81" t="s">
        <v>24</v>
      </c>
      <c r="I22" s="29">
        <v>700</v>
      </c>
      <c r="J22" s="82" t="s">
        <v>2</v>
      </c>
    </row>
    <row r="23" spans="1:12" ht="21" customHeight="1" x14ac:dyDescent="0.25">
      <c r="B23" s="111" t="s">
        <v>34</v>
      </c>
      <c r="C23" s="112"/>
      <c r="D23" s="112"/>
      <c r="E23" s="112"/>
      <c r="F23" s="112"/>
      <c r="G23" s="83" t="s">
        <v>25</v>
      </c>
      <c r="H23" s="29">
        <v>650</v>
      </c>
      <c r="I23" s="82" t="s">
        <v>2</v>
      </c>
      <c r="J23" s="24"/>
    </row>
    <row r="24" spans="1:12" ht="9" customHeight="1" thickBot="1" x14ac:dyDescent="0.3">
      <c r="B24" s="45"/>
      <c r="C24" s="45"/>
      <c r="D24" s="45"/>
      <c r="E24" s="45"/>
      <c r="F24" s="45"/>
      <c r="G24" s="53"/>
      <c r="H24" s="24"/>
      <c r="I24" s="47"/>
      <c r="J24" s="24"/>
    </row>
    <row r="25" spans="1:12" ht="21" customHeight="1" x14ac:dyDescent="0.3">
      <c r="B25" s="105" t="s">
        <v>41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7"/>
    </row>
    <row r="26" spans="1:12" ht="21" customHeight="1" thickBot="1" x14ac:dyDescent="0.35">
      <c r="A26" s="54"/>
      <c r="B26" s="113" t="s">
        <v>40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5"/>
    </row>
    <row r="27" spans="1:12" ht="23.25" x14ac:dyDescent="0.25">
      <c r="B27" s="9" t="s">
        <v>3</v>
      </c>
      <c r="C27" s="2"/>
      <c r="D27" s="2"/>
      <c r="E27" s="2"/>
      <c r="F27" s="2"/>
      <c r="I27" s="3"/>
    </row>
    <row r="28" spans="1:12" ht="18.75" thickBot="1" x14ac:dyDescent="0.3">
      <c r="B28" s="67" t="s">
        <v>9</v>
      </c>
      <c r="C28" s="67" t="s">
        <v>16</v>
      </c>
      <c r="D28" s="67" t="s">
        <v>17</v>
      </c>
      <c r="E28" s="67" t="s">
        <v>14</v>
      </c>
      <c r="F28" s="67" t="s">
        <v>15</v>
      </c>
      <c r="G28" s="67" t="s">
        <v>11</v>
      </c>
      <c r="H28" s="68" t="s">
        <v>10</v>
      </c>
      <c r="I28" s="78" t="s">
        <v>12</v>
      </c>
      <c r="J28" s="75" t="s">
        <v>13</v>
      </c>
    </row>
    <row r="29" spans="1:12" x14ac:dyDescent="0.25">
      <c r="B29" s="26">
        <v>110</v>
      </c>
      <c r="C29" s="4">
        <v>58</v>
      </c>
      <c r="D29" s="4">
        <v>65</v>
      </c>
      <c r="E29" s="26">
        <f>C29/B29</f>
        <v>0.52727272727272723</v>
      </c>
      <c r="F29" s="26">
        <f>D29/B29</f>
        <v>0.59090909090909094</v>
      </c>
      <c r="G29" s="27">
        <f t="shared" ref="G29:H33" si="1">ATAN(E29)</f>
        <v>0.4852269925673362</v>
      </c>
      <c r="H29" s="28">
        <f t="shared" si="1"/>
        <v>0.53370819163926153</v>
      </c>
      <c r="I29" s="79">
        <f>POWER(G29-G35,2)</f>
        <v>2.7837385008012641E-4</v>
      </c>
      <c r="J29" s="76">
        <f>POWER(H29-G35,2)</f>
        <v>1.0110275756495537E-3</v>
      </c>
    </row>
    <row r="30" spans="1:12" x14ac:dyDescent="0.25">
      <c r="B30" s="4">
        <v>120</v>
      </c>
      <c r="C30" s="4">
        <v>60</v>
      </c>
      <c r="D30" s="4">
        <v>66</v>
      </c>
      <c r="E30" s="4">
        <f>C30/B30</f>
        <v>0.5</v>
      </c>
      <c r="F30" s="26">
        <f>D30/B30</f>
        <v>0.55000000000000004</v>
      </c>
      <c r="G30" s="5">
        <f t="shared" si="1"/>
        <v>0.46364760900080609</v>
      </c>
      <c r="H30" s="19">
        <f t="shared" si="1"/>
        <v>0.50284321092786088</v>
      </c>
      <c r="I30" s="79">
        <f>POWER(G30-G35,2)</f>
        <v>1.4641277895280143E-3</v>
      </c>
      <c r="J30" s="76">
        <f>POWER(H30-G35,2)</f>
        <v>8.6802595966442792E-7</v>
      </c>
    </row>
    <row r="31" spans="1:12" x14ac:dyDescent="0.25">
      <c r="B31" s="4">
        <v>130</v>
      </c>
      <c r="C31" s="4">
        <v>68</v>
      </c>
      <c r="D31" s="4">
        <v>67</v>
      </c>
      <c r="E31" s="4">
        <f>C31/B31</f>
        <v>0.52307692307692311</v>
      </c>
      <c r="F31" s="26">
        <f>D31/B31</f>
        <v>0.51538461538461533</v>
      </c>
      <c r="G31" s="5">
        <f t="shared" si="1"/>
        <v>0.48193825195762635</v>
      </c>
      <c r="H31" s="19">
        <f t="shared" si="1"/>
        <v>0.47587941483743645</v>
      </c>
      <c r="I31" s="79">
        <f>POWER(G31-G35,2)</f>
        <v>3.9893190846841892E-4</v>
      </c>
      <c r="J31" s="76">
        <f>POWER(H31-G35,2)</f>
        <v>6.7767111460393281E-4</v>
      </c>
    </row>
    <row r="32" spans="1:12" x14ac:dyDescent="0.25">
      <c r="B32" s="4">
        <v>140</v>
      </c>
      <c r="C32" s="4">
        <v>89</v>
      </c>
      <c r="D32" s="4">
        <v>81</v>
      </c>
      <c r="E32" s="4">
        <f>C32/B32</f>
        <v>0.63571428571428568</v>
      </c>
      <c r="F32" s="26">
        <f>D32/B32</f>
        <v>0.57857142857142863</v>
      </c>
      <c r="G32" s="5">
        <f t="shared" si="1"/>
        <v>0.5662668967057749</v>
      </c>
      <c r="H32" s="19">
        <f t="shared" si="1"/>
        <v>0.52451416084369651</v>
      </c>
      <c r="I32" s="79">
        <f>POWER(G32-G35,2)</f>
        <v>4.1416129895563607E-3</v>
      </c>
      <c r="J32" s="76">
        <f>POWER(H32-G35,2)</f>
        <v>5.1087883877411352E-4</v>
      </c>
    </row>
    <row r="33" spans="2:13" x14ac:dyDescent="0.25">
      <c r="B33" s="4">
        <v>150</v>
      </c>
      <c r="C33" s="4">
        <v>81</v>
      </c>
      <c r="D33" s="4">
        <v>80</v>
      </c>
      <c r="E33" s="4">
        <f>C33/B33</f>
        <v>0.54</v>
      </c>
      <c r="F33" s="26">
        <f>D33/B33</f>
        <v>0.53333333333333333</v>
      </c>
      <c r="G33" s="5">
        <f t="shared" si="1"/>
        <v>0.49513326346840414</v>
      </c>
      <c r="H33" s="19">
        <f t="shared" si="1"/>
        <v>0.48995732625372829</v>
      </c>
      <c r="I33" s="79">
        <f>POWER(G33-G35,2)</f>
        <v>4.5944921848865369E-5</v>
      </c>
      <c r="J33" s="76">
        <f>POWER(H33-G35,2)</f>
        <v>1.4290303072530102E-4</v>
      </c>
    </row>
    <row r="34" spans="2:13" ht="16.5" customHeight="1" x14ac:dyDescent="0.25">
      <c r="B34" s="9"/>
      <c r="C34" s="2"/>
      <c r="D34" s="2"/>
      <c r="E34" s="2"/>
      <c r="F34" s="2"/>
      <c r="I34" s="3"/>
    </row>
    <row r="35" spans="2:13" ht="16.5" x14ac:dyDescent="0.25">
      <c r="B35" s="69" t="s">
        <v>18</v>
      </c>
      <c r="C35" s="72">
        <f>SQRT(SUM(I29:J33)/9)</f>
        <v>3.1041799856885363E-2</v>
      </c>
      <c r="D35" s="71" t="s">
        <v>7</v>
      </c>
      <c r="E35" s="23"/>
      <c r="F35" s="69" t="s">
        <v>8</v>
      </c>
      <c r="G35" s="70">
        <f>AVERAGE(G29:H33)</f>
        <v>0.50191153182019321</v>
      </c>
      <c r="H35" s="73" t="s">
        <v>7</v>
      </c>
      <c r="I35" s="35"/>
      <c r="J35" s="69" t="s">
        <v>19</v>
      </c>
      <c r="K35" s="70">
        <f>(C35/SQRT(10))</f>
        <v>9.816279021884658E-3</v>
      </c>
      <c r="L35" s="71" t="s">
        <v>7</v>
      </c>
      <c r="M35" s="94"/>
    </row>
    <row r="36" spans="2:13" x14ac:dyDescent="0.25">
      <c r="B36" s="23"/>
      <c r="C36" s="23"/>
      <c r="D36" s="24"/>
      <c r="E36" s="23"/>
      <c r="F36" s="23"/>
      <c r="G36" s="23"/>
      <c r="H36" s="22"/>
      <c r="I36" s="35"/>
      <c r="J36" s="23"/>
      <c r="K36" s="10"/>
    </row>
    <row r="37" spans="2:13" ht="18" x14ac:dyDescent="0.25">
      <c r="B37" s="84" t="s">
        <v>23</v>
      </c>
      <c r="C37" s="85">
        <f>C18/SIN(G35)</f>
        <v>1384.3250904462216</v>
      </c>
      <c r="D37" s="73" t="s">
        <v>2</v>
      </c>
      <c r="E37" s="23"/>
      <c r="F37" s="69" t="s">
        <v>30</v>
      </c>
      <c r="G37" s="86">
        <f>SQRT(((1/SIN(G35)^2)*(G18^2))^2 + (((C18*COS(G35))/(SIN(G35)^2))^2)*(K35^2))</f>
        <v>82.225118682503989</v>
      </c>
      <c r="H37" s="71" t="s">
        <v>2</v>
      </c>
      <c r="I37" s="34"/>
      <c r="J37" s="23"/>
    </row>
    <row r="38" spans="2:13" ht="9.75" customHeight="1" thickBot="1" x14ac:dyDescent="0.3">
      <c r="B38" s="23"/>
      <c r="C38" s="23"/>
      <c r="D38" s="23"/>
      <c r="E38" s="23"/>
      <c r="F38" s="21"/>
      <c r="G38" s="24"/>
      <c r="H38" s="22"/>
      <c r="I38" s="34"/>
      <c r="J38" s="23"/>
    </row>
    <row r="39" spans="2:13" ht="21.75" thickBot="1" x14ac:dyDescent="0.5">
      <c r="B39" s="99" t="s">
        <v>28</v>
      </c>
      <c r="C39" s="100"/>
      <c r="D39" s="100"/>
      <c r="E39" s="55" t="s">
        <v>32</v>
      </c>
      <c r="F39" s="62">
        <f>C37/1000</f>
        <v>1.3843250904462217</v>
      </c>
      <c r="G39" s="57" t="s">
        <v>22</v>
      </c>
      <c r="H39" s="61">
        <f>G37/1000</f>
        <v>8.2225118682503984E-2</v>
      </c>
      <c r="I39" s="60" t="s">
        <v>4</v>
      </c>
      <c r="J39" s="23"/>
    </row>
    <row r="40" spans="2:13" ht="13.5" customHeight="1" x14ac:dyDescent="0.25">
      <c r="B40" s="23"/>
      <c r="C40" s="23"/>
      <c r="D40" s="23"/>
      <c r="E40" s="22"/>
      <c r="F40" s="37"/>
      <c r="G40" s="24"/>
      <c r="H40" s="36"/>
      <c r="I40" s="35"/>
      <c r="J40" s="23"/>
    </row>
    <row r="41" spans="2:13" x14ac:dyDescent="0.25">
      <c r="B41" s="103" t="s">
        <v>31</v>
      </c>
      <c r="C41" s="104"/>
      <c r="D41" s="104"/>
      <c r="E41" s="104"/>
      <c r="F41" s="104"/>
      <c r="G41" s="83" t="s">
        <v>25</v>
      </c>
      <c r="H41" s="29">
        <v>1.6</v>
      </c>
      <c r="I41" s="87" t="s">
        <v>29</v>
      </c>
      <c r="J41" s="47"/>
    </row>
    <row r="42" spans="2:13" ht="15.75" thickBot="1" x14ac:dyDescent="0.3">
      <c r="B42" s="23"/>
      <c r="C42" s="23"/>
      <c r="D42" s="23"/>
      <c r="E42" s="22"/>
      <c r="F42" s="37"/>
      <c r="G42" s="24"/>
      <c r="H42" s="38"/>
      <c r="I42" s="39"/>
      <c r="J42" s="23"/>
    </row>
    <row r="43" spans="2:13" ht="18.75" x14ac:dyDescent="0.3">
      <c r="B43" s="105" t="s">
        <v>41</v>
      </c>
      <c r="C43" s="106"/>
      <c r="D43" s="106"/>
      <c r="E43" s="106"/>
      <c r="F43" s="106"/>
      <c r="G43" s="106"/>
      <c r="H43" s="106"/>
      <c r="I43" s="106"/>
      <c r="J43" s="106"/>
      <c r="K43" s="106"/>
      <c r="L43" s="107"/>
    </row>
    <row r="44" spans="2:13" x14ac:dyDescent="0.25">
      <c r="B44" s="108" t="s">
        <v>40</v>
      </c>
      <c r="C44" s="109"/>
      <c r="D44" s="109"/>
      <c r="E44" s="109"/>
      <c r="F44" s="109"/>
      <c r="G44" s="109"/>
      <c r="H44" s="109"/>
      <c r="I44" s="109"/>
      <c r="J44" s="109"/>
      <c r="K44" s="109"/>
      <c r="L44" s="110"/>
    </row>
    <row r="45" spans="2:13" ht="15.75" thickBot="1" x14ac:dyDescent="0.3">
      <c r="B45" s="42"/>
      <c r="C45" s="43"/>
      <c r="D45" s="43"/>
      <c r="E45" s="44"/>
      <c r="F45" s="89"/>
      <c r="G45" s="80"/>
      <c r="H45" s="80"/>
      <c r="I45" s="90"/>
      <c r="J45" s="43"/>
      <c r="K45" s="80"/>
      <c r="L45" s="20"/>
    </row>
    <row r="46" spans="2:13" ht="15.75" x14ac:dyDescent="0.25">
      <c r="B46" s="23"/>
      <c r="C46" s="23"/>
      <c r="D46" s="23"/>
      <c r="E46" s="22"/>
      <c r="F46" s="37"/>
      <c r="G46" s="24"/>
      <c r="H46" s="40"/>
      <c r="I46" s="34"/>
      <c r="J46" s="23"/>
    </row>
    <row r="47" spans="2:13" ht="15.75" x14ac:dyDescent="0.25">
      <c r="B47" s="23"/>
      <c r="C47" s="23"/>
      <c r="D47" s="23"/>
      <c r="E47" s="22"/>
      <c r="F47" s="37"/>
      <c r="G47" s="24"/>
      <c r="H47" s="40"/>
      <c r="I47" s="35"/>
      <c r="J47" s="23"/>
    </row>
    <row r="48" spans="2:13" x14ac:dyDescent="0.25">
      <c r="B48" s="23"/>
      <c r="C48" s="23"/>
      <c r="D48" s="23"/>
      <c r="E48" s="30"/>
      <c r="F48" s="41"/>
      <c r="G48" s="24"/>
      <c r="H48" s="24"/>
      <c r="I48" s="35"/>
      <c r="J48" s="30"/>
    </row>
    <row r="49" spans="2:10" x14ac:dyDescent="0.25">
      <c r="B49" s="23"/>
      <c r="C49" s="23"/>
      <c r="D49" s="23"/>
      <c r="E49" s="33"/>
      <c r="F49" s="33"/>
      <c r="G49" s="32"/>
      <c r="H49" s="24"/>
      <c r="I49" s="35"/>
      <c r="J49" s="33"/>
    </row>
    <row r="50" spans="2:10" x14ac:dyDescent="0.25">
      <c r="B50" s="2"/>
      <c r="C50" s="2"/>
      <c r="D50" s="2"/>
      <c r="E50" s="2"/>
      <c r="F50" s="2"/>
      <c r="I50" s="3"/>
    </row>
    <row r="51" spans="2:10" x14ac:dyDescent="0.25">
      <c r="B51" s="2"/>
      <c r="C51" s="2"/>
      <c r="D51" s="2"/>
      <c r="E51" s="2"/>
      <c r="F51" s="2"/>
      <c r="I51" s="3"/>
    </row>
    <row r="52" spans="2:10" x14ac:dyDescent="0.25">
      <c r="B52" s="2"/>
      <c r="C52" s="2"/>
      <c r="D52" s="2"/>
      <c r="E52" s="2"/>
      <c r="F52" s="2"/>
      <c r="I52" s="3"/>
    </row>
    <row r="53" spans="2:10" x14ac:dyDescent="0.25">
      <c r="B53" s="2"/>
      <c r="C53" s="2"/>
      <c r="D53" s="2"/>
      <c r="E53" s="2"/>
      <c r="F53" s="2"/>
      <c r="I53" s="3"/>
    </row>
    <row r="54" spans="2:10" x14ac:dyDescent="0.25">
      <c r="B54" s="2"/>
      <c r="C54" s="2"/>
      <c r="D54" s="2"/>
      <c r="E54" s="2"/>
      <c r="F54" s="2"/>
      <c r="I54" s="3"/>
    </row>
    <row r="55" spans="2:10" x14ac:dyDescent="0.25">
      <c r="B55" s="2"/>
      <c r="C55" s="2"/>
      <c r="D55" s="2"/>
      <c r="E55" s="2"/>
      <c r="F55" s="2"/>
      <c r="I55" s="3"/>
    </row>
    <row r="56" spans="2:10" x14ac:dyDescent="0.25">
      <c r="B56" s="2"/>
      <c r="C56" s="2"/>
      <c r="D56" s="2"/>
      <c r="E56" s="2"/>
      <c r="F56" s="2"/>
      <c r="I56" s="3"/>
    </row>
    <row r="57" spans="2:10" x14ac:dyDescent="0.25">
      <c r="B57" s="2"/>
      <c r="C57" s="2"/>
      <c r="D57" s="2"/>
      <c r="E57" s="2"/>
      <c r="F57" s="2"/>
      <c r="I57" s="3"/>
    </row>
    <row r="58" spans="2:10" x14ac:dyDescent="0.25">
      <c r="B58" s="2"/>
      <c r="C58" s="2"/>
      <c r="D58" s="2"/>
      <c r="E58" s="2"/>
      <c r="F58" s="2"/>
      <c r="I58" s="3"/>
    </row>
    <row r="59" spans="2:10" x14ac:dyDescent="0.25">
      <c r="B59" s="2"/>
      <c r="C59" s="2"/>
      <c r="D59" s="2"/>
      <c r="E59" s="2"/>
      <c r="F59" s="2"/>
      <c r="I59" s="3"/>
    </row>
    <row r="60" spans="2:10" x14ac:dyDescent="0.25">
      <c r="B60" s="2"/>
      <c r="C60" s="2"/>
      <c r="D60" s="2"/>
      <c r="E60" s="2"/>
      <c r="F60" s="2"/>
      <c r="I60" s="3"/>
    </row>
    <row r="61" spans="2:10" x14ac:dyDescent="0.25">
      <c r="B61" s="2"/>
      <c r="C61" s="2"/>
      <c r="D61" s="2"/>
      <c r="E61" s="2"/>
      <c r="F61" s="2"/>
      <c r="I61" s="3"/>
    </row>
    <row r="62" spans="2:10" x14ac:dyDescent="0.25">
      <c r="B62" s="2"/>
      <c r="C62" s="2"/>
      <c r="D62" s="2"/>
      <c r="E62" s="2"/>
      <c r="F62" s="2"/>
      <c r="I62" s="3"/>
    </row>
  </sheetData>
  <mergeCells count="14">
    <mergeCell ref="B41:F41"/>
    <mergeCell ref="B43:L43"/>
    <mergeCell ref="B44:L44"/>
    <mergeCell ref="B39:D39"/>
    <mergeCell ref="B22:F22"/>
    <mergeCell ref="B23:F23"/>
    <mergeCell ref="B25:L25"/>
    <mergeCell ref="B26:L26"/>
    <mergeCell ref="B8:H8"/>
    <mergeCell ref="C1:H1"/>
    <mergeCell ref="C2:H2"/>
    <mergeCell ref="C3:H3"/>
    <mergeCell ref="B20:D20"/>
    <mergeCell ref="B5:B6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relatório</vt:lpstr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Utilizador</cp:lastModifiedBy>
  <cp:lastPrinted>2015-02-04T18:22:39Z</cp:lastPrinted>
  <dcterms:created xsi:type="dcterms:W3CDTF">2015-02-02T18:07:37Z</dcterms:created>
  <dcterms:modified xsi:type="dcterms:W3CDTF">2018-03-15T20:37:21Z</dcterms:modified>
</cp:coreProperties>
</file>