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EVV Administrativo\Desktop\JOSEANNE\Curso de Excel DIO\"/>
    </mc:Choice>
  </mc:AlternateContent>
  <bookViews>
    <workbookView xWindow="0" yWindow="0" windowWidth="17208" windowHeight="1524" tabRatio="0"/>
  </bookViews>
  <sheets>
    <sheet name="JL_Invest" sheetId="1" r:id="rId1"/>
    <sheet name="P_auxiliar" sheetId="2" state="hidden" r:id="rId2"/>
  </sheets>
  <definedNames>
    <definedName name="aporte">JL_Invest!$D$9</definedName>
    <definedName name="patrimonio">JL_Invest!$D$12</definedName>
    <definedName name="qtd_anos">JL_Invest!$D$10</definedName>
    <definedName name="Rend_carteira">JL_Invest!$D$5</definedName>
    <definedName name="Salario">JL_Invest!$D$4</definedName>
    <definedName name="taxa_mensal">JL_Invest!$D$11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1" l="1"/>
  <c r="C19" i="1" s="1"/>
  <c r="D19" i="1" s="1"/>
  <c r="D6" i="1"/>
  <c r="D23" i="1"/>
  <c r="C27" i="1"/>
  <c r="C28" i="1"/>
  <c r="C29" i="1"/>
  <c r="C30" i="1"/>
  <c r="C31" i="1"/>
  <c r="C26" i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3" i="2"/>
  <c r="C16" i="1" l="1"/>
  <c r="D16" i="1" s="1"/>
  <c r="D12" i="1"/>
  <c r="D13" i="1" s="1"/>
  <c r="C18" i="1"/>
  <c r="D18" i="1" s="1"/>
  <c r="C17" i="1"/>
  <c r="D17" i="1" s="1"/>
  <c r="C20" i="1"/>
  <c r="D20" i="1" s="1"/>
  <c r="D31" i="1"/>
  <c r="D29" i="1"/>
  <c r="D28" i="1"/>
  <c r="D30" i="1"/>
  <c r="D26" i="1"/>
  <c r="D27" i="1"/>
  <c r="D32" i="1" l="1"/>
</calcChain>
</file>

<file path=xl/sharedStrings.xml><?xml version="1.0" encoding="utf-8"?>
<sst xmlns="http://schemas.openxmlformats.org/spreadsheetml/2006/main" count="69" uniqueCount="34">
  <si>
    <t>Configurações</t>
  </si>
  <si>
    <t xml:space="preserve">Salário </t>
  </si>
  <si>
    <t>Rendimento da Carteira</t>
  </si>
  <si>
    <t>Sugestão de Investimento (25%)</t>
  </si>
  <si>
    <t>Investimento Mensal</t>
  </si>
  <si>
    <t>Quanto você quer investir por mês?</t>
  </si>
  <si>
    <t>Por quantos anos o investimento ficará aplicado?</t>
  </si>
  <si>
    <t>Qual a taxa de rendimento mensal?</t>
  </si>
  <si>
    <t>Valor do patrimônio acumulado</t>
  </si>
  <si>
    <t>Valor dos dividendos mensais</t>
  </si>
  <si>
    <t>Cenários</t>
  </si>
  <si>
    <t>Valor do patrimonio em 2 anos</t>
  </si>
  <si>
    <t>Valor do patrimonio em 5 anos</t>
  </si>
  <si>
    <t>Valor do patrimonio em 10 anos</t>
  </si>
  <si>
    <t>Valor do patrimonio em 20 anos</t>
  </si>
  <si>
    <t>Valor do patrimonio em 30 anos</t>
  </si>
  <si>
    <t>Dividendos</t>
  </si>
  <si>
    <t>Perfil de Investidor</t>
  </si>
  <si>
    <t>Valor a ser investido por mês</t>
  </si>
  <si>
    <t>Tipo de FII</t>
  </si>
  <si>
    <t>Tijolo</t>
  </si>
  <si>
    <t>Papel</t>
  </si>
  <si>
    <t>FOFs</t>
  </si>
  <si>
    <t>Hibridos</t>
  </si>
  <si>
    <t>Hotelaria</t>
  </si>
  <si>
    <t>Desenvolvimento</t>
  </si>
  <si>
    <t>Porcentual sugerido</t>
  </si>
  <si>
    <t>Valores</t>
  </si>
  <si>
    <t>Perfil</t>
  </si>
  <si>
    <t>Chave</t>
  </si>
  <si>
    <t>%</t>
  </si>
  <si>
    <t>Conservador</t>
  </si>
  <si>
    <t>Agressivo</t>
  </si>
  <si>
    <t>Moderado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</si>
</sst>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R$&quot;\ * #,##0.00_-;\-&quot;R$&quot;\ * #,##0.00_-;_-&quot;R$&quot;\ * &quot;-&quot;??_-;_-@_-"/>
    <numFmt numFmtId="164" formatCode="0.0"/>
    <numFmt numFmtId="165" formatCode="0.0%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2"/>
      <color theme="1"/>
      <name val="Calibri"/>
      <family val="2"/>
    </font>
    <font>
      <sz val="1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39997558519241921"/>
        <bgColor indexed="64"/>
      </patternFill>
    </fill>
  </fills>
  <borders count="31">
    <border>
      <left/>
      <right/>
      <top/>
      <bottom/>
      <diagonal/>
    </border>
    <border>
      <left/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/>
      <top/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ck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ck">
        <color indexed="64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ck">
        <color indexed="64"/>
      </bottom>
      <diagonal/>
    </border>
    <border>
      <left/>
      <right style="thin">
        <color theme="0" tint="-4.9989318521683403E-2"/>
      </right>
      <top/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/>
      <bottom style="thin">
        <color theme="0" tint="-4.9989318521683403E-2"/>
      </bottom>
      <diagonal/>
    </border>
    <border>
      <left style="thin">
        <color theme="0" tint="-4.9989318521683403E-2"/>
      </left>
      <right/>
      <top/>
      <bottom style="thin">
        <color theme="0" tint="-4.9989318521683403E-2"/>
      </bottom>
      <diagonal/>
    </border>
    <border>
      <left/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 style="thin">
        <color theme="0" tint="-4.9989318521683403E-2"/>
      </right>
      <top style="thin">
        <color theme="0" tint="-4.9989318521683403E-2"/>
      </top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/>
      <diagonal/>
    </border>
    <border>
      <left style="thin">
        <color theme="0" tint="-4.9989318521683403E-2"/>
      </left>
      <right/>
      <top style="thin">
        <color theme="0" tint="-4.9989318521683403E-2"/>
      </top>
      <bottom/>
      <diagonal/>
    </border>
    <border>
      <left/>
      <right style="thin">
        <color theme="0" tint="-4.9989318521683403E-2"/>
      </right>
      <top/>
      <bottom/>
      <diagonal/>
    </border>
    <border>
      <left style="thin">
        <color theme="0" tint="-4.9989318521683403E-2"/>
      </left>
      <right style="thin">
        <color theme="0" tint="-4.9989318521683403E-2"/>
      </right>
      <top/>
      <bottom/>
      <diagonal/>
    </border>
    <border>
      <left style="thin">
        <color theme="0" tint="-4.9989318521683403E-2"/>
      </left>
      <right/>
      <top/>
      <bottom/>
      <diagonal/>
    </border>
    <border>
      <left/>
      <right style="thin">
        <color theme="0" tint="-0.14996795556505021"/>
      </right>
      <top/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/>
      <diagonal/>
    </border>
    <border>
      <left style="thin">
        <color theme="0" tint="-0.14996795556505021"/>
      </left>
      <right/>
      <top/>
      <bottom/>
      <diagonal/>
    </border>
    <border>
      <left/>
      <right style="thin">
        <color theme="0" tint="-4.9989318521683403E-2"/>
      </right>
      <top style="thin">
        <color theme="0" tint="-0.14996795556505021"/>
      </top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0.14996795556505021"/>
      </top>
      <bottom/>
      <diagonal/>
    </border>
    <border>
      <left style="thin">
        <color theme="0" tint="-4.9989318521683403E-2"/>
      </left>
      <right/>
      <top style="thin">
        <color theme="0" tint="-0.14996795556505021"/>
      </top>
      <bottom/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4.9989318521683403E-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4.9989318521683403E-2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4.9989318521683403E-2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4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center" vertical="center"/>
    </xf>
    <xf numFmtId="165" fontId="0" fillId="0" borderId="3" xfId="2" applyNumberFormat="1" applyFont="1" applyBorder="1" applyAlignment="1">
      <alignment horizontal="center" vertical="center"/>
    </xf>
    <xf numFmtId="165" fontId="0" fillId="0" borderId="6" xfId="2" applyNumberFormat="1" applyFont="1" applyBorder="1" applyAlignment="1">
      <alignment horizontal="center" vertical="center"/>
    </xf>
    <xf numFmtId="165" fontId="0" fillId="0" borderId="9" xfId="2" applyNumberFormat="1" applyFont="1" applyBorder="1" applyAlignment="1">
      <alignment horizontal="center" vertical="center"/>
    </xf>
    <xf numFmtId="0" fontId="4" fillId="7" borderId="0" xfId="0" applyFont="1" applyFill="1" applyAlignment="1">
      <alignment horizontal="left" vertical="center"/>
    </xf>
    <xf numFmtId="0" fontId="5" fillId="7" borderId="0" xfId="0" applyFont="1" applyFill="1" applyAlignment="1">
      <alignment horizontal="left" vertical="center"/>
    </xf>
    <xf numFmtId="0" fontId="5" fillId="7" borderId="0" xfId="0" applyFont="1" applyFill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6" fillId="7" borderId="0" xfId="0" applyFont="1" applyFill="1" applyAlignment="1">
      <alignment horizontal="left" vertical="center"/>
    </xf>
    <xf numFmtId="0" fontId="6" fillId="7" borderId="0" xfId="0" applyFont="1" applyFill="1" applyAlignment="1">
      <alignment horizontal="center" vertical="center"/>
    </xf>
    <xf numFmtId="0" fontId="7" fillId="7" borderId="0" xfId="0" applyFont="1" applyFill="1" applyAlignment="1">
      <alignment horizontal="left" vertical="center"/>
    </xf>
    <xf numFmtId="0" fontId="5" fillId="3" borderId="10" xfId="0" applyFont="1" applyFill="1" applyBorder="1" applyAlignment="1">
      <alignment horizontal="left" vertical="center"/>
    </xf>
    <xf numFmtId="9" fontId="5" fillId="3" borderId="11" xfId="2" applyFont="1" applyFill="1" applyBorder="1" applyAlignment="1">
      <alignment horizontal="center" vertical="center"/>
    </xf>
    <xf numFmtId="44" fontId="5" fillId="3" borderId="12" xfId="0" applyNumberFormat="1" applyFont="1" applyFill="1" applyBorder="1" applyAlignment="1">
      <alignment horizontal="center" vertical="center"/>
    </xf>
    <xf numFmtId="0" fontId="5" fillId="3" borderId="13" xfId="0" applyFont="1" applyFill="1" applyBorder="1" applyAlignment="1">
      <alignment horizontal="left" vertical="center"/>
    </xf>
    <xf numFmtId="9" fontId="5" fillId="3" borderId="14" xfId="2" applyFont="1" applyFill="1" applyBorder="1" applyAlignment="1">
      <alignment horizontal="center" vertical="center"/>
    </xf>
    <xf numFmtId="44" fontId="5" fillId="3" borderId="15" xfId="0" applyNumberFormat="1" applyFont="1" applyFill="1" applyBorder="1" applyAlignment="1">
      <alignment horizontal="center" vertical="center"/>
    </xf>
    <xf numFmtId="0" fontId="5" fillId="3" borderId="16" xfId="0" applyFont="1" applyFill="1" applyBorder="1" applyAlignment="1">
      <alignment horizontal="left" vertical="center"/>
    </xf>
    <xf numFmtId="9" fontId="5" fillId="3" borderId="17" xfId="2" applyFont="1" applyFill="1" applyBorder="1" applyAlignment="1">
      <alignment horizontal="center" vertical="center"/>
    </xf>
    <xf numFmtId="44" fontId="5" fillId="3" borderId="18" xfId="0" applyNumberFormat="1" applyFont="1" applyFill="1" applyBorder="1" applyAlignment="1">
      <alignment horizontal="center" vertical="center"/>
    </xf>
    <xf numFmtId="0" fontId="8" fillId="4" borderId="0" xfId="0" applyFont="1" applyFill="1" applyAlignment="1">
      <alignment horizontal="left" vertical="center"/>
    </xf>
    <xf numFmtId="0" fontId="8" fillId="4" borderId="0" xfId="0" applyFont="1" applyFill="1" applyAlignment="1">
      <alignment horizontal="center" vertical="center"/>
    </xf>
    <xf numFmtId="44" fontId="8" fillId="4" borderId="0" xfId="0" applyNumberFormat="1" applyFont="1" applyFill="1" applyAlignment="1">
      <alignment horizontal="center" vertical="center"/>
    </xf>
    <xf numFmtId="0" fontId="6" fillId="5" borderId="19" xfId="0" applyFont="1" applyFill="1" applyBorder="1" applyAlignment="1">
      <alignment horizontal="left" vertical="center"/>
    </xf>
    <xf numFmtId="0" fontId="6" fillId="5" borderId="20" xfId="0" applyFont="1" applyFill="1" applyBorder="1" applyAlignment="1">
      <alignment horizontal="center" vertical="center"/>
    </xf>
    <xf numFmtId="0" fontId="6" fillId="5" borderId="2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left" vertical="center"/>
    </xf>
    <xf numFmtId="0" fontId="5" fillId="6" borderId="2" xfId="0" applyFont="1" applyFill="1" applyBorder="1" applyAlignment="1">
      <alignment horizontal="left" vertical="center"/>
    </xf>
    <xf numFmtId="0" fontId="5" fillId="6" borderId="4" xfId="0" applyFont="1" applyFill="1" applyBorder="1" applyAlignment="1">
      <alignment horizontal="left" vertical="center"/>
    </xf>
    <xf numFmtId="0" fontId="5" fillId="6" borderId="5" xfId="0" applyFont="1" applyFill="1" applyBorder="1" applyAlignment="1">
      <alignment horizontal="left" vertical="center"/>
    </xf>
    <xf numFmtId="0" fontId="5" fillId="6" borderId="5" xfId="0" applyFont="1" applyFill="1" applyBorder="1" applyAlignment="1">
      <alignment horizontal="left" vertical="center" wrapText="1"/>
    </xf>
    <xf numFmtId="0" fontId="5" fillId="3" borderId="22" xfId="0" applyFont="1" applyFill="1" applyBorder="1" applyAlignment="1">
      <alignment horizontal="left" vertical="center"/>
    </xf>
    <xf numFmtId="0" fontId="5" fillId="3" borderId="23" xfId="0" applyFont="1" applyFill="1" applyBorder="1" applyAlignment="1">
      <alignment horizontal="left" vertical="center"/>
    </xf>
    <xf numFmtId="44" fontId="5" fillId="3" borderId="24" xfId="1" applyFont="1" applyFill="1" applyBorder="1" applyAlignment="1">
      <alignment horizontal="center" vertical="center"/>
    </xf>
    <xf numFmtId="0" fontId="5" fillId="3" borderId="25" xfId="0" applyFont="1" applyFill="1" applyBorder="1" applyAlignment="1">
      <alignment horizontal="left" vertical="center"/>
    </xf>
    <xf numFmtId="44" fontId="5" fillId="3" borderId="27" xfId="1" applyFont="1" applyFill="1" applyBorder="1" applyAlignment="1">
      <alignment horizontal="center" vertical="center"/>
    </xf>
    <xf numFmtId="0" fontId="5" fillId="3" borderId="14" xfId="0" applyFont="1" applyFill="1" applyBorder="1" applyAlignment="1">
      <alignment horizontal="left" vertical="center"/>
    </xf>
    <xf numFmtId="44" fontId="5" fillId="3" borderId="15" xfId="1" applyFont="1" applyFill="1" applyBorder="1" applyAlignment="1">
      <alignment horizontal="center" vertical="center"/>
    </xf>
    <xf numFmtId="0" fontId="5" fillId="3" borderId="17" xfId="0" applyFont="1" applyFill="1" applyBorder="1" applyAlignment="1">
      <alignment horizontal="left" vertical="center"/>
    </xf>
    <xf numFmtId="44" fontId="5" fillId="3" borderId="18" xfId="1" applyFont="1" applyFill="1" applyBorder="1" applyAlignment="1">
      <alignment horizontal="center" vertical="center"/>
    </xf>
    <xf numFmtId="0" fontId="5" fillId="6" borderId="28" xfId="0" applyFont="1" applyFill="1" applyBorder="1" applyAlignment="1">
      <alignment horizontal="left" vertical="center"/>
    </xf>
    <xf numFmtId="0" fontId="5" fillId="6" borderId="29" xfId="0" applyFont="1" applyFill="1" applyBorder="1" applyAlignment="1">
      <alignment horizontal="left" vertical="center"/>
    </xf>
    <xf numFmtId="0" fontId="5" fillId="3" borderId="26" xfId="0" applyFont="1" applyFill="1" applyBorder="1" applyAlignment="1">
      <alignment horizontal="left" vertical="center"/>
    </xf>
    <xf numFmtId="44" fontId="5" fillId="3" borderId="11" xfId="1" applyFont="1" applyFill="1" applyBorder="1" applyAlignment="1">
      <alignment horizontal="center" vertical="center"/>
    </xf>
    <xf numFmtId="44" fontId="5" fillId="3" borderId="12" xfId="1" applyFont="1" applyFill="1" applyBorder="1" applyAlignment="1">
      <alignment horizontal="center" vertical="center"/>
    </xf>
    <xf numFmtId="44" fontId="5" fillId="3" borderId="14" xfId="1" applyFont="1" applyFill="1" applyBorder="1" applyAlignment="1">
      <alignment horizontal="center" vertical="center"/>
    </xf>
    <xf numFmtId="44" fontId="5" fillId="3" borderId="17" xfId="1" applyFont="1" applyFill="1" applyBorder="1" applyAlignment="1">
      <alignment horizontal="center" vertical="center"/>
    </xf>
    <xf numFmtId="44" fontId="5" fillId="6" borderId="3" xfId="1" applyFont="1" applyFill="1" applyBorder="1" applyAlignment="1" applyProtection="1">
      <alignment horizontal="center" vertical="center"/>
      <protection locked="0"/>
    </xf>
    <xf numFmtId="164" fontId="5" fillId="6" borderId="6" xfId="2" applyNumberFormat="1" applyFont="1" applyFill="1" applyBorder="1" applyAlignment="1" applyProtection="1">
      <alignment horizontal="center" vertical="center"/>
      <protection locked="0"/>
    </xf>
    <xf numFmtId="10" fontId="5" fillId="6" borderId="30" xfId="2" applyNumberFormat="1" applyFont="1" applyFill="1" applyBorder="1" applyAlignment="1" applyProtection="1">
      <alignment horizontal="center" vertical="center"/>
      <protection locked="0"/>
    </xf>
    <xf numFmtId="0" fontId="5" fillId="6" borderId="0" xfId="0" applyFont="1" applyFill="1" applyAlignment="1" applyProtection="1">
      <alignment horizontal="center" vertical="center"/>
      <protection locked="0"/>
    </xf>
    <xf numFmtId="10" fontId="5" fillId="6" borderId="6" xfId="2" applyNumberFormat="1" applyFont="1" applyFill="1" applyBorder="1" applyAlignment="1" applyProtection="1">
      <alignment horizontal="center" vertical="center"/>
      <protection locked="0"/>
    </xf>
    <xf numFmtId="0" fontId="0" fillId="0" borderId="0" xfId="0" applyBorder="1"/>
    <xf numFmtId="0" fontId="3" fillId="0" borderId="0" xfId="0" applyFont="1" applyBorder="1"/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JL_Invest!$B$26:$B$31</c:f>
              <c:strCache>
                <c:ptCount val="6"/>
                <c:pt idx="0">
                  <c:v>Tijolo</c:v>
                </c:pt>
                <c:pt idx="1">
                  <c:v>Papel</c:v>
                </c:pt>
                <c:pt idx="2">
                  <c:v>FOFs</c:v>
                </c:pt>
                <c:pt idx="3">
                  <c:v>Hibridos</c:v>
                </c:pt>
                <c:pt idx="4">
                  <c:v>Hotelaria</c:v>
                </c:pt>
                <c:pt idx="5">
                  <c:v>Desenvolvimento</c:v>
                </c:pt>
              </c:strCache>
            </c:strRef>
          </c:cat>
          <c:val>
            <c:numRef>
              <c:f>JL_Invest!$C$26:$C$31</c:f>
              <c:numCache>
                <c:formatCode>0%</c:formatCode>
                <c:ptCount val="6"/>
                <c:pt idx="0">
                  <c:v>0.30499999999999999</c:v>
                </c:pt>
                <c:pt idx="1">
                  <c:v>0.33500000000000002</c:v>
                </c:pt>
                <c:pt idx="2">
                  <c:v>0.1</c:v>
                </c:pt>
                <c:pt idx="3">
                  <c:v>7.0000000000000007E-2</c:v>
                </c:pt>
                <c:pt idx="4">
                  <c:v>0.1</c:v>
                </c:pt>
                <c:pt idx="5">
                  <c:v>0.09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JL_Invest!$B$26:$B$31</c:f>
              <c:strCache>
                <c:ptCount val="6"/>
                <c:pt idx="0">
                  <c:v>Tijolo</c:v>
                </c:pt>
                <c:pt idx="1">
                  <c:v>Papel</c:v>
                </c:pt>
                <c:pt idx="2">
                  <c:v>FOFs</c:v>
                </c:pt>
                <c:pt idx="3">
                  <c:v>Hibridos</c:v>
                </c:pt>
                <c:pt idx="4">
                  <c:v>Hotelaria</c:v>
                </c:pt>
                <c:pt idx="5">
                  <c:v>Desenvolvimento</c:v>
                </c:pt>
              </c:strCache>
            </c:strRef>
          </c:cat>
          <c:val>
            <c:numRef>
              <c:f>JL_Invest!$D$26:$D$31</c:f>
              <c:numCache>
                <c:formatCode>_("R$"* #,##0.00_);_("R$"* \(#,##0.00\);_("R$"* "-"??_);_(@_)</c:formatCode>
                <c:ptCount val="6"/>
                <c:pt idx="0">
                  <c:v>274.5</c:v>
                </c:pt>
                <c:pt idx="1">
                  <c:v>301.5</c:v>
                </c:pt>
                <c:pt idx="2">
                  <c:v>90</c:v>
                </c:pt>
                <c:pt idx="3">
                  <c:v>63.000000000000007</c:v>
                </c:pt>
                <c:pt idx="4">
                  <c:v>90</c:v>
                </c:pt>
                <c:pt idx="5">
                  <c:v>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166486</xdr:colOff>
      <xdr:row>32</xdr:row>
      <xdr:rowOff>10886</xdr:rowOff>
    </xdr:from>
    <xdr:to>
      <xdr:col>3</xdr:col>
      <xdr:colOff>816428</xdr:colOff>
      <xdr:row>45</xdr:row>
      <xdr:rowOff>10245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1116268</xdr:colOff>
      <xdr:row>0</xdr:row>
      <xdr:rowOff>69002</xdr:rowOff>
    </xdr:from>
    <xdr:to>
      <xdr:col>3</xdr:col>
      <xdr:colOff>1175281</xdr:colOff>
      <xdr:row>1</xdr:row>
      <xdr:rowOff>194899</xdr:rowOff>
    </xdr:to>
    <xdr:sp macro="" textlink="">
      <xdr:nvSpPr>
        <xdr:cNvPr id="3" name="CaixaDeTexto 2"/>
        <xdr:cNvSpPr txBox="1"/>
      </xdr:nvSpPr>
      <xdr:spPr>
        <a:xfrm>
          <a:off x="1747639" y="69002"/>
          <a:ext cx="4282671" cy="83346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4400" b="0" cap="none" spc="0">
              <a:ln w="0"/>
              <a:gradFill>
                <a:gsLst>
                  <a:gs pos="0">
                    <a:schemeClr val="accent5">
                      <a:lumMod val="50000"/>
                    </a:schemeClr>
                  </a:gs>
                  <a:gs pos="50000">
                    <a:schemeClr val="accent5"/>
                  </a:gs>
                  <a:gs pos="100000">
                    <a:schemeClr val="accent5">
                      <a:lumMod val="60000"/>
                      <a:lumOff val="40000"/>
                    </a:schemeClr>
                  </a:gs>
                </a:gsLst>
                <a:lin ang="5400000"/>
              </a:gradFill>
              <a:effectLst>
                <a:reflection blurRad="6350" stA="53000" endA="300" endPos="35500" dir="5400000" sy="-90000" algn="bl" rotWithShape="0"/>
              </a:effectLst>
            </a:rPr>
            <a:t>JLC</a:t>
          </a:r>
          <a:r>
            <a:rPr lang="pt-BR" sz="4400" b="0" cap="none" spc="0" baseline="0">
              <a:ln w="0"/>
              <a:gradFill>
                <a:gsLst>
                  <a:gs pos="0">
                    <a:schemeClr val="accent5">
                      <a:lumMod val="50000"/>
                    </a:schemeClr>
                  </a:gs>
                  <a:gs pos="50000">
                    <a:schemeClr val="accent5"/>
                  </a:gs>
                  <a:gs pos="100000">
                    <a:schemeClr val="accent5">
                      <a:lumMod val="60000"/>
                      <a:lumOff val="40000"/>
                    </a:schemeClr>
                  </a:gs>
                </a:gsLst>
                <a:lin ang="5400000"/>
              </a:gradFill>
              <a:effectLst>
                <a:reflection blurRad="6350" stA="53000" endA="300" endPos="35500" dir="5400000" sy="-90000" algn="bl" rotWithShape="0"/>
              </a:effectLst>
            </a:rPr>
            <a:t> INVESTMENTS</a:t>
          </a:r>
          <a:endParaRPr lang="pt-BR" sz="4400"/>
        </a:p>
      </xdr:txBody>
    </xdr:sp>
    <xdr:clientData/>
  </xdr:twoCellAnchor>
  <xdr:twoCellAnchor editAs="oneCell">
    <xdr:from>
      <xdr:col>0</xdr:col>
      <xdr:colOff>597845</xdr:colOff>
      <xdr:row>0</xdr:row>
      <xdr:rowOff>26276</xdr:rowOff>
    </xdr:from>
    <xdr:to>
      <xdr:col>1</xdr:col>
      <xdr:colOff>1143278</xdr:colOff>
      <xdr:row>1</xdr:row>
      <xdr:rowOff>230813</xdr:rowOff>
    </xdr:to>
    <xdr:pic>
      <xdr:nvPicPr>
        <xdr:cNvPr id="9" name="Imagem 8" descr="Ilustração da seta para cima do gráfico O gráfico sobe com uma seta azul |  Vetor Premium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628" t="17855" r="8115" b="18536"/>
        <a:stretch/>
      </xdr:blipFill>
      <xdr:spPr bwMode="auto">
        <a:xfrm>
          <a:off x="597845" y="26276"/>
          <a:ext cx="1176054" cy="9139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showGridLines="0" showRowColHeaders="0" tabSelected="1" showRuler="0" view="pageLayout" zoomScale="175" zoomScaleNormal="70" zoomScalePageLayoutView="175" workbookViewId="0">
      <selection activeCell="E39" sqref="E39"/>
    </sheetView>
  </sheetViews>
  <sheetFormatPr defaultColWidth="0" defaultRowHeight="14.4" x14ac:dyDescent="0.3"/>
  <cols>
    <col min="1" max="1" width="8.88671875" customWidth="1"/>
    <col min="2" max="2" width="42" style="1" customWidth="1"/>
    <col min="3" max="3" width="17.44140625" style="1" bestFit="1" customWidth="1"/>
    <col min="4" max="4" width="17.44140625" style="2" bestFit="1" customWidth="1"/>
    <col min="5" max="5" width="12" style="2" bestFit="1" customWidth="1"/>
    <col min="6" max="16384" width="8.88671875" hidden="1"/>
  </cols>
  <sheetData>
    <row r="1" spans="1:4" ht="55.8" customHeight="1" x14ac:dyDescent="0.3">
      <c r="B1"/>
    </row>
    <row r="2" spans="1:4" ht="24.6" customHeight="1" x14ac:dyDescent="0.3"/>
    <row r="3" spans="1:4" ht="15.6" x14ac:dyDescent="0.3">
      <c r="B3" s="13" t="s">
        <v>0</v>
      </c>
      <c r="C3" s="14"/>
      <c r="D3" s="15"/>
    </row>
    <row r="4" spans="1:4" x14ac:dyDescent="0.3">
      <c r="B4" s="36" t="s">
        <v>1</v>
      </c>
      <c r="C4" s="37"/>
      <c r="D4" s="57">
        <v>3500</v>
      </c>
    </row>
    <row r="5" spans="1:4" x14ac:dyDescent="0.3">
      <c r="A5" s="62"/>
      <c r="B5" s="38" t="s">
        <v>2</v>
      </c>
      <c r="C5" s="39"/>
      <c r="D5" s="61">
        <v>1.15E-2</v>
      </c>
    </row>
    <row r="6" spans="1:4" x14ac:dyDescent="0.3">
      <c r="A6" s="62"/>
      <c r="B6" s="44" t="s">
        <v>3</v>
      </c>
      <c r="C6" s="52"/>
      <c r="D6" s="45">
        <f>D4*25%</f>
        <v>875</v>
      </c>
    </row>
    <row r="7" spans="1:4" x14ac:dyDescent="0.3">
      <c r="A7" s="62"/>
      <c r="B7" s="16"/>
      <c r="C7" s="16"/>
      <c r="D7" s="17"/>
    </row>
    <row r="8" spans="1:4" ht="15.6" x14ac:dyDescent="0.3">
      <c r="A8" s="62"/>
      <c r="B8" s="13" t="s">
        <v>4</v>
      </c>
      <c r="C8" s="18"/>
      <c r="D8" s="19"/>
    </row>
    <row r="9" spans="1:4" x14ac:dyDescent="0.3">
      <c r="A9" s="62"/>
      <c r="B9" s="36" t="s">
        <v>5</v>
      </c>
      <c r="C9" s="37"/>
      <c r="D9" s="57">
        <v>900</v>
      </c>
    </row>
    <row r="10" spans="1:4" x14ac:dyDescent="0.3">
      <c r="A10" s="62"/>
      <c r="B10" s="38" t="s">
        <v>6</v>
      </c>
      <c r="C10" s="40"/>
      <c r="D10" s="58">
        <v>5</v>
      </c>
    </row>
    <row r="11" spans="1:4" x14ac:dyDescent="0.3">
      <c r="A11" s="62"/>
      <c r="B11" s="50" t="s">
        <v>7</v>
      </c>
      <c r="C11" s="51"/>
      <c r="D11" s="59">
        <f>IF(D5&gt;0,D5,0.0108)</f>
        <v>1.15E-2</v>
      </c>
    </row>
    <row r="12" spans="1:4" x14ac:dyDescent="0.3">
      <c r="A12" s="62"/>
      <c r="B12" s="24" t="s">
        <v>8</v>
      </c>
      <c r="C12" s="46"/>
      <c r="D12" s="47">
        <f>FV(taxa_mensal,qtd_anos*12,aporte*-1)</f>
        <v>77155.906391262062</v>
      </c>
    </row>
    <row r="13" spans="1:4" x14ac:dyDescent="0.3">
      <c r="A13" s="62"/>
      <c r="B13" s="27" t="s">
        <v>9</v>
      </c>
      <c r="C13" s="48"/>
      <c r="D13" s="49">
        <f>patrimonio*taxa_mensal</f>
        <v>887.29292349951368</v>
      </c>
    </row>
    <row r="14" spans="1:4" x14ac:dyDescent="0.3">
      <c r="A14" s="62"/>
      <c r="B14" s="16"/>
      <c r="C14" s="16"/>
      <c r="D14" s="17"/>
    </row>
    <row r="15" spans="1:4" ht="15.6" x14ac:dyDescent="0.3">
      <c r="A15" s="62"/>
      <c r="B15" s="13" t="s">
        <v>10</v>
      </c>
      <c r="C15" s="19"/>
      <c r="D15" s="19" t="s">
        <v>16</v>
      </c>
    </row>
    <row r="16" spans="1:4" x14ac:dyDescent="0.3">
      <c r="A16" s="63">
        <v>2</v>
      </c>
      <c r="B16" s="21" t="s">
        <v>11</v>
      </c>
      <c r="C16" s="53">
        <f>FV(taxa_mensal,$A16*12,aporte*-1)</f>
        <v>24712.745497164164</v>
      </c>
      <c r="D16" s="54">
        <f>C16*taxa_mensal</f>
        <v>284.19657321738788</v>
      </c>
    </row>
    <row r="17" spans="1:4" x14ac:dyDescent="0.3">
      <c r="A17" s="63">
        <v>5</v>
      </c>
      <c r="B17" s="24" t="s">
        <v>12</v>
      </c>
      <c r="C17" s="55">
        <f>FV(taxa_mensal,$A17*12,aporte*-1)</f>
        <v>77155.906391262062</v>
      </c>
      <c r="D17" s="47">
        <f>C17*taxa_mensal</f>
        <v>887.29292349951368</v>
      </c>
    </row>
    <row r="18" spans="1:4" x14ac:dyDescent="0.3">
      <c r="A18" s="63">
        <v>10</v>
      </c>
      <c r="B18" s="24" t="s">
        <v>13</v>
      </c>
      <c r="C18" s="55">
        <f>FV(taxa_mensal,$A18*12,aporte*-1)</f>
        <v>230378.35694603273</v>
      </c>
      <c r="D18" s="47">
        <f>C18*taxa_mensal</f>
        <v>2649.3511048793762</v>
      </c>
    </row>
    <row r="19" spans="1:4" x14ac:dyDescent="0.3">
      <c r="A19" s="63">
        <v>20</v>
      </c>
      <c r="B19" s="24" t="s">
        <v>14</v>
      </c>
      <c r="C19" s="55">
        <f>FV(taxa_mensal,$A19*12,aporte*-1)</f>
        <v>1138926.8855756957</v>
      </c>
      <c r="D19" s="47">
        <f>C19*taxa_mensal</f>
        <v>13097.659184120499</v>
      </c>
    </row>
    <row r="20" spans="1:4" x14ac:dyDescent="0.3">
      <c r="A20" s="63">
        <v>30</v>
      </c>
      <c r="B20" s="27" t="s">
        <v>15</v>
      </c>
      <c r="C20" s="56">
        <f>FV(taxa_mensal,$A20*12,aporte*-1)</f>
        <v>4721991.0232737241</v>
      </c>
      <c r="D20" s="49">
        <f>C20*taxa_mensal</f>
        <v>54302.896767647828</v>
      </c>
    </row>
    <row r="21" spans="1:4" x14ac:dyDescent="0.3">
      <c r="B21" s="16"/>
      <c r="C21" s="16"/>
      <c r="D21" s="17"/>
    </row>
    <row r="22" spans="1:4" ht="15.6" x14ac:dyDescent="0.3">
      <c r="B22" s="13" t="s">
        <v>17</v>
      </c>
      <c r="C22" s="20"/>
      <c r="D22" s="60" t="s">
        <v>33</v>
      </c>
    </row>
    <row r="23" spans="1:4" x14ac:dyDescent="0.3">
      <c r="B23" s="41" t="s">
        <v>18</v>
      </c>
      <c r="C23" s="42"/>
      <c r="D23" s="43">
        <f>aporte</f>
        <v>900</v>
      </c>
    </row>
    <row r="24" spans="1:4" x14ac:dyDescent="0.3">
      <c r="B24" s="16"/>
      <c r="C24" s="16"/>
      <c r="D24" s="17"/>
    </row>
    <row r="25" spans="1:4" x14ac:dyDescent="0.3">
      <c r="B25" s="33" t="s">
        <v>19</v>
      </c>
      <c r="C25" s="34" t="s">
        <v>26</v>
      </c>
      <c r="D25" s="35" t="s">
        <v>27</v>
      </c>
    </row>
    <row r="26" spans="1:4" x14ac:dyDescent="0.3">
      <c r="B26" s="21" t="s">
        <v>20</v>
      </c>
      <c r="C26" s="22">
        <f>VLOOKUP($D$22&amp;"-"&amp;$B26,P_auxiliar!$A$2:$D$20,4,FALSE)</f>
        <v>0.30499999999999999</v>
      </c>
      <c r="D26" s="23">
        <f>$D$23*C26</f>
        <v>274.5</v>
      </c>
    </row>
    <row r="27" spans="1:4" x14ac:dyDescent="0.3">
      <c r="B27" s="24" t="s">
        <v>21</v>
      </c>
      <c r="C27" s="25">
        <f>VLOOKUP($D$22&amp;"-"&amp;$B27,P_auxiliar!$A$2:$D$20,4,FALSE)</f>
        <v>0.33500000000000002</v>
      </c>
      <c r="D27" s="26">
        <f t="shared" ref="D27:D31" si="0">$D$23*C27</f>
        <v>301.5</v>
      </c>
    </row>
    <row r="28" spans="1:4" x14ac:dyDescent="0.3">
      <c r="B28" s="24" t="s">
        <v>22</v>
      </c>
      <c r="C28" s="25">
        <f>VLOOKUP($D$22&amp;"-"&amp;$B28,P_auxiliar!$A$2:$D$20,4,FALSE)</f>
        <v>0.1</v>
      </c>
      <c r="D28" s="26">
        <f t="shared" si="0"/>
        <v>90</v>
      </c>
    </row>
    <row r="29" spans="1:4" x14ac:dyDescent="0.3">
      <c r="B29" s="24" t="s">
        <v>23</v>
      </c>
      <c r="C29" s="25">
        <f>VLOOKUP($D$22&amp;"-"&amp;$B29,P_auxiliar!$A$2:$D$20,4,FALSE)</f>
        <v>7.0000000000000007E-2</v>
      </c>
      <c r="D29" s="26">
        <f t="shared" si="0"/>
        <v>63.000000000000007</v>
      </c>
    </row>
    <row r="30" spans="1:4" x14ac:dyDescent="0.3">
      <c r="B30" s="24" t="s">
        <v>24</v>
      </c>
      <c r="C30" s="25">
        <f>VLOOKUP($D$22&amp;"-"&amp;$B30,P_auxiliar!$A$2:$D$20,4,FALSE)</f>
        <v>0.1</v>
      </c>
      <c r="D30" s="26">
        <f t="shared" si="0"/>
        <v>90</v>
      </c>
    </row>
    <row r="31" spans="1:4" x14ac:dyDescent="0.3">
      <c r="B31" s="27" t="s">
        <v>25</v>
      </c>
      <c r="C31" s="28">
        <f>VLOOKUP($D$22&amp;"-"&amp;$B31,P_auxiliar!$A$2:$D$20,4,FALSE)</f>
        <v>0.09</v>
      </c>
      <c r="D31" s="29">
        <f t="shared" si="0"/>
        <v>81</v>
      </c>
    </row>
    <row r="32" spans="1:4" x14ac:dyDescent="0.3">
      <c r="B32" s="30"/>
      <c r="C32" s="31"/>
      <c r="D32" s="32">
        <f>SUM(D26:D31)</f>
        <v>900</v>
      </c>
    </row>
  </sheetData>
  <dataValidations disablePrompts="1" count="1">
    <dataValidation type="list" allowBlank="1" showInputMessage="1" showErrorMessage="1" sqref="D22">
      <formula1>"Conservador,Moderado,Agressivo"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1"/>
  <sheetViews>
    <sheetView showGridLines="0" workbookViewId="0">
      <selection activeCell="F20" sqref="F20"/>
    </sheetView>
  </sheetViews>
  <sheetFormatPr defaultRowHeight="14.4" x14ac:dyDescent="0.3"/>
  <cols>
    <col min="1" max="1" width="16.6640625" bestFit="1" customWidth="1"/>
    <col min="2" max="2" width="11.33203125" style="2" bestFit="1" customWidth="1"/>
    <col min="3" max="3" width="15.21875" style="2" bestFit="1" customWidth="1"/>
  </cols>
  <sheetData>
    <row r="2" spans="1:4" x14ac:dyDescent="0.3">
      <c r="A2" s="3" t="s">
        <v>29</v>
      </c>
      <c r="B2" s="3" t="s">
        <v>28</v>
      </c>
      <c r="C2" s="3" t="s">
        <v>19</v>
      </c>
      <c r="D2" s="3" t="s">
        <v>30</v>
      </c>
    </row>
    <row r="3" spans="1:4" x14ac:dyDescent="0.3">
      <c r="A3" s="4" t="str">
        <f>B3&amp;"-"&amp;C3</f>
        <v>Conservador-Tijolo</v>
      </c>
      <c r="B3" s="5" t="s">
        <v>31</v>
      </c>
      <c r="C3" s="5" t="s">
        <v>20</v>
      </c>
      <c r="D3" s="10">
        <v>0.25</v>
      </c>
    </row>
    <row r="4" spans="1:4" x14ac:dyDescent="0.3">
      <c r="A4" s="6" t="str">
        <f t="shared" ref="A4:A20" si="0">B4&amp;"-"&amp;C4</f>
        <v>Conservador-Papel</v>
      </c>
      <c r="B4" s="7" t="s">
        <v>31</v>
      </c>
      <c r="C4" s="7" t="s">
        <v>21</v>
      </c>
      <c r="D4" s="11">
        <v>0.5</v>
      </c>
    </row>
    <row r="5" spans="1:4" x14ac:dyDescent="0.3">
      <c r="A5" s="6" t="str">
        <f t="shared" si="0"/>
        <v>Conservador-FOFs</v>
      </c>
      <c r="B5" s="7" t="s">
        <v>31</v>
      </c>
      <c r="C5" s="7" t="s">
        <v>22</v>
      </c>
      <c r="D5" s="11">
        <v>0.125</v>
      </c>
    </row>
    <row r="6" spans="1:4" x14ac:dyDescent="0.3">
      <c r="A6" s="6" t="str">
        <f t="shared" si="0"/>
        <v>Conservador-Hibridos</v>
      </c>
      <c r="B6" s="7" t="s">
        <v>31</v>
      </c>
      <c r="C6" s="7" t="s">
        <v>23</v>
      </c>
      <c r="D6" s="11">
        <v>0.125</v>
      </c>
    </row>
    <row r="7" spans="1:4" x14ac:dyDescent="0.3">
      <c r="A7" s="6" t="str">
        <f t="shared" si="0"/>
        <v>Conservador-Hotelaria</v>
      </c>
      <c r="B7" s="7" t="s">
        <v>31</v>
      </c>
      <c r="C7" s="7" t="s">
        <v>24</v>
      </c>
      <c r="D7" s="11">
        <v>0</v>
      </c>
    </row>
    <row r="8" spans="1:4" ht="15" thickBot="1" x14ac:dyDescent="0.35">
      <c r="A8" s="8" t="str">
        <f t="shared" si="0"/>
        <v>Conservador-Desenvolvimento</v>
      </c>
      <c r="B8" s="9" t="s">
        <v>31</v>
      </c>
      <c r="C8" s="9" t="s">
        <v>25</v>
      </c>
      <c r="D8" s="12">
        <v>0</v>
      </c>
    </row>
    <row r="9" spans="1:4" ht="15" thickTop="1" x14ac:dyDescent="0.3">
      <c r="A9" s="4" t="str">
        <f t="shared" si="0"/>
        <v>Moderado-Tijolo</v>
      </c>
      <c r="B9" s="5" t="s">
        <v>33</v>
      </c>
      <c r="C9" s="5" t="s">
        <v>20</v>
      </c>
      <c r="D9" s="10">
        <v>0.30499999999999999</v>
      </c>
    </row>
    <row r="10" spans="1:4" x14ac:dyDescent="0.3">
      <c r="A10" s="6" t="str">
        <f t="shared" si="0"/>
        <v>Moderado-Papel</v>
      </c>
      <c r="B10" s="7" t="s">
        <v>33</v>
      </c>
      <c r="C10" s="7" t="s">
        <v>21</v>
      </c>
      <c r="D10" s="11">
        <v>0.33500000000000002</v>
      </c>
    </row>
    <row r="11" spans="1:4" x14ac:dyDescent="0.3">
      <c r="A11" s="6" t="str">
        <f t="shared" si="0"/>
        <v>Moderado-FOFs</v>
      </c>
      <c r="B11" s="7" t="s">
        <v>33</v>
      </c>
      <c r="C11" s="7" t="s">
        <v>22</v>
      </c>
      <c r="D11" s="11">
        <v>0.1</v>
      </c>
    </row>
    <row r="12" spans="1:4" x14ac:dyDescent="0.3">
      <c r="A12" s="6" t="str">
        <f t="shared" si="0"/>
        <v>Moderado-Hibridos</v>
      </c>
      <c r="B12" s="7" t="s">
        <v>33</v>
      </c>
      <c r="C12" s="7" t="s">
        <v>23</v>
      </c>
      <c r="D12" s="11">
        <v>7.0000000000000007E-2</v>
      </c>
    </row>
    <row r="13" spans="1:4" x14ac:dyDescent="0.3">
      <c r="A13" s="6" t="str">
        <f t="shared" si="0"/>
        <v>Moderado-Hotelaria</v>
      </c>
      <c r="B13" s="7" t="s">
        <v>33</v>
      </c>
      <c r="C13" s="7" t="s">
        <v>24</v>
      </c>
      <c r="D13" s="11">
        <v>0.1</v>
      </c>
    </row>
    <row r="14" spans="1:4" ht="15" thickBot="1" x14ac:dyDescent="0.35">
      <c r="A14" s="8" t="str">
        <f t="shared" si="0"/>
        <v>Moderado-Desenvolvimento</v>
      </c>
      <c r="B14" s="9" t="s">
        <v>33</v>
      </c>
      <c r="C14" s="9" t="s">
        <v>25</v>
      </c>
      <c r="D14" s="12">
        <v>0.09</v>
      </c>
    </row>
    <row r="15" spans="1:4" ht="15" thickTop="1" x14ac:dyDescent="0.3">
      <c r="A15" s="4" t="str">
        <f t="shared" si="0"/>
        <v>Agressivo-Tijolo</v>
      </c>
      <c r="B15" s="5" t="s">
        <v>32</v>
      </c>
      <c r="C15" s="5" t="s">
        <v>20</v>
      </c>
      <c r="D15" s="10">
        <v>0.1</v>
      </c>
    </row>
    <row r="16" spans="1:4" x14ac:dyDescent="0.3">
      <c r="A16" s="6" t="str">
        <f t="shared" si="0"/>
        <v>Agressivo-Papel</v>
      </c>
      <c r="B16" s="7" t="s">
        <v>32</v>
      </c>
      <c r="C16" s="7" t="s">
        <v>21</v>
      </c>
      <c r="D16" s="11">
        <v>0.5</v>
      </c>
    </row>
    <row r="17" spans="1:4" x14ac:dyDescent="0.3">
      <c r="A17" s="6" t="str">
        <f t="shared" si="0"/>
        <v>Agressivo-FOFs</v>
      </c>
      <c r="B17" s="7" t="s">
        <v>32</v>
      </c>
      <c r="C17" s="7" t="s">
        <v>22</v>
      </c>
      <c r="D17" s="11">
        <v>0.06</v>
      </c>
    </row>
    <row r="18" spans="1:4" x14ac:dyDescent="0.3">
      <c r="A18" s="6" t="str">
        <f t="shared" si="0"/>
        <v>Agressivo-Hibridos</v>
      </c>
      <c r="B18" s="7" t="s">
        <v>32</v>
      </c>
      <c r="C18" s="7" t="s">
        <v>23</v>
      </c>
      <c r="D18" s="11">
        <v>7.0000000000000007E-2</v>
      </c>
    </row>
    <row r="19" spans="1:4" x14ac:dyDescent="0.3">
      <c r="A19" s="6" t="str">
        <f t="shared" si="0"/>
        <v>Agressivo-Hotelaria</v>
      </c>
      <c r="B19" s="7" t="s">
        <v>32</v>
      </c>
      <c r="C19" s="7" t="s">
        <v>24</v>
      </c>
      <c r="D19" s="11">
        <v>0.17</v>
      </c>
    </row>
    <row r="20" spans="1:4" ht="15" thickBot="1" x14ac:dyDescent="0.35">
      <c r="A20" s="8" t="str">
        <f t="shared" si="0"/>
        <v>Agressivo-Desenvolvimento</v>
      </c>
      <c r="B20" s="9" t="s">
        <v>32</v>
      </c>
      <c r="C20" s="9" t="s">
        <v>25</v>
      </c>
      <c r="D20" s="12">
        <v>0.1</v>
      </c>
    </row>
    <row r="21" spans="1:4" ht="15" thickTop="1" x14ac:dyDescent="0.3"/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6</vt:i4>
      </vt:variant>
    </vt:vector>
  </HeadingPairs>
  <TitlesOfParts>
    <vt:vector size="8" baseType="lpstr">
      <vt:lpstr>JL_Invest</vt:lpstr>
      <vt:lpstr>P_auxiliar</vt:lpstr>
      <vt:lpstr>aporte</vt:lpstr>
      <vt:lpstr>patrimonio</vt:lpstr>
      <vt:lpstr>qtd_anos</vt:lpstr>
      <vt:lpstr>Rend_carteira</vt:lpstr>
      <vt:lpstr>Salario</vt:lpstr>
      <vt:lpstr>taxa_mensal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CEVV Administrativo</dc:creator>
  <cp:lastModifiedBy>CEVV Administrativo</cp:lastModifiedBy>
  <dcterms:created xsi:type="dcterms:W3CDTF">2025-06-18T11:48:40Z</dcterms:created>
  <dcterms:modified xsi:type="dcterms:W3CDTF">2025-06-20T13:35:17Z</dcterms:modified>
</cp:coreProperties>
</file>