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Gonzalez\Desktop\"/>
    </mc:Choice>
  </mc:AlternateContent>
  <bookViews>
    <workbookView xWindow="0" yWindow="0" windowWidth="15336" windowHeight="5640" firstSheet="1" activeTab="2" xr2:uid="{00000000-000D-0000-FFFF-FFFF00000000}"/>
  </bookViews>
  <sheets>
    <sheet name="Diario General" sheetId="1" r:id="rId1"/>
    <sheet name="Mayor General" sheetId="2" r:id="rId2"/>
    <sheet name="Hoja de Trabajo" sheetId="3" r:id="rId3"/>
  </sheets>
  <calcPr calcId="171027"/>
</workbook>
</file>

<file path=xl/calcChain.xml><?xml version="1.0" encoding="utf-8"?>
<calcChain xmlns="http://schemas.openxmlformats.org/spreadsheetml/2006/main">
  <c r="B24" i="3" l="1"/>
  <c r="O65" i="2"/>
  <c r="Q65" i="2" s="1"/>
  <c r="C65" i="2"/>
  <c r="E65" i="2" s="1"/>
  <c r="B21" i="3" s="1"/>
  <c r="D57" i="2"/>
  <c r="D56" i="2"/>
  <c r="D55" i="2"/>
  <c r="E55" i="2" s="1"/>
  <c r="D45" i="2"/>
  <c r="D44" i="2"/>
  <c r="E44" i="2" s="1"/>
  <c r="E45" i="2" s="1"/>
  <c r="C16" i="3" s="1"/>
  <c r="D28" i="1"/>
  <c r="C27" i="1" s="1"/>
  <c r="H37" i="3"/>
  <c r="E56" i="2" l="1"/>
  <c r="E57" i="2" s="1"/>
  <c r="C19" i="3" s="1"/>
  <c r="D30" i="2"/>
  <c r="C29" i="2"/>
  <c r="D28" i="2"/>
  <c r="AG8" i="2" l="1"/>
  <c r="AI8" i="2" s="1"/>
  <c r="B8" i="3" s="1"/>
  <c r="AA8" i="2"/>
  <c r="AC8" i="2" s="1"/>
  <c r="B10" i="3" s="1"/>
  <c r="O8" i="2"/>
  <c r="Q8" i="2" s="1"/>
  <c r="B6" i="3" s="1"/>
  <c r="C68" i="1"/>
  <c r="I12" i="2" s="1"/>
  <c r="D9" i="2"/>
  <c r="C67" i="1" l="1"/>
  <c r="I65" i="2" s="1"/>
  <c r="K65" i="2" s="1"/>
  <c r="B22" i="3" s="1"/>
  <c r="J28" i="2"/>
  <c r="D18" i="2"/>
  <c r="C17" i="2"/>
  <c r="D16" i="2"/>
  <c r="C14" i="2"/>
  <c r="D13" i="2"/>
  <c r="D11" i="2"/>
  <c r="C8" i="2"/>
  <c r="E8" i="2" s="1"/>
  <c r="E9" i="2" s="1"/>
  <c r="D51" i="1"/>
  <c r="C42" i="1"/>
  <c r="I11" i="2" s="1"/>
  <c r="C37" i="1"/>
  <c r="D38" i="1" l="1"/>
  <c r="D12" i="2" s="1"/>
  <c r="I10" i="2"/>
  <c r="C41" i="1"/>
  <c r="U65" i="2" s="1"/>
  <c r="W65" i="2" s="1"/>
  <c r="B25" i="3" s="1"/>
  <c r="C50" i="1"/>
  <c r="C15" i="2" s="1"/>
  <c r="J29" i="2"/>
  <c r="D23" i="1"/>
  <c r="C18" i="1"/>
  <c r="C9" i="1"/>
  <c r="I8" i="2" s="1"/>
  <c r="K8" i="2" s="1"/>
  <c r="D10" i="1"/>
  <c r="D27" i="2" s="1"/>
  <c r="E27" i="2" s="1"/>
  <c r="E28" i="2" s="1"/>
  <c r="E29" i="2" s="1"/>
  <c r="E30" i="2" s="1"/>
  <c r="C12" i="3" s="1"/>
  <c r="K9" i="2" l="1"/>
  <c r="K10" i="2" s="1"/>
  <c r="K11" i="2" s="1"/>
  <c r="K12" i="2" s="1"/>
  <c r="B5" i="3" s="1"/>
  <c r="C17" i="1"/>
  <c r="U8" i="2" s="1"/>
  <c r="W8" i="2" s="1"/>
  <c r="B7" i="3" s="1"/>
  <c r="I9" i="2"/>
  <c r="C22" i="1"/>
  <c r="C10" i="2" s="1"/>
  <c r="E10" i="2" s="1"/>
  <c r="E11" i="2" s="1"/>
  <c r="E12" i="2" s="1"/>
  <c r="E13" i="2" s="1"/>
  <c r="E14" i="2" s="1"/>
  <c r="E15" i="2" s="1"/>
  <c r="E16" i="2" s="1"/>
  <c r="E17" i="2" s="1"/>
  <c r="E18" i="2" s="1"/>
  <c r="B3" i="3" s="1"/>
  <c r="J27" i="2"/>
  <c r="K27" i="2" s="1"/>
  <c r="K28" i="2" s="1"/>
  <c r="K29" i="2" s="1"/>
  <c r="C13" i="3" s="1"/>
  <c r="C34" i="3" s="1"/>
  <c r="B34" i="3" l="1"/>
</calcChain>
</file>

<file path=xl/sharedStrings.xml><?xml version="1.0" encoding="utf-8"?>
<sst xmlns="http://schemas.openxmlformats.org/spreadsheetml/2006/main" count="311" uniqueCount="118">
  <si>
    <t>Ciber Café Navegando</t>
  </si>
  <si>
    <t>Diario General</t>
  </si>
  <si>
    <t>Fecha</t>
  </si>
  <si>
    <t>Debito</t>
  </si>
  <si>
    <t>Descripcion</t>
  </si>
  <si>
    <t>Credito</t>
  </si>
  <si>
    <t>Efectivo - Banco</t>
  </si>
  <si>
    <t>Ramirez Capital</t>
  </si>
  <si>
    <t>Aportacion de Capital para Inicio de Operaciones</t>
  </si>
  <si>
    <t>Equipos de Computos</t>
  </si>
  <si>
    <t>ITBIS Por Acreditar</t>
  </si>
  <si>
    <t>Cuentas Por Pagar</t>
  </si>
  <si>
    <t>Compra de Equipos de Computos a Credito</t>
  </si>
  <si>
    <t>1/8/2000xx</t>
  </si>
  <si>
    <t>2/8/2000xx</t>
  </si>
  <si>
    <t>Renta Pagada por Adelantada</t>
  </si>
  <si>
    <t>Banco</t>
  </si>
  <si>
    <t>Pago de Renta por Adelantado de 5 meses con cheque No. 100</t>
  </si>
  <si>
    <t xml:space="preserve">Banco </t>
  </si>
  <si>
    <t>Materiales de Oficina</t>
  </si>
  <si>
    <t>Cuentas por Pagar</t>
  </si>
  <si>
    <t xml:space="preserve">Compra de Materiales de Oficina </t>
  </si>
  <si>
    <t>7/8/2000xx</t>
  </si>
  <si>
    <t>Ingreso por Servicio</t>
  </si>
  <si>
    <t>ITBIS por Pagar</t>
  </si>
  <si>
    <t>Registro de Ingreso por Elaboracion de Pagina Web</t>
  </si>
  <si>
    <t>Cuentas por Cobrar</t>
  </si>
  <si>
    <t>9/8/2000xx</t>
  </si>
  <si>
    <t>Registro de Ingreso por Actualizacion de Software</t>
  </si>
  <si>
    <t>5/8/2000xx</t>
  </si>
  <si>
    <t>12/8/2000xx</t>
  </si>
  <si>
    <t xml:space="preserve">Cuentas por pagar </t>
  </si>
  <si>
    <t>Saldo de Cuenta por Pagar del dia 5/8/17 (Materiales de Oficina)</t>
  </si>
  <si>
    <t>15/8/2000xx</t>
  </si>
  <si>
    <t>Seguro Contra Incendios (seguro pagado por adelantado)</t>
  </si>
  <si>
    <t>Pago por adelantado de poliza de seguro contra incendios</t>
  </si>
  <si>
    <t>18/8/2000xx</t>
  </si>
  <si>
    <t>ITIBIS por Acreditar</t>
  </si>
  <si>
    <t>Publicidad</t>
  </si>
  <si>
    <t>Pago por adelantado de Publicidad para el Negocio</t>
  </si>
  <si>
    <t>20/8/2000xx</t>
  </si>
  <si>
    <t>Invirtio un capial adicional</t>
  </si>
  <si>
    <t>22/8/2000xx</t>
  </si>
  <si>
    <t>Regsitro de Ingreso por Servicio de Mantenimiento Computacional</t>
  </si>
  <si>
    <t>Gastos por Servicio de Limpieza</t>
  </si>
  <si>
    <t>Pago de Gastos Por Servicio de Limpieza</t>
  </si>
  <si>
    <t>23/8/2000xx</t>
  </si>
  <si>
    <t>29/8/2000xx</t>
  </si>
  <si>
    <t>Gastos por Sueldo</t>
  </si>
  <si>
    <t>Pago de Gastos por Sueldo</t>
  </si>
  <si>
    <t>Ingreso de Cuentas Por Cobrar</t>
  </si>
  <si>
    <t>30/8/2000xx</t>
  </si>
  <si>
    <t>Gastos por servicio publico</t>
  </si>
  <si>
    <t>Cuentas por pagar</t>
  </si>
  <si>
    <t>ITBIS por Adreditar</t>
  </si>
  <si>
    <t>Registro de gastos por servicio de luz y telefono del mes</t>
  </si>
  <si>
    <t>Mayor General</t>
  </si>
  <si>
    <t>CUENTA:</t>
  </si>
  <si>
    <t>BANCO</t>
  </si>
  <si>
    <t>FECHA</t>
  </si>
  <si>
    <t>REFERENCIA</t>
  </si>
  <si>
    <t>DEBITO</t>
  </si>
  <si>
    <t>CREDITO</t>
  </si>
  <si>
    <t>SALDO</t>
  </si>
  <si>
    <t>ACTIVOS</t>
  </si>
  <si>
    <t>CODIGO:</t>
  </si>
  <si>
    <t>1D1</t>
  </si>
  <si>
    <t>3D1</t>
  </si>
  <si>
    <t>5D1</t>
  </si>
  <si>
    <t>7D1</t>
  </si>
  <si>
    <t>8D1</t>
  </si>
  <si>
    <t>9D1</t>
  </si>
  <si>
    <t>11D2</t>
  </si>
  <si>
    <t>10D1</t>
  </si>
  <si>
    <t>12D2</t>
  </si>
  <si>
    <t>13D2</t>
  </si>
  <si>
    <t>14D2</t>
  </si>
  <si>
    <t>ITBIS por Acreditar</t>
  </si>
  <si>
    <t>2D1</t>
  </si>
  <si>
    <t>4D1</t>
  </si>
  <si>
    <t>15D2</t>
  </si>
  <si>
    <t>Seguro Pagado x Adelantado</t>
  </si>
  <si>
    <t>PASIVOS</t>
  </si>
  <si>
    <t>CAPITAL CONTABLE</t>
  </si>
  <si>
    <t>Itibis por Pagar</t>
  </si>
  <si>
    <t>6D1</t>
  </si>
  <si>
    <t>Balanza de Comprobación</t>
  </si>
  <si>
    <t>Ajustes</t>
  </si>
  <si>
    <t>Balanza Ajustada</t>
  </si>
  <si>
    <t>Estado Resultado</t>
  </si>
  <si>
    <t>BALANCE General</t>
  </si>
  <si>
    <t>Nombre de la cuenta</t>
  </si>
  <si>
    <t>Dr.</t>
  </si>
  <si>
    <t>Cr.</t>
  </si>
  <si>
    <t>Bancos</t>
  </si>
  <si>
    <t>Cuentas por cobrar</t>
  </si>
  <si>
    <t>mobiliario y Equipo de oficina</t>
  </si>
  <si>
    <t>Equipo de Computos</t>
  </si>
  <si>
    <t>Ingresos por servicios</t>
  </si>
  <si>
    <t>Gastos por Sueldos y Salarios</t>
  </si>
  <si>
    <t>Gastos por Intereses</t>
  </si>
  <si>
    <t>ISR</t>
  </si>
  <si>
    <t>Perdidas y Ganancias</t>
  </si>
  <si>
    <t>Total</t>
  </si>
  <si>
    <t>Capital Ramirez</t>
  </si>
  <si>
    <t>Itibis por Acreditar</t>
  </si>
  <si>
    <t>Renta pagada por Adelantada</t>
  </si>
  <si>
    <t>Utilidades del Ejercicio</t>
  </si>
  <si>
    <t>Gastos por Telefono</t>
  </si>
  <si>
    <t>Gastos Energia Electrica</t>
  </si>
  <si>
    <t>Itibis por Debitar</t>
  </si>
  <si>
    <t>Depresiacion Acumulada Equipo de Computos</t>
  </si>
  <si>
    <t>Seguro Pagada por Adelantada</t>
  </si>
  <si>
    <t>INGRESOS</t>
  </si>
  <si>
    <t>4D2</t>
  </si>
  <si>
    <t>GASTOS</t>
  </si>
  <si>
    <t>Gastos por telefono y luz</t>
  </si>
  <si>
    <t>Gasto por 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</si>
</sst>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Black"/>
      <family val="2"/>
    </font>
    <font>
      <b/>
      <sz val="9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3"/>
    </xf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left" indent="3"/>
    </xf>
    <xf numFmtId="14" fontId="1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/>
    <xf numFmtId="0" fontId="8" fillId="0" borderId="2" xfId="0" applyFont="1" applyBorder="1"/>
    <xf numFmtId="164" fontId="9" fillId="0" borderId="1" xfId="1" applyNumberFormat="1" applyFont="1" applyBorder="1"/>
    <xf numFmtId="0" fontId="9" fillId="0" borderId="1" xfId="0" applyFont="1" applyBorder="1"/>
    <xf numFmtId="0" fontId="10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applyBorder="1"/>
    <xf numFmtId="0" fontId="10" fillId="0" borderId="3" xfId="0" applyFont="1" applyFill="1" applyBorder="1"/>
    <xf numFmtId="164" fontId="0" fillId="0" borderId="4" xfId="1" applyNumberFormat="1" applyFont="1" applyBorder="1"/>
    <xf numFmtId="0" fontId="10" fillId="0" borderId="3" xfId="0" applyFont="1" applyBorder="1"/>
    <xf numFmtId="164" fontId="0" fillId="0" borderId="0" xfId="0" applyNumberFormat="1" applyFont="1"/>
    <xf numFmtId="0" fontId="0" fillId="4" borderId="0" xfId="0" applyFill="1" applyAlignment="1">
      <alignment horizontal="left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64" fontId="1" fillId="7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opLeftCell="A34" workbookViewId="0">
      <selection activeCell="B55" sqref="B55"/>
    </sheetView>
  </sheetViews>
  <sheetFormatPr baseColWidth="10" defaultRowHeight="14.4" x14ac:dyDescent="0.3"/>
  <cols>
    <col min="1" max="1" width="17.6640625" customWidth="1"/>
    <col min="2" max="2" width="45.88671875" customWidth="1"/>
    <col min="3" max="3" width="28.109375" customWidth="1"/>
    <col min="4" max="4" width="20.33203125" customWidth="1"/>
  </cols>
  <sheetData>
    <row r="1" spans="1:4" ht="24.6" x14ac:dyDescent="0.4">
      <c r="A1" s="24" t="s">
        <v>0</v>
      </c>
      <c r="B1" s="25"/>
      <c r="C1" s="25"/>
      <c r="D1" s="25"/>
    </row>
    <row r="2" spans="1:4" ht="20.399999999999999" x14ac:dyDescent="0.35">
      <c r="A2" s="26" t="s">
        <v>1</v>
      </c>
      <c r="B2" s="26"/>
      <c r="C2" s="26"/>
      <c r="D2" s="26"/>
    </row>
    <row r="3" spans="1:4" ht="17.399999999999999" x14ac:dyDescent="0.3">
      <c r="A3" s="1" t="s">
        <v>2</v>
      </c>
      <c r="B3" s="1" t="s">
        <v>4</v>
      </c>
      <c r="C3" s="1" t="s">
        <v>3</v>
      </c>
      <c r="D3" s="1" t="s">
        <v>5</v>
      </c>
    </row>
    <row r="4" spans="1:4" x14ac:dyDescent="0.3">
      <c r="A4" s="7" t="s">
        <v>13</v>
      </c>
      <c r="B4" t="s">
        <v>6</v>
      </c>
      <c r="C4" s="5">
        <v>300000</v>
      </c>
    </row>
    <row r="5" spans="1:4" x14ac:dyDescent="0.3">
      <c r="B5" s="3" t="s">
        <v>7</v>
      </c>
      <c r="D5" s="4">
        <v>300000</v>
      </c>
    </row>
    <row r="6" spans="1:4" x14ac:dyDescent="0.3">
      <c r="B6" s="23" t="s">
        <v>8</v>
      </c>
      <c r="C6" s="23"/>
      <c r="D6" s="23"/>
    </row>
    <row r="8" spans="1:4" x14ac:dyDescent="0.3">
      <c r="A8" s="7" t="s">
        <v>13</v>
      </c>
      <c r="B8" t="s">
        <v>9</v>
      </c>
      <c r="C8" s="5">
        <v>30000</v>
      </c>
    </row>
    <row r="9" spans="1:4" x14ac:dyDescent="0.3">
      <c r="B9" s="2" t="s">
        <v>10</v>
      </c>
      <c r="C9" s="5">
        <f>(C8*0.18)</f>
        <v>5400</v>
      </c>
    </row>
    <row r="10" spans="1:4" x14ac:dyDescent="0.3">
      <c r="B10" s="6" t="s">
        <v>11</v>
      </c>
      <c r="D10" s="4">
        <f>(30000*0.18)+30000</f>
        <v>35400</v>
      </c>
    </row>
    <row r="11" spans="1:4" x14ac:dyDescent="0.3">
      <c r="B11" s="23" t="s">
        <v>12</v>
      </c>
      <c r="C11" s="23"/>
      <c r="D11" s="23"/>
    </row>
    <row r="13" spans="1:4" x14ac:dyDescent="0.3">
      <c r="A13" s="7" t="s">
        <v>14</v>
      </c>
      <c r="B13" t="s">
        <v>15</v>
      </c>
      <c r="C13" s="5">
        <v>25000</v>
      </c>
    </row>
    <row r="14" spans="1:4" x14ac:dyDescent="0.3">
      <c r="B14" s="6" t="s">
        <v>18</v>
      </c>
      <c r="D14" s="4">
        <v>25000</v>
      </c>
    </row>
    <row r="15" spans="1:4" x14ac:dyDescent="0.3">
      <c r="B15" s="23" t="s">
        <v>17</v>
      </c>
      <c r="C15" s="23"/>
      <c r="D15" s="23"/>
    </row>
    <row r="17" spans="1:4" x14ac:dyDescent="0.3">
      <c r="A17" s="7" t="s">
        <v>29</v>
      </c>
      <c r="B17" t="s">
        <v>19</v>
      </c>
      <c r="C17" s="5">
        <f>D19-C18</f>
        <v>4264</v>
      </c>
    </row>
    <row r="18" spans="1:4" x14ac:dyDescent="0.3">
      <c r="B18" s="2" t="s">
        <v>10</v>
      </c>
      <c r="C18" s="5">
        <f>(D19*0.18)</f>
        <v>936</v>
      </c>
    </row>
    <row r="19" spans="1:4" x14ac:dyDescent="0.3">
      <c r="B19" s="6" t="s">
        <v>20</v>
      </c>
      <c r="D19" s="4">
        <v>5200</v>
      </c>
    </row>
    <row r="20" spans="1:4" x14ac:dyDescent="0.3">
      <c r="B20" s="23" t="s">
        <v>21</v>
      </c>
      <c r="C20" s="23"/>
      <c r="D20" s="23"/>
    </row>
    <row r="22" spans="1:4" x14ac:dyDescent="0.3">
      <c r="A22" s="7" t="s">
        <v>22</v>
      </c>
      <c r="B22" t="s">
        <v>16</v>
      </c>
      <c r="C22" s="5">
        <f>D23+D24</f>
        <v>35400</v>
      </c>
    </row>
    <row r="23" spans="1:4" x14ac:dyDescent="0.3">
      <c r="A23" s="7"/>
      <c r="B23" s="6" t="s">
        <v>24</v>
      </c>
      <c r="D23" s="4">
        <f>D24*0.18</f>
        <v>5400</v>
      </c>
    </row>
    <row r="24" spans="1:4" x14ac:dyDescent="0.3">
      <c r="B24" s="6" t="s">
        <v>23</v>
      </c>
      <c r="D24" s="4">
        <v>30000</v>
      </c>
    </row>
    <row r="25" spans="1:4" x14ac:dyDescent="0.3">
      <c r="B25" s="23" t="s">
        <v>25</v>
      </c>
      <c r="C25" s="23"/>
      <c r="D25" s="23"/>
    </row>
    <row r="27" spans="1:4" x14ac:dyDescent="0.3">
      <c r="A27" s="7" t="s">
        <v>27</v>
      </c>
      <c r="B27" t="s">
        <v>26</v>
      </c>
      <c r="C27" s="5">
        <f>D28+D29</f>
        <v>8024</v>
      </c>
    </row>
    <row r="28" spans="1:4" x14ac:dyDescent="0.3">
      <c r="B28" s="6" t="s">
        <v>24</v>
      </c>
      <c r="D28" s="4">
        <f>0.18*D29</f>
        <v>1224</v>
      </c>
    </row>
    <row r="29" spans="1:4" x14ac:dyDescent="0.3">
      <c r="B29" s="6" t="s">
        <v>23</v>
      </c>
      <c r="D29" s="4">
        <v>6800</v>
      </c>
    </row>
    <row r="30" spans="1:4" x14ac:dyDescent="0.3">
      <c r="B30" s="23" t="s">
        <v>28</v>
      </c>
      <c r="C30" s="23"/>
      <c r="D30" s="23"/>
    </row>
    <row r="32" spans="1:4" x14ac:dyDescent="0.3">
      <c r="A32" s="7" t="s">
        <v>30</v>
      </c>
      <c r="B32" t="s">
        <v>31</v>
      </c>
      <c r="C32" s="5">
        <v>5200</v>
      </c>
    </row>
    <row r="33" spans="1:4" x14ac:dyDescent="0.3">
      <c r="B33" s="6" t="s">
        <v>16</v>
      </c>
      <c r="D33" s="4">
        <v>5200</v>
      </c>
    </row>
    <row r="34" spans="1:4" x14ac:dyDescent="0.3">
      <c r="B34" s="23" t="s">
        <v>32</v>
      </c>
      <c r="C34" s="23"/>
      <c r="D34" s="23"/>
    </row>
    <row r="36" spans="1:4" x14ac:dyDescent="0.3">
      <c r="A36" s="7" t="s">
        <v>33</v>
      </c>
      <c r="B36" t="s">
        <v>34</v>
      </c>
      <c r="C36" s="5">
        <v>12000</v>
      </c>
    </row>
    <row r="37" spans="1:4" x14ac:dyDescent="0.3">
      <c r="B37" t="s">
        <v>37</v>
      </c>
      <c r="C37" s="5">
        <f>C36*0.18</f>
        <v>2160</v>
      </c>
    </row>
    <row r="38" spans="1:4" x14ac:dyDescent="0.3">
      <c r="B38" s="6" t="s">
        <v>16</v>
      </c>
      <c r="D38" s="4">
        <f>C36+C37</f>
        <v>14160</v>
      </c>
    </row>
    <row r="39" spans="1:4" x14ac:dyDescent="0.3">
      <c r="B39" s="23" t="s">
        <v>35</v>
      </c>
      <c r="C39" s="23"/>
      <c r="D39" s="23"/>
    </row>
    <row r="41" spans="1:4" x14ac:dyDescent="0.3">
      <c r="A41" s="7" t="s">
        <v>36</v>
      </c>
      <c r="B41" t="s">
        <v>38</v>
      </c>
      <c r="C41" s="5">
        <f>D43-C42</f>
        <v>701.92000000000007</v>
      </c>
    </row>
    <row r="42" spans="1:4" x14ac:dyDescent="0.3">
      <c r="B42" t="s">
        <v>37</v>
      </c>
      <c r="C42" s="5">
        <f>D43*0.18</f>
        <v>154.07999999999998</v>
      </c>
    </row>
    <row r="43" spans="1:4" x14ac:dyDescent="0.3">
      <c r="B43" s="6" t="s">
        <v>16</v>
      </c>
      <c r="D43" s="4">
        <v>856</v>
      </c>
    </row>
    <row r="44" spans="1:4" x14ac:dyDescent="0.3">
      <c r="B44" s="23" t="s">
        <v>39</v>
      </c>
      <c r="C44" s="23"/>
      <c r="D44" s="23"/>
    </row>
    <row r="46" spans="1:4" x14ac:dyDescent="0.3">
      <c r="A46" s="7" t="s">
        <v>40</v>
      </c>
      <c r="B46" t="s">
        <v>16</v>
      </c>
      <c r="C46" s="5">
        <v>50000</v>
      </c>
    </row>
    <row r="47" spans="1:4" x14ac:dyDescent="0.3">
      <c r="B47" s="6" t="s">
        <v>7</v>
      </c>
      <c r="D47" s="4">
        <v>50000</v>
      </c>
    </row>
    <row r="48" spans="1:4" x14ac:dyDescent="0.3">
      <c r="B48" s="23" t="s">
        <v>41</v>
      </c>
      <c r="C48" s="23"/>
      <c r="D48" s="23"/>
    </row>
    <row r="50" spans="1:4" x14ac:dyDescent="0.3">
      <c r="A50" s="7" t="s">
        <v>42</v>
      </c>
      <c r="B50" t="s">
        <v>16</v>
      </c>
      <c r="C50" s="5">
        <f>D52+D51</f>
        <v>9440</v>
      </c>
    </row>
    <row r="51" spans="1:4" x14ac:dyDescent="0.3">
      <c r="B51" s="6" t="s">
        <v>24</v>
      </c>
      <c r="D51" s="4">
        <f>D52*0.18</f>
        <v>1440</v>
      </c>
    </row>
    <row r="52" spans="1:4" x14ac:dyDescent="0.3">
      <c r="B52" s="6" t="s">
        <v>23</v>
      </c>
      <c r="D52" s="4">
        <v>8000</v>
      </c>
    </row>
    <row r="53" spans="1:4" x14ac:dyDescent="0.3">
      <c r="B53" s="23" t="s">
        <v>43</v>
      </c>
      <c r="C53" s="23"/>
      <c r="D53" s="23"/>
    </row>
    <row r="55" spans="1:4" x14ac:dyDescent="0.3">
      <c r="A55" s="7" t="s">
        <v>46</v>
      </c>
      <c r="B55" t="s">
        <v>44</v>
      </c>
      <c r="C55" s="5">
        <v>5000</v>
      </c>
    </row>
    <row r="56" spans="1:4" x14ac:dyDescent="0.3">
      <c r="B56" s="6" t="s">
        <v>16</v>
      </c>
      <c r="D56" s="4">
        <v>5000</v>
      </c>
    </row>
    <row r="57" spans="1:4" x14ac:dyDescent="0.3">
      <c r="B57" s="23" t="s">
        <v>45</v>
      </c>
      <c r="C57" s="23"/>
      <c r="D57" s="23"/>
    </row>
    <row r="59" spans="1:4" x14ac:dyDescent="0.3">
      <c r="A59" s="7" t="s">
        <v>47</v>
      </c>
      <c r="B59" t="s">
        <v>16</v>
      </c>
      <c r="C59" s="5">
        <v>8024</v>
      </c>
    </row>
    <row r="60" spans="1:4" x14ac:dyDescent="0.3">
      <c r="B60" s="6" t="s">
        <v>26</v>
      </c>
      <c r="D60" s="4">
        <v>8024</v>
      </c>
    </row>
    <row r="61" spans="1:4" x14ac:dyDescent="0.3">
      <c r="B61" s="23" t="s">
        <v>50</v>
      </c>
      <c r="C61" s="23"/>
      <c r="D61" s="23"/>
    </row>
    <row r="63" spans="1:4" x14ac:dyDescent="0.3">
      <c r="A63" s="7" t="s">
        <v>47</v>
      </c>
      <c r="B63" t="s">
        <v>48</v>
      </c>
      <c r="C63" s="5">
        <v>12000</v>
      </c>
    </row>
    <row r="64" spans="1:4" x14ac:dyDescent="0.3">
      <c r="B64" s="6" t="s">
        <v>16</v>
      </c>
      <c r="D64" s="4">
        <v>12000</v>
      </c>
    </row>
    <row r="65" spans="1:4" x14ac:dyDescent="0.3">
      <c r="B65" s="23" t="s">
        <v>49</v>
      </c>
      <c r="C65" s="23"/>
      <c r="D65" s="23"/>
    </row>
    <row r="67" spans="1:4" x14ac:dyDescent="0.3">
      <c r="A67" s="7" t="s">
        <v>51</v>
      </c>
      <c r="B67" t="s">
        <v>52</v>
      </c>
      <c r="C67" s="5">
        <f>D69-C68</f>
        <v>2017.2</v>
      </c>
    </row>
    <row r="68" spans="1:4" x14ac:dyDescent="0.3">
      <c r="B68" s="6" t="s">
        <v>54</v>
      </c>
      <c r="C68" s="5">
        <f>D69*0.18</f>
        <v>442.8</v>
      </c>
    </row>
    <row r="69" spans="1:4" x14ac:dyDescent="0.3">
      <c r="B69" s="6" t="s">
        <v>53</v>
      </c>
      <c r="D69" s="4">
        <v>2460</v>
      </c>
    </row>
    <row r="70" spans="1:4" x14ac:dyDescent="0.3">
      <c r="B70" s="23" t="s">
        <v>55</v>
      </c>
      <c r="C70" s="23"/>
      <c r="D70" s="23"/>
    </row>
  </sheetData>
  <mergeCells count="17">
    <mergeCell ref="B20:D20"/>
    <mergeCell ref="B25:D25"/>
    <mergeCell ref="B30:D30"/>
    <mergeCell ref="A1:D1"/>
    <mergeCell ref="A2:D2"/>
    <mergeCell ref="B6:D6"/>
    <mergeCell ref="B11:D11"/>
    <mergeCell ref="B15:D15"/>
    <mergeCell ref="B57:D57"/>
    <mergeCell ref="B61:D61"/>
    <mergeCell ref="B65:D65"/>
    <mergeCell ref="B70:D70"/>
    <mergeCell ref="B34:D34"/>
    <mergeCell ref="B39:D39"/>
    <mergeCell ref="B44:D44"/>
    <mergeCell ref="B48:D48"/>
    <mergeCell ref="B53:D5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5"/>
  <sheetViews>
    <sheetView topLeftCell="H55" workbookViewId="0">
      <selection activeCell="V65" sqref="V65"/>
    </sheetView>
  </sheetViews>
  <sheetFormatPr baseColWidth="10" defaultRowHeight="14.4" x14ac:dyDescent="0.3"/>
  <cols>
    <col min="1" max="1" width="13.6640625" customWidth="1"/>
    <col min="2" max="2" width="23.33203125" customWidth="1"/>
    <col min="3" max="3" width="12.88671875" customWidth="1"/>
    <col min="4" max="4" width="12.44140625" customWidth="1"/>
    <col min="5" max="5" width="14.44140625" customWidth="1"/>
    <col min="8" max="8" width="14" customWidth="1"/>
    <col min="15" max="15" width="14.6640625" customWidth="1"/>
    <col min="25" max="25" width="10.6640625" customWidth="1"/>
    <col min="26" max="26" width="15.88671875" customWidth="1"/>
    <col min="32" max="32" width="19.44140625" customWidth="1"/>
  </cols>
  <sheetData>
    <row r="1" spans="1:35" ht="25.5" customHeight="1" x14ac:dyDescent="0.4">
      <c r="A1" s="24" t="s">
        <v>0</v>
      </c>
      <c r="B1" s="24"/>
      <c r="C1" s="24"/>
      <c r="D1" s="24"/>
      <c r="E1" s="24"/>
    </row>
    <row r="2" spans="1:35" ht="20.25" customHeight="1" x14ac:dyDescent="0.35">
      <c r="A2" s="26" t="s">
        <v>56</v>
      </c>
      <c r="B2" s="26"/>
      <c r="C2" s="26"/>
      <c r="D2" s="26"/>
    </row>
    <row r="4" spans="1:35" x14ac:dyDescent="0.3">
      <c r="A4" s="30" t="s">
        <v>64</v>
      </c>
      <c r="B4" s="30"/>
      <c r="C4" s="30"/>
      <c r="D4" s="30"/>
      <c r="E4" s="30"/>
      <c r="G4" s="30" t="s">
        <v>64</v>
      </c>
      <c r="H4" s="30"/>
      <c r="I4" s="30"/>
      <c r="J4" s="30"/>
      <c r="K4" s="30"/>
      <c r="M4" s="30" t="s">
        <v>64</v>
      </c>
      <c r="N4" s="30"/>
      <c r="O4" s="30"/>
      <c r="P4" s="30"/>
      <c r="Q4" s="30"/>
      <c r="S4" s="30" t="s">
        <v>64</v>
      </c>
      <c r="T4" s="30"/>
      <c r="U4" s="30"/>
      <c r="V4" s="30"/>
      <c r="W4" s="30"/>
      <c r="Y4" s="30" t="s">
        <v>64</v>
      </c>
      <c r="Z4" s="30"/>
      <c r="AA4" s="30"/>
      <c r="AB4" s="30"/>
      <c r="AC4" s="30"/>
      <c r="AE4" s="30" t="s">
        <v>64</v>
      </c>
      <c r="AF4" s="30"/>
      <c r="AG4" s="30"/>
      <c r="AH4" s="30"/>
      <c r="AI4" s="30"/>
    </row>
    <row r="6" spans="1:35" x14ac:dyDescent="0.3">
      <c r="A6" s="9" t="s">
        <v>57</v>
      </c>
      <c r="B6" s="9" t="s">
        <v>58</v>
      </c>
      <c r="C6" s="10"/>
      <c r="D6" s="9" t="s">
        <v>65</v>
      </c>
      <c r="E6" s="10"/>
      <c r="G6" s="9" t="s">
        <v>57</v>
      </c>
      <c r="H6" s="28" t="s">
        <v>77</v>
      </c>
      <c r="I6" s="28"/>
      <c r="J6" s="9" t="s">
        <v>65</v>
      </c>
      <c r="K6" s="10"/>
      <c r="M6" s="9" t="s">
        <v>57</v>
      </c>
      <c r="N6" s="28" t="s">
        <v>15</v>
      </c>
      <c r="O6" s="28"/>
      <c r="P6" s="9" t="s">
        <v>65</v>
      </c>
      <c r="Q6" s="10"/>
      <c r="S6" s="9" t="s">
        <v>57</v>
      </c>
      <c r="T6" s="28" t="s">
        <v>19</v>
      </c>
      <c r="U6" s="28"/>
      <c r="V6" s="9" t="s">
        <v>65</v>
      </c>
      <c r="W6" s="10"/>
      <c r="Y6" s="9" t="s">
        <v>57</v>
      </c>
      <c r="Z6" s="28" t="s">
        <v>81</v>
      </c>
      <c r="AA6" s="28"/>
      <c r="AB6" s="9" t="s">
        <v>65</v>
      </c>
      <c r="AC6" s="10"/>
      <c r="AE6" s="9" t="s">
        <v>57</v>
      </c>
      <c r="AF6" s="28" t="s">
        <v>9</v>
      </c>
      <c r="AG6" s="28"/>
      <c r="AH6" s="9" t="s">
        <v>65</v>
      </c>
      <c r="AI6" s="10"/>
    </row>
    <row r="7" spans="1:35" x14ac:dyDescent="0.3">
      <c r="A7" s="9" t="s">
        <v>59</v>
      </c>
      <c r="B7" s="9" t="s">
        <v>60</v>
      </c>
      <c r="C7" s="9" t="s">
        <v>61</v>
      </c>
      <c r="D7" s="9" t="s">
        <v>62</v>
      </c>
      <c r="E7" s="9" t="s">
        <v>63</v>
      </c>
      <c r="G7" s="9" t="s">
        <v>59</v>
      </c>
      <c r="H7" s="9" t="s">
        <v>60</v>
      </c>
      <c r="I7" s="9" t="s">
        <v>61</v>
      </c>
      <c r="J7" s="9" t="s">
        <v>62</v>
      </c>
      <c r="K7" s="9" t="s">
        <v>63</v>
      </c>
      <c r="M7" s="9" t="s">
        <v>59</v>
      </c>
      <c r="N7" s="9" t="s">
        <v>60</v>
      </c>
      <c r="O7" s="9" t="s">
        <v>61</v>
      </c>
      <c r="P7" s="9" t="s">
        <v>62</v>
      </c>
      <c r="Q7" s="9" t="s">
        <v>63</v>
      </c>
      <c r="S7" s="9" t="s">
        <v>59</v>
      </c>
      <c r="T7" s="9" t="s">
        <v>60</v>
      </c>
      <c r="U7" s="9" t="s">
        <v>61</v>
      </c>
      <c r="V7" s="9" t="s">
        <v>62</v>
      </c>
      <c r="W7" s="9" t="s">
        <v>63</v>
      </c>
      <c r="Y7" s="9" t="s">
        <v>59</v>
      </c>
      <c r="Z7" s="9" t="s">
        <v>60</v>
      </c>
      <c r="AA7" s="9" t="s">
        <v>61</v>
      </c>
      <c r="AB7" s="9" t="s">
        <v>62</v>
      </c>
      <c r="AC7" s="9" t="s">
        <v>63</v>
      </c>
      <c r="AE7" s="9" t="s">
        <v>59</v>
      </c>
      <c r="AF7" s="9" t="s">
        <v>60</v>
      </c>
      <c r="AG7" s="9" t="s">
        <v>61</v>
      </c>
      <c r="AH7" s="9" t="s">
        <v>62</v>
      </c>
      <c r="AI7" s="9" t="s">
        <v>63</v>
      </c>
    </row>
    <row r="8" spans="1:35" x14ac:dyDescent="0.3">
      <c r="A8" s="7" t="s">
        <v>13</v>
      </c>
      <c r="B8" t="s">
        <v>66</v>
      </c>
      <c r="C8" s="8">
        <f>'Diario General'!C4</f>
        <v>300000</v>
      </c>
      <c r="E8" s="8">
        <f>C8-D8</f>
        <v>300000</v>
      </c>
      <c r="G8" s="7" t="s">
        <v>13</v>
      </c>
      <c r="H8" t="s">
        <v>78</v>
      </c>
      <c r="I8" s="8">
        <f>'Diario General'!C9</f>
        <v>5400</v>
      </c>
      <c r="K8" s="8">
        <f>I8-J8</f>
        <v>5400</v>
      </c>
      <c r="M8" s="7" t="s">
        <v>14</v>
      </c>
      <c r="N8" t="s">
        <v>67</v>
      </c>
      <c r="O8" s="8">
        <f>'Diario General'!C13</f>
        <v>25000</v>
      </c>
      <c r="Q8" s="11">
        <f>O8-P8</f>
        <v>25000</v>
      </c>
      <c r="S8" s="7" t="s">
        <v>29</v>
      </c>
      <c r="T8" t="s">
        <v>79</v>
      </c>
      <c r="U8" s="8">
        <f>'Diario General'!C17</f>
        <v>4264</v>
      </c>
      <c r="W8" s="11">
        <f>U8-V8</f>
        <v>4264</v>
      </c>
      <c r="Y8" s="7" t="s">
        <v>33</v>
      </c>
      <c r="Z8" t="s">
        <v>70</v>
      </c>
      <c r="AA8" s="8">
        <f>'Diario General'!C36</f>
        <v>12000</v>
      </c>
      <c r="AC8" s="11">
        <f>AA8-AB8</f>
        <v>12000</v>
      </c>
      <c r="AE8" s="7" t="s">
        <v>13</v>
      </c>
      <c r="AF8" t="s">
        <v>78</v>
      </c>
      <c r="AG8" s="8">
        <f>'Diario General'!C8</f>
        <v>30000</v>
      </c>
      <c r="AI8" s="11">
        <f>AG8-AH8</f>
        <v>30000</v>
      </c>
    </row>
    <row r="9" spans="1:35" x14ac:dyDescent="0.3">
      <c r="A9" s="7" t="s">
        <v>14</v>
      </c>
      <c r="B9" t="s">
        <v>67</v>
      </c>
      <c r="D9" s="8">
        <f>'Diario General'!D14</f>
        <v>25000</v>
      </c>
      <c r="E9" s="8">
        <f>(E8+C9)-D9</f>
        <v>275000</v>
      </c>
      <c r="G9" s="7" t="s">
        <v>29</v>
      </c>
      <c r="H9" t="s">
        <v>79</v>
      </c>
      <c r="I9" s="8">
        <f>'Diario General'!C18</f>
        <v>936</v>
      </c>
      <c r="J9" s="8"/>
      <c r="K9" s="8">
        <f>(K8+I9)-J9</f>
        <v>6336</v>
      </c>
      <c r="M9" s="7"/>
      <c r="O9" s="8"/>
      <c r="P9" s="8"/>
      <c r="Q9" s="8"/>
    </row>
    <row r="10" spans="1:35" x14ac:dyDescent="0.3">
      <c r="A10" s="7" t="s">
        <v>22</v>
      </c>
      <c r="B10" t="s">
        <v>68</v>
      </c>
      <c r="C10" s="8">
        <f>'Diario General'!C22</f>
        <v>35400</v>
      </c>
      <c r="E10" s="8">
        <f>(E9+C10)-D10</f>
        <v>310400</v>
      </c>
      <c r="G10" s="7" t="s">
        <v>33</v>
      </c>
      <c r="H10" t="s">
        <v>70</v>
      </c>
      <c r="I10" s="8">
        <f>'Diario General'!C37</f>
        <v>2160</v>
      </c>
      <c r="K10" s="8">
        <f t="shared" ref="K10:K12" si="0">(K9+I10)-J10</f>
        <v>8496</v>
      </c>
      <c r="M10" s="7"/>
      <c r="O10" s="8"/>
      <c r="Q10" s="8"/>
    </row>
    <row r="11" spans="1:35" x14ac:dyDescent="0.3">
      <c r="A11" s="7" t="s">
        <v>30</v>
      </c>
      <c r="B11" t="s">
        <v>69</v>
      </c>
      <c r="D11" s="8">
        <f>'Diario General'!D33</f>
        <v>5200</v>
      </c>
      <c r="E11" s="8">
        <f>(E10+C11)-D11</f>
        <v>305200</v>
      </c>
      <c r="G11" s="7" t="s">
        <v>36</v>
      </c>
      <c r="H11" t="s">
        <v>71</v>
      </c>
      <c r="I11" s="8">
        <f>'Diario General'!C42</f>
        <v>154.07999999999998</v>
      </c>
      <c r="K11" s="8">
        <f t="shared" si="0"/>
        <v>8650.08</v>
      </c>
      <c r="M11" s="7"/>
      <c r="O11" s="8"/>
      <c r="P11" s="8"/>
      <c r="Q11" s="11"/>
    </row>
    <row r="12" spans="1:35" x14ac:dyDescent="0.3">
      <c r="A12" s="7" t="s">
        <v>33</v>
      </c>
      <c r="B12" t="s">
        <v>70</v>
      </c>
      <c r="D12" s="8">
        <f>'Diario General'!D38</f>
        <v>14160</v>
      </c>
      <c r="E12" s="8">
        <f>(E11+C12)-D12</f>
        <v>291040</v>
      </c>
      <c r="G12" s="7" t="s">
        <v>51</v>
      </c>
      <c r="H12" t="s">
        <v>80</v>
      </c>
      <c r="I12" s="8">
        <f>'Diario General'!C68</f>
        <v>442.8</v>
      </c>
      <c r="J12" s="8"/>
      <c r="K12" s="11">
        <f t="shared" si="0"/>
        <v>9092.8799999999992</v>
      </c>
    </row>
    <row r="13" spans="1:35" x14ac:dyDescent="0.3">
      <c r="A13" s="7" t="s">
        <v>36</v>
      </c>
      <c r="B13" t="s">
        <v>71</v>
      </c>
      <c r="D13" s="8">
        <f>'Diario General'!D43</f>
        <v>856</v>
      </c>
      <c r="E13" s="8">
        <f t="shared" ref="E13:E17" si="1">(E12+C13)-D13</f>
        <v>290184</v>
      </c>
      <c r="G13" s="7"/>
      <c r="J13" s="8"/>
      <c r="K13" s="8"/>
    </row>
    <row r="14" spans="1:35" x14ac:dyDescent="0.3">
      <c r="A14" s="7" t="s">
        <v>40</v>
      </c>
      <c r="B14" t="s">
        <v>73</v>
      </c>
      <c r="C14" s="8">
        <f>'Diario General'!C46</f>
        <v>50000</v>
      </c>
      <c r="E14" s="8">
        <f t="shared" si="1"/>
        <v>340184</v>
      </c>
      <c r="G14" s="7"/>
      <c r="J14" s="8"/>
      <c r="K14" s="8"/>
    </row>
    <row r="15" spans="1:35" x14ac:dyDescent="0.3">
      <c r="A15" s="7" t="s">
        <v>42</v>
      </c>
      <c r="B15" t="s">
        <v>72</v>
      </c>
      <c r="C15" s="8">
        <f>'Diario General'!C50</f>
        <v>9440</v>
      </c>
      <c r="E15" s="8">
        <f t="shared" si="1"/>
        <v>349624</v>
      </c>
      <c r="G15" s="7"/>
      <c r="I15" s="8"/>
      <c r="K15" s="8"/>
    </row>
    <row r="16" spans="1:35" x14ac:dyDescent="0.3">
      <c r="A16" s="7" t="s">
        <v>46</v>
      </c>
      <c r="B16" t="s">
        <v>74</v>
      </c>
      <c r="D16" s="8">
        <f>'Diario General'!D56</f>
        <v>5000</v>
      </c>
      <c r="E16" s="8">
        <f t="shared" si="1"/>
        <v>344624</v>
      </c>
      <c r="G16" s="7"/>
      <c r="I16" s="8"/>
      <c r="K16" s="8"/>
    </row>
    <row r="17" spans="1:17" x14ac:dyDescent="0.3">
      <c r="A17" s="7" t="s">
        <v>47</v>
      </c>
      <c r="B17" t="s">
        <v>75</v>
      </c>
      <c r="C17" s="8">
        <f>'Diario General'!C59</f>
        <v>8024</v>
      </c>
      <c r="E17" s="8">
        <f t="shared" si="1"/>
        <v>352648</v>
      </c>
      <c r="G17" s="7"/>
      <c r="J17" s="8"/>
      <c r="K17" s="8"/>
    </row>
    <row r="18" spans="1:17" x14ac:dyDescent="0.3">
      <c r="A18" s="7" t="s">
        <v>47</v>
      </c>
      <c r="B18" t="s">
        <v>76</v>
      </c>
      <c r="D18" s="8">
        <f>'Diario General'!D64</f>
        <v>12000</v>
      </c>
      <c r="E18" s="11">
        <f>(E17+C18)-D18</f>
        <v>340648</v>
      </c>
      <c r="G18" s="7"/>
      <c r="I18" s="8"/>
      <c r="K18" s="8"/>
    </row>
    <row r="19" spans="1:17" x14ac:dyDescent="0.3">
      <c r="E19" s="8"/>
      <c r="G19" s="7"/>
      <c r="J19" s="8"/>
      <c r="K19" s="11"/>
    </row>
    <row r="20" spans="1:17" x14ac:dyDescent="0.3">
      <c r="E20" s="8"/>
    </row>
    <row r="21" spans="1:17" x14ac:dyDescent="0.3">
      <c r="E21" s="8"/>
    </row>
    <row r="22" spans="1:17" x14ac:dyDescent="0.3">
      <c r="E22" s="8"/>
    </row>
    <row r="23" spans="1:17" x14ac:dyDescent="0.3">
      <c r="A23" s="31" t="s">
        <v>82</v>
      </c>
      <c r="B23" s="31"/>
      <c r="C23" s="31"/>
      <c r="D23" s="31"/>
      <c r="E23" s="31"/>
      <c r="G23" s="31" t="s">
        <v>82</v>
      </c>
      <c r="H23" s="31"/>
      <c r="I23" s="31"/>
      <c r="J23" s="31"/>
      <c r="K23" s="31"/>
    </row>
    <row r="25" spans="1:17" x14ac:dyDescent="0.3">
      <c r="A25" s="9" t="s">
        <v>57</v>
      </c>
      <c r="B25" s="28" t="s">
        <v>53</v>
      </c>
      <c r="C25" s="28"/>
      <c r="D25" s="9" t="s">
        <v>65</v>
      </c>
      <c r="E25" s="10"/>
      <c r="G25" s="9" t="s">
        <v>57</v>
      </c>
      <c r="H25" s="28" t="s">
        <v>84</v>
      </c>
      <c r="I25" s="28"/>
      <c r="J25" s="9" t="s">
        <v>65</v>
      </c>
      <c r="K25" s="10"/>
    </row>
    <row r="26" spans="1:17" x14ac:dyDescent="0.3">
      <c r="A26" s="9" t="s">
        <v>59</v>
      </c>
      <c r="B26" s="9" t="s">
        <v>60</v>
      </c>
      <c r="C26" s="9" t="s">
        <v>61</v>
      </c>
      <c r="D26" s="9" t="s">
        <v>62</v>
      </c>
      <c r="E26" s="9" t="s">
        <v>63</v>
      </c>
      <c r="G26" s="9" t="s">
        <v>59</v>
      </c>
      <c r="H26" s="9" t="s">
        <v>60</v>
      </c>
      <c r="I26" s="9" t="s">
        <v>61</v>
      </c>
      <c r="J26" s="9" t="s">
        <v>62</v>
      </c>
      <c r="K26" s="9" t="s">
        <v>63</v>
      </c>
    </row>
    <row r="27" spans="1:17" x14ac:dyDescent="0.3">
      <c r="A27" s="7" t="s">
        <v>13</v>
      </c>
      <c r="B27" t="s">
        <v>78</v>
      </c>
      <c r="C27" s="8"/>
      <c r="D27" s="8">
        <f>'Diario General'!D10</f>
        <v>35400</v>
      </c>
      <c r="E27" s="8">
        <f>D27-C27</f>
        <v>35400</v>
      </c>
      <c r="G27" s="7" t="s">
        <v>22</v>
      </c>
      <c r="H27" t="s">
        <v>68</v>
      </c>
      <c r="I27" s="8"/>
      <c r="J27" s="8">
        <f>'Diario General'!D23</f>
        <v>5400</v>
      </c>
      <c r="K27" s="8">
        <f>J27-I27</f>
        <v>5400</v>
      </c>
    </row>
    <row r="28" spans="1:17" x14ac:dyDescent="0.3">
      <c r="A28" s="7" t="s">
        <v>29</v>
      </c>
      <c r="B28" t="s">
        <v>79</v>
      </c>
      <c r="C28" s="8"/>
      <c r="D28" s="8">
        <f>'Diario General'!D19</f>
        <v>5200</v>
      </c>
      <c r="E28" s="8">
        <f>E27+D28-C28</f>
        <v>40600</v>
      </c>
      <c r="G28" s="7" t="s">
        <v>27</v>
      </c>
      <c r="H28" t="s">
        <v>85</v>
      </c>
      <c r="I28" s="8"/>
      <c r="J28" s="8">
        <f>'Diario General'!D28</f>
        <v>1224</v>
      </c>
      <c r="K28" s="8">
        <f>K27+J28-I28</f>
        <v>6624</v>
      </c>
      <c r="M28" s="7"/>
      <c r="O28" s="8"/>
      <c r="P28" s="8"/>
      <c r="Q28" s="8"/>
    </row>
    <row r="29" spans="1:17" x14ac:dyDescent="0.3">
      <c r="A29" s="7" t="s">
        <v>30</v>
      </c>
      <c r="B29" t="s">
        <v>69</v>
      </c>
      <c r="C29" s="8">
        <f>'Diario General'!C32</f>
        <v>5200</v>
      </c>
      <c r="E29" s="8">
        <f t="shared" ref="E29:E30" si="2">E28+D29-C29</f>
        <v>35400</v>
      </c>
      <c r="G29" s="7" t="s">
        <v>42</v>
      </c>
      <c r="H29" t="s">
        <v>72</v>
      </c>
      <c r="I29" s="8"/>
      <c r="J29" s="8">
        <f>'Diario General'!D51</f>
        <v>1440</v>
      </c>
      <c r="K29" s="11">
        <f t="shared" ref="K29" si="3">K28+J29-I29</f>
        <v>8064</v>
      </c>
      <c r="M29" s="7"/>
      <c r="O29" s="8"/>
      <c r="P29" s="8"/>
      <c r="Q29" s="11"/>
    </row>
    <row r="30" spans="1:17" x14ac:dyDescent="0.3">
      <c r="A30" s="7" t="s">
        <v>51</v>
      </c>
      <c r="B30" t="s">
        <v>80</v>
      </c>
      <c r="C30" s="8"/>
      <c r="D30" s="8">
        <f>'Diario General'!D69</f>
        <v>2460</v>
      </c>
      <c r="E30" s="11">
        <f t="shared" si="2"/>
        <v>37860</v>
      </c>
      <c r="G30" s="7"/>
      <c r="I30" s="8"/>
      <c r="J30" s="8"/>
      <c r="K30" s="11"/>
    </row>
    <row r="31" spans="1:17" x14ac:dyDescent="0.3">
      <c r="A31" s="7"/>
      <c r="C31" s="8"/>
      <c r="D31" s="8"/>
      <c r="E31" s="8"/>
    </row>
    <row r="40" spans="1:5" x14ac:dyDescent="0.3">
      <c r="A40" s="32" t="s">
        <v>83</v>
      </c>
      <c r="B40" s="32"/>
      <c r="C40" s="32"/>
      <c r="D40" s="32"/>
      <c r="E40" s="32"/>
    </row>
    <row r="42" spans="1:5" x14ac:dyDescent="0.3">
      <c r="A42" s="9" t="s">
        <v>57</v>
      </c>
      <c r="B42" s="28"/>
      <c r="C42" s="28"/>
      <c r="D42" s="9" t="s">
        <v>65</v>
      </c>
      <c r="E42" s="10"/>
    </row>
    <row r="43" spans="1:5" x14ac:dyDescent="0.3">
      <c r="A43" s="9" t="s">
        <v>59</v>
      </c>
      <c r="B43" s="9" t="s">
        <v>60</v>
      </c>
      <c r="C43" s="9" t="s">
        <v>61</v>
      </c>
      <c r="D43" s="9" t="s">
        <v>62</v>
      </c>
      <c r="E43" s="9" t="s">
        <v>63</v>
      </c>
    </row>
    <row r="44" spans="1:5" x14ac:dyDescent="0.3">
      <c r="A44" s="7" t="s">
        <v>13</v>
      </c>
      <c r="B44" t="s">
        <v>78</v>
      </c>
      <c r="C44" s="8"/>
      <c r="D44" s="8">
        <f>'Diario General'!D5</f>
        <v>300000</v>
      </c>
      <c r="E44" s="8">
        <f>D44-C44</f>
        <v>300000</v>
      </c>
    </row>
    <row r="45" spans="1:5" x14ac:dyDescent="0.3">
      <c r="A45" s="7" t="s">
        <v>29</v>
      </c>
      <c r="B45" t="s">
        <v>79</v>
      </c>
      <c r="C45" s="8"/>
      <c r="D45" s="8">
        <f>'Diario General'!D47</f>
        <v>50000</v>
      </c>
      <c r="E45" s="11">
        <f>E44+D45-C45</f>
        <v>350000</v>
      </c>
    </row>
    <row r="46" spans="1:5" x14ac:dyDescent="0.3">
      <c r="A46" s="7"/>
      <c r="C46" s="8"/>
      <c r="E46" s="8"/>
    </row>
    <row r="47" spans="1:5" x14ac:dyDescent="0.3">
      <c r="A47" s="7"/>
      <c r="C47" s="8"/>
      <c r="E47" s="8"/>
    </row>
    <row r="48" spans="1:5" x14ac:dyDescent="0.3">
      <c r="A48" s="7"/>
      <c r="C48" s="8"/>
      <c r="D48" s="8"/>
      <c r="E48" s="11"/>
    </row>
    <row r="51" spans="1:23" x14ac:dyDescent="0.3">
      <c r="A51" s="27" t="s">
        <v>113</v>
      </c>
      <c r="B51" s="27"/>
      <c r="C51" s="27"/>
      <c r="D51" s="27"/>
      <c r="E51" s="27"/>
    </row>
    <row r="53" spans="1:23" x14ac:dyDescent="0.3">
      <c r="A53" s="9" t="s">
        <v>57</v>
      </c>
      <c r="B53" s="28" t="s">
        <v>23</v>
      </c>
      <c r="C53" s="28"/>
      <c r="D53" s="9" t="s">
        <v>65</v>
      </c>
      <c r="E53" s="10"/>
    </row>
    <row r="54" spans="1:23" x14ac:dyDescent="0.3">
      <c r="A54" s="9" t="s">
        <v>59</v>
      </c>
      <c r="B54" s="9" t="s">
        <v>60</v>
      </c>
      <c r="C54" s="9" t="s">
        <v>61</v>
      </c>
      <c r="D54" s="9" t="s">
        <v>62</v>
      </c>
      <c r="E54" s="9" t="s">
        <v>63</v>
      </c>
    </row>
    <row r="55" spans="1:23" x14ac:dyDescent="0.3">
      <c r="A55" s="7" t="s">
        <v>13</v>
      </c>
      <c r="B55" t="s">
        <v>78</v>
      </c>
      <c r="C55" s="8"/>
      <c r="D55" s="8">
        <f>'Diario General'!D24</f>
        <v>30000</v>
      </c>
      <c r="E55" s="8">
        <f>D55-C55</f>
        <v>30000</v>
      </c>
    </row>
    <row r="56" spans="1:23" x14ac:dyDescent="0.3">
      <c r="A56" s="7" t="s">
        <v>29</v>
      </c>
      <c r="B56" t="s">
        <v>79</v>
      </c>
      <c r="C56" s="8"/>
      <c r="D56" s="8">
        <f>'Diario General'!D29</f>
        <v>6800</v>
      </c>
      <c r="E56" s="22">
        <f>E55+D56-C56</f>
        <v>36800</v>
      </c>
    </row>
    <row r="57" spans="1:23" x14ac:dyDescent="0.3">
      <c r="A57" s="7" t="s">
        <v>29</v>
      </c>
      <c r="B57" t="s">
        <v>114</v>
      </c>
      <c r="C57" s="8"/>
      <c r="D57" s="8">
        <f>'Diario General'!D52</f>
        <v>8000</v>
      </c>
      <c r="E57" s="11">
        <f>E56+D57-C57</f>
        <v>44800</v>
      </c>
    </row>
    <row r="58" spans="1:23" x14ac:dyDescent="0.3">
      <c r="A58" s="7"/>
      <c r="C58" s="8"/>
      <c r="D58" s="8"/>
      <c r="E58" s="11"/>
    </row>
    <row r="61" spans="1:23" x14ac:dyDescent="0.3">
      <c r="A61" s="29" t="s">
        <v>115</v>
      </c>
      <c r="B61" s="29"/>
      <c r="C61" s="29"/>
      <c r="D61" s="29"/>
      <c r="E61" s="29"/>
      <c r="G61" s="29" t="s">
        <v>115</v>
      </c>
      <c r="H61" s="29"/>
      <c r="I61" s="29"/>
      <c r="J61" s="29"/>
      <c r="K61" s="29"/>
      <c r="M61" s="29" t="s">
        <v>115</v>
      </c>
      <c r="N61" s="29"/>
      <c r="O61" s="29"/>
      <c r="P61" s="29"/>
      <c r="Q61" s="29"/>
      <c r="S61" s="29" t="s">
        <v>115</v>
      </c>
      <c r="T61" s="29"/>
      <c r="U61" s="29"/>
      <c r="V61" s="29"/>
      <c r="W61" s="29"/>
    </row>
    <row r="63" spans="1:23" x14ac:dyDescent="0.3">
      <c r="A63" s="9" t="s">
        <v>57</v>
      </c>
      <c r="B63" s="28" t="s">
        <v>48</v>
      </c>
      <c r="C63" s="28"/>
      <c r="D63" s="9" t="s">
        <v>65</v>
      </c>
      <c r="E63" s="10"/>
      <c r="G63" s="9" t="s">
        <v>57</v>
      </c>
      <c r="H63" s="28" t="s">
        <v>116</v>
      </c>
      <c r="I63" s="28"/>
      <c r="J63" s="9" t="s">
        <v>65</v>
      </c>
      <c r="K63" s="10"/>
      <c r="M63" s="9" t="s">
        <v>57</v>
      </c>
      <c r="N63" s="28" t="s">
        <v>44</v>
      </c>
      <c r="O63" s="28"/>
      <c r="P63" s="9" t="s">
        <v>65</v>
      </c>
      <c r="Q63" s="10"/>
      <c r="S63" s="9" t="s">
        <v>57</v>
      </c>
      <c r="T63" s="28" t="s">
        <v>38</v>
      </c>
      <c r="U63" s="28"/>
      <c r="V63" s="9" t="s">
        <v>65</v>
      </c>
      <c r="W63" s="10"/>
    </row>
    <row r="64" spans="1:23" x14ac:dyDescent="0.3">
      <c r="A64" s="9" t="s">
        <v>59</v>
      </c>
      <c r="B64" s="9" t="s">
        <v>60</v>
      </c>
      <c r="C64" s="9" t="s">
        <v>61</v>
      </c>
      <c r="D64" s="9" t="s">
        <v>62</v>
      </c>
      <c r="E64" s="9" t="s">
        <v>63</v>
      </c>
      <c r="G64" s="9" t="s">
        <v>59</v>
      </c>
      <c r="H64" s="9" t="s">
        <v>60</v>
      </c>
      <c r="I64" s="9" t="s">
        <v>61</v>
      </c>
      <c r="J64" s="9" t="s">
        <v>62</v>
      </c>
      <c r="K64" s="9" t="s">
        <v>63</v>
      </c>
      <c r="M64" s="9" t="s">
        <v>59</v>
      </c>
      <c r="N64" s="9" t="s">
        <v>60</v>
      </c>
      <c r="O64" s="9" t="s">
        <v>61</v>
      </c>
      <c r="P64" s="9" t="s">
        <v>62</v>
      </c>
      <c r="Q64" s="9" t="s">
        <v>63</v>
      </c>
      <c r="S64" s="9" t="s">
        <v>59</v>
      </c>
      <c r="T64" s="9" t="s">
        <v>60</v>
      </c>
      <c r="U64" s="9" t="s">
        <v>61</v>
      </c>
      <c r="V64" s="9" t="s">
        <v>62</v>
      </c>
      <c r="W64" s="9" t="s">
        <v>63</v>
      </c>
    </row>
    <row r="65" spans="1:23" x14ac:dyDescent="0.3">
      <c r="A65" s="7" t="s">
        <v>14</v>
      </c>
      <c r="B65" t="s">
        <v>67</v>
      </c>
      <c r="C65" s="8">
        <f>'Diario General'!C63</f>
        <v>12000</v>
      </c>
      <c r="E65" s="11">
        <f>C65-D65</f>
        <v>12000</v>
      </c>
      <c r="G65" s="7" t="s">
        <v>14</v>
      </c>
      <c r="H65" t="s">
        <v>67</v>
      </c>
      <c r="I65" s="8">
        <f>'Diario General'!C67</f>
        <v>2017.2</v>
      </c>
      <c r="K65" s="11">
        <f>I65-J65</f>
        <v>2017.2</v>
      </c>
      <c r="M65" s="7" t="s">
        <v>14</v>
      </c>
      <c r="N65" t="s">
        <v>67</v>
      </c>
      <c r="O65" s="8">
        <f>'Diario General'!C55</f>
        <v>5000</v>
      </c>
      <c r="Q65" s="11">
        <f>O65-P65</f>
        <v>5000</v>
      </c>
      <c r="S65" s="7" t="s">
        <v>14</v>
      </c>
      <c r="T65" t="s">
        <v>67</v>
      </c>
      <c r="U65" s="8">
        <f>'Diario General'!C41</f>
        <v>701.92000000000007</v>
      </c>
      <c r="W65" s="11">
        <f>U65-V65</f>
        <v>701.92000000000007</v>
      </c>
    </row>
  </sheetData>
  <mergeCells count="29">
    <mergeCell ref="T63:U63"/>
    <mergeCell ref="S61:W61"/>
    <mergeCell ref="B25:C25"/>
    <mergeCell ref="A40:E40"/>
    <mergeCell ref="B42:C42"/>
    <mergeCell ref="Y4:AC4"/>
    <mergeCell ref="Z6:AA6"/>
    <mergeCell ref="AE4:AI4"/>
    <mergeCell ref="AF6:AG6"/>
    <mergeCell ref="A23:E23"/>
    <mergeCell ref="G4:K4"/>
    <mergeCell ref="H6:I6"/>
    <mergeCell ref="M4:Q4"/>
    <mergeCell ref="N6:O6"/>
    <mergeCell ref="S4:W4"/>
    <mergeCell ref="T6:U6"/>
    <mergeCell ref="A2:D2"/>
    <mergeCell ref="A1:E1"/>
    <mergeCell ref="A4:E4"/>
    <mergeCell ref="G23:K23"/>
    <mergeCell ref="H25:I25"/>
    <mergeCell ref="A51:E51"/>
    <mergeCell ref="B53:C53"/>
    <mergeCell ref="G61:K61"/>
    <mergeCell ref="H63:I63"/>
    <mergeCell ref="M61:Q61"/>
    <mergeCell ref="N63:O63"/>
    <mergeCell ref="A61:E61"/>
    <mergeCell ref="B63:C6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abSelected="1" topLeftCell="A10" zoomScaleNormal="100" workbookViewId="0">
      <selection activeCell="B10" sqref="B10"/>
    </sheetView>
  </sheetViews>
  <sheetFormatPr baseColWidth="10" defaultColWidth="11.44140625" defaultRowHeight="14.4" x14ac:dyDescent="0.3"/>
  <cols>
    <col min="1" max="1" width="38" customWidth="1"/>
    <col min="2" max="2" width="12.5546875" customWidth="1"/>
    <col min="3" max="3" width="12.6640625" customWidth="1"/>
  </cols>
  <sheetData>
    <row r="1" spans="1:11" ht="15" thickBot="1" x14ac:dyDescent="0.35">
      <c r="B1" s="33" t="s">
        <v>86</v>
      </c>
      <c r="C1" s="33"/>
      <c r="D1" s="33" t="s">
        <v>87</v>
      </c>
      <c r="E1" s="33"/>
      <c r="F1" s="33" t="s">
        <v>88</v>
      </c>
      <c r="G1" s="33"/>
      <c r="H1" s="33" t="s">
        <v>89</v>
      </c>
      <c r="I1" s="33"/>
      <c r="J1" s="33" t="s">
        <v>90</v>
      </c>
      <c r="K1" s="33"/>
    </row>
    <row r="2" spans="1:11" ht="15.6" x14ac:dyDescent="0.4">
      <c r="A2" s="12" t="s">
        <v>91</v>
      </c>
      <c r="B2" s="13" t="s">
        <v>92</v>
      </c>
      <c r="C2" s="13" t="s">
        <v>93</v>
      </c>
      <c r="D2" s="14" t="s">
        <v>92</v>
      </c>
      <c r="E2" s="14" t="s">
        <v>93</v>
      </c>
      <c r="F2" s="14" t="s">
        <v>92</v>
      </c>
      <c r="G2" s="14" t="s">
        <v>93</v>
      </c>
      <c r="H2" s="14" t="s">
        <v>92</v>
      </c>
      <c r="I2" s="14" t="s">
        <v>93</v>
      </c>
      <c r="J2" s="14" t="s">
        <v>92</v>
      </c>
      <c r="K2" s="14" t="s">
        <v>93</v>
      </c>
    </row>
    <row r="3" spans="1:11" x14ac:dyDescent="0.3">
      <c r="A3" s="15" t="s">
        <v>94</v>
      </c>
      <c r="B3" s="16">
        <f>'Mayor General'!E18</f>
        <v>340648</v>
      </c>
      <c r="C3" s="17"/>
      <c r="D3" s="18"/>
      <c r="E3" s="18"/>
      <c r="F3" s="18"/>
      <c r="G3" s="18"/>
      <c r="H3" s="18"/>
      <c r="I3" s="18"/>
      <c r="J3" s="18"/>
      <c r="K3" s="18"/>
    </row>
    <row r="4" spans="1:11" x14ac:dyDescent="0.3">
      <c r="A4" s="15" t="s">
        <v>95</v>
      </c>
      <c r="B4" s="17">
        <v>0</v>
      </c>
      <c r="C4" s="17"/>
      <c r="D4" s="18"/>
      <c r="E4" s="18"/>
      <c r="F4" s="18"/>
      <c r="G4" s="18"/>
      <c r="H4" s="18"/>
      <c r="I4" s="18"/>
      <c r="J4" s="18"/>
      <c r="K4" s="18"/>
    </row>
    <row r="5" spans="1:11" x14ac:dyDescent="0.3">
      <c r="A5" s="15" t="s">
        <v>105</v>
      </c>
      <c r="B5" s="17">
        <f>'Mayor General'!K12</f>
        <v>9092.8799999999992</v>
      </c>
      <c r="C5" s="17"/>
      <c r="D5" s="18"/>
      <c r="E5" s="18"/>
      <c r="F5" s="18"/>
      <c r="G5" s="18"/>
      <c r="H5" s="18"/>
      <c r="I5" s="18"/>
      <c r="J5" s="18"/>
      <c r="K5" s="18"/>
    </row>
    <row r="6" spans="1:11" x14ac:dyDescent="0.3">
      <c r="A6" s="15" t="s">
        <v>106</v>
      </c>
      <c r="B6" s="17">
        <f>'Mayor General'!Q8</f>
        <v>25000</v>
      </c>
      <c r="C6" s="17"/>
      <c r="D6" s="18"/>
      <c r="E6" s="18"/>
      <c r="F6" s="18"/>
      <c r="G6" s="18"/>
      <c r="H6" s="18"/>
      <c r="I6" s="18"/>
      <c r="J6" s="18"/>
      <c r="K6" s="18"/>
    </row>
    <row r="7" spans="1:11" x14ac:dyDescent="0.3">
      <c r="A7" s="15" t="s">
        <v>96</v>
      </c>
      <c r="B7" s="17">
        <f>'Mayor General'!W8</f>
        <v>4264</v>
      </c>
      <c r="C7" s="17"/>
      <c r="D7" s="18"/>
      <c r="E7" s="18"/>
      <c r="F7" s="18"/>
      <c r="G7" s="18"/>
      <c r="H7" s="18"/>
      <c r="I7" s="18"/>
      <c r="J7" s="18"/>
      <c r="K7" s="18"/>
    </row>
    <row r="8" spans="1:11" x14ac:dyDescent="0.3">
      <c r="A8" s="15" t="s">
        <v>97</v>
      </c>
      <c r="B8" s="17">
        <f>'Mayor General'!AI8</f>
        <v>30000</v>
      </c>
      <c r="C8" s="17"/>
      <c r="D8" s="18"/>
      <c r="E8" s="18"/>
      <c r="F8" s="18"/>
      <c r="G8" s="18"/>
      <c r="H8" s="18"/>
      <c r="I8" s="18"/>
      <c r="J8" s="18"/>
      <c r="K8" s="18"/>
    </row>
    <row r="9" spans="1:11" x14ac:dyDescent="0.3">
      <c r="A9" s="21" t="s">
        <v>111</v>
      </c>
      <c r="B9" s="17"/>
      <c r="C9" s="17"/>
      <c r="D9" s="18"/>
      <c r="E9" s="18"/>
      <c r="F9" s="18"/>
      <c r="G9" s="18"/>
      <c r="H9" s="18"/>
      <c r="I9" s="18"/>
      <c r="J9" s="18"/>
      <c r="K9" s="18"/>
    </row>
    <row r="10" spans="1:11" x14ac:dyDescent="0.3">
      <c r="A10" s="19" t="s">
        <v>112</v>
      </c>
      <c r="B10" s="17">
        <f>'Mayor General'!AC8</f>
        <v>12000</v>
      </c>
      <c r="C10" s="17"/>
      <c r="D10" s="18"/>
      <c r="E10" s="18"/>
      <c r="F10" s="18"/>
      <c r="G10" s="18"/>
      <c r="H10" s="18"/>
      <c r="I10" s="18"/>
      <c r="J10" s="18"/>
      <c r="K10" s="18"/>
    </row>
    <row r="11" spans="1:11" x14ac:dyDescent="0.3">
      <c r="A11" s="19"/>
      <c r="B11" s="17"/>
      <c r="C11" s="17"/>
      <c r="D11" s="18"/>
      <c r="E11" s="18"/>
      <c r="F11" s="18"/>
      <c r="G11" s="18"/>
      <c r="H11" s="18"/>
      <c r="I11" s="18"/>
      <c r="J11" s="18"/>
      <c r="K11" s="18"/>
    </row>
    <row r="12" spans="1:11" x14ac:dyDescent="0.3">
      <c r="A12" s="15" t="s">
        <v>20</v>
      </c>
      <c r="B12" s="17"/>
      <c r="C12" s="17">
        <f>'Mayor General'!E30</f>
        <v>37860</v>
      </c>
      <c r="D12" s="18"/>
      <c r="E12" s="18"/>
      <c r="F12" s="18"/>
      <c r="G12" s="18"/>
      <c r="H12" s="18"/>
      <c r="I12" s="18"/>
      <c r="J12" s="18"/>
      <c r="K12" s="18"/>
    </row>
    <row r="13" spans="1:11" x14ac:dyDescent="0.3">
      <c r="A13" s="19" t="s">
        <v>110</v>
      </c>
      <c r="B13" s="17"/>
      <c r="C13" s="17">
        <f>'Mayor General'!K29</f>
        <v>8064</v>
      </c>
      <c r="D13" s="18"/>
      <c r="E13" s="18"/>
      <c r="F13" s="18"/>
      <c r="G13" s="18"/>
      <c r="H13" s="18"/>
      <c r="I13" s="18"/>
      <c r="J13" s="18"/>
      <c r="K13" s="18"/>
    </row>
    <row r="14" spans="1:11" x14ac:dyDescent="0.3">
      <c r="A14" s="15"/>
      <c r="B14" s="17"/>
      <c r="C14" s="17"/>
      <c r="D14" s="18"/>
      <c r="E14" s="18"/>
      <c r="F14" s="18"/>
      <c r="G14" s="18"/>
      <c r="H14" s="18"/>
      <c r="I14" s="18"/>
      <c r="J14" s="18"/>
      <c r="K14" s="18"/>
    </row>
    <row r="15" spans="1:11" x14ac:dyDescent="0.3">
      <c r="A15" s="15"/>
      <c r="B15" s="17"/>
      <c r="C15" s="17"/>
      <c r="D15" s="18"/>
      <c r="E15" s="18"/>
      <c r="F15" s="18"/>
      <c r="G15" s="18"/>
      <c r="H15" s="18"/>
      <c r="I15" s="18"/>
      <c r="J15" s="18"/>
      <c r="K15" s="18"/>
    </row>
    <row r="16" spans="1:11" x14ac:dyDescent="0.3">
      <c r="A16" s="15" t="s">
        <v>104</v>
      </c>
      <c r="B16" s="17"/>
      <c r="C16" s="17">
        <f>'Mayor General'!E45</f>
        <v>350000</v>
      </c>
      <c r="D16" s="18"/>
      <c r="E16" s="18"/>
      <c r="F16" s="18"/>
      <c r="G16" s="18"/>
      <c r="H16" s="18"/>
      <c r="I16" s="18"/>
      <c r="J16" s="18"/>
      <c r="K16" s="18"/>
    </row>
    <row r="17" spans="1:11" x14ac:dyDescent="0.3">
      <c r="A17" s="15" t="s">
        <v>107</v>
      </c>
      <c r="B17" s="17"/>
      <c r="C17" s="17"/>
      <c r="D17" s="18"/>
      <c r="E17" s="18"/>
      <c r="F17" s="18"/>
      <c r="G17" s="18"/>
      <c r="H17" s="18"/>
      <c r="I17" s="18"/>
      <c r="J17" s="18"/>
      <c r="K17" s="18"/>
    </row>
    <row r="18" spans="1:11" x14ac:dyDescent="0.3">
      <c r="A18" s="15"/>
      <c r="B18" s="20"/>
      <c r="C18" s="17"/>
      <c r="D18" s="18"/>
      <c r="E18" s="18"/>
      <c r="F18" s="18"/>
      <c r="G18" s="18"/>
      <c r="H18" s="18"/>
      <c r="I18" s="18"/>
      <c r="J18" s="18"/>
      <c r="K18" s="18"/>
    </row>
    <row r="19" spans="1:11" x14ac:dyDescent="0.3">
      <c r="A19" s="15" t="s">
        <v>98</v>
      </c>
      <c r="B19" s="20"/>
      <c r="C19" s="17">
        <f>'Mayor General'!E57</f>
        <v>44800</v>
      </c>
      <c r="D19" s="18"/>
      <c r="E19" s="18"/>
      <c r="F19" s="18"/>
      <c r="G19" s="18"/>
      <c r="H19" s="18"/>
      <c r="I19" s="18"/>
      <c r="J19" s="18"/>
      <c r="K19" s="18"/>
    </row>
    <row r="20" spans="1:11" x14ac:dyDescent="0.3">
      <c r="A20" s="15"/>
      <c r="B20" s="20"/>
      <c r="C20" s="17"/>
      <c r="D20" s="18"/>
      <c r="E20" s="18"/>
      <c r="F20" s="18"/>
      <c r="G20" s="18"/>
      <c r="H20" s="18"/>
      <c r="I20" s="18"/>
      <c r="J20" s="18"/>
      <c r="K20" s="18"/>
    </row>
    <row r="21" spans="1:11" x14ac:dyDescent="0.3">
      <c r="A21" s="15" t="s">
        <v>99</v>
      </c>
      <c r="B21" s="17">
        <f>'Mayor General'!E65</f>
        <v>12000</v>
      </c>
      <c r="C21" s="17"/>
      <c r="D21" s="18"/>
      <c r="E21" s="18"/>
      <c r="F21" s="18"/>
      <c r="G21" s="18"/>
      <c r="H21" s="18"/>
      <c r="I21" s="18"/>
      <c r="J21" s="18"/>
      <c r="K21" s="18"/>
    </row>
    <row r="22" spans="1:11" x14ac:dyDescent="0.3">
      <c r="A22" s="15" t="s">
        <v>108</v>
      </c>
      <c r="B22" s="17">
        <f>'Mayor General'!K65</f>
        <v>2017.2</v>
      </c>
      <c r="C22" s="17"/>
      <c r="D22" s="18"/>
      <c r="E22" s="18"/>
      <c r="F22" s="18"/>
      <c r="G22" s="18"/>
      <c r="H22" s="18"/>
      <c r="I22" s="18"/>
      <c r="J22" s="18"/>
      <c r="K22" s="18"/>
    </row>
    <row r="23" spans="1:11" x14ac:dyDescent="0.3">
      <c r="A23" s="15" t="s">
        <v>109</v>
      </c>
      <c r="B23" s="17"/>
      <c r="C23" s="17"/>
      <c r="D23" s="18"/>
      <c r="E23" s="18"/>
      <c r="F23" s="18"/>
      <c r="G23" s="18"/>
      <c r="H23" s="18"/>
      <c r="I23" s="18"/>
      <c r="J23" s="18"/>
      <c r="K23" s="18"/>
    </row>
    <row r="24" spans="1:11" x14ac:dyDescent="0.3">
      <c r="A24" s="15" t="s">
        <v>44</v>
      </c>
      <c r="B24" s="17">
        <f>'Mayor General'!Q65</f>
        <v>5000</v>
      </c>
      <c r="C24" s="17"/>
      <c r="D24" s="18"/>
      <c r="E24" s="18"/>
      <c r="F24" s="18"/>
      <c r="G24" s="18"/>
      <c r="H24" s="18"/>
      <c r="I24" s="18"/>
      <c r="J24" s="18"/>
      <c r="K24" s="18"/>
    </row>
    <row r="25" spans="1:11" x14ac:dyDescent="0.3">
      <c r="A25" s="15" t="s">
        <v>117</v>
      </c>
      <c r="B25" s="17">
        <f>'Mayor General'!W65</f>
        <v>701.92000000000007</v>
      </c>
      <c r="C25" s="17"/>
      <c r="D25" s="18"/>
      <c r="E25" s="18"/>
      <c r="F25" s="18"/>
      <c r="G25" s="18"/>
      <c r="H25" s="18"/>
      <c r="I25" s="18"/>
      <c r="J25" s="18"/>
      <c r="K25" s="18"/>
    </row>
    <row r="26" spans="1:11" x14ac:dyDescent="0.3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</row>
    <row r="27" spans="1:11" x14ac:dyDescent="0.3">
      <c r="A27" s="15" t="s">
        <v>100</v>
      </c>
      <c r="B27" s="17"/>
      <c r="C27" s="17"/>
      <c r="D27" s="18"/>
      <c r="E27" s="18"/>
      <c r="F27" s="18"/>
      <c r="G27" s="18"/>
      <c r="H27" s="18"/>
      <c r="I27" s="18"/>
      <c r="J27" s="18"/>
      <c r="K27" s="18"/>
    </row>
    <row r="28" spans="1:11" x14ac:dyDescent="0.3">
      <c r="A28" s="15" t="s">
        <v>101</v>
      </c>
      <c r="B28" s="17"/>
      <c r="C28" s="17"/>
      <c r="D28" s="18"/>
      <c r="E28" s="18"/>
      <c r="F28" s="18"/>
      <c r="G28" s="18"/>
      <c r="H28" s="18"/>
      <c r="I28" s="18"/>
      <c r="J28" s="18"/>
      <c r="K28" s="18"/>
    </row>
    <row r="29" spans="1:11" x14ac:dyDescent="0.3">
      <c r="A29" s="15" t="s">
        <v>102</v>
      </c>
      <c r="B29" s="17"/>
      <c r="C29" s="17"/>
      <c r="D29" s="18"/>
      <c r="E29" s="18"/>
      <c r="F29" s="18"/>
      <c r="G29" s="18"/>
      <c r="H29" s="18"/>
      <c r="I29" s="18"/>
      <c r="J29" s="18"/>
      <c r="K29" s="18"/>
    </row>
    <row r="30" spans="1:11" x14ac:dyDescent="0.3">
      <c r="A30" s="18"/>
      <c r="B30" s="17"/>
      <c r="C30" s="17"/>
      <c r="D30" s="18"/>
      <c r="E30" s="18"/>
      <c r="F30" s="18"/>
      <c r="G30" s="18"/>
      <c r="H30" s="18"/>
      <c r="I30" s="18"/>
      <c r="J30" s="18"/>
      <c r="K30" s="18"/>
    </row>
    <row r="31" spans="1:11" x14ac:dyDescent="0.3">
      <c r="B31" s="17"/>
      <c r="C31" s="17"/>
      <c r="D31" s="18"/>
      <c r="E31" s="18"/>
      <c r="F31" s="18"/>
      <c r="G31" s="18"/>
      <c r="H31" s="18"/>
      <c r="I31" s="18"/>
      <c r="J31" s="18"/>
      <c r="K31" s="18"/>
    </row>
    <row r="32" spans="1:11" x14ac:dyDescent="0.3">
      <c r="B32" s="17"/>
      <c r="C32" s="17"/>
      <c r="D32" s="18"/>
      <c r="E32" s="18"/>
      <c r="F32" s="18"/>
      <c r="G32" s="18"/>
      <c r="H32" s="18"/>
      <c r="I32" s="18"/>
      <c r="J32" s="18"/>
      <c r="K32" s="18"/>
    </row>
    <row r="33" spans="1:11" x14ac:dyDescent="0.3">
      <c r="B33" s="8"/>
    </row>
    <row r="34" spans="1:11" x14ac:dyDescent="0.3">
      <c r="A34" s="18" t="s">
        <v>103</v>
      </c>
      <c r="B34" s="17">
        <f>SUM(B3:B32)</f>
        <v>440724</v>
      </c>
      <c r="C34" s="17">
        <f>SUM(C3:C31)</f>
        <v>440724</v>
      </c>
      <c r="D34" s="18"/>
      <c r="E34" s="18"/>
      <c r="F34" s="18"/>
      <c r="G34" s="18"/>
      <c r="H34" s="18"/>
      <c r="I34" s="18"/>
      <c r="J34" s="18"/>
      <c r="K34" s="18"/>
    </row>
    <row r="37" spans="1:11" x14ac:dyDescent="0.3">
      <c r="H37">
        <f>600000*0.18/18</f>
        <v>6000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Diario General</vt:lpstr>
      <vt:lpstr>Mayor General</vt:lpstr>
      <vt:lpstr>Hoja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Reyman Djc</dc:creator>
  <cp:lastModifiedBy>Jose Paredes Gonzalez</cp:lastModifiedBy>
  <cp:lastPrinted>2017-09-19T21:18:41Z</cp:lastPrinted>
  <dcterms:created xsi:type="dcterms:W3CDTF">2017-09-13T20:04:48Z</dcterms:created>
  <dcterms:modified xsi:type="dcterms:W3CDTF">2017-09-26T19:01:57Z</dcterms:modified>
</cp:coreProperties>
</file>