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J75" i="24" s="1"/>
  <c r="G75" i="24"/>
  <c r="F75" i="24"/>
  <c r="E75" i="24"/>
  <c r="L74" i="24"/>
  <c r="H74" i="24" s="1"/>
  <c r="G74" i="24"/>
  <c r="F74" i="24"/>
  <c r="E74" i="24"/>
  <c r="L73" i="24"/>
  <c r="H73" i="24" s="1"/>
  <c r="J73" i="24" s="1"/>
  <c r="G73" i="24"/>
  <c r="F73" i="24"/>
  <c r="E73" i="24"/>
  <c r="L72" i="24"/>
  <c r="H72" i="24" s="1"/>
  <c r="J72" i="24" s="1"/>
  <c r="G72" i="24"/>
  <c r="F72" i="24"/>
  <c r="E72" i="24"/>
  <c r="L71" i="24"/>
  <c r="H71" i="24" s="1"/>
  <c r="J71" i="24"/>
  <c r="G71" i="24"/>
  <c r="F71" i="24"/>
  <c r="E71" i="24"/>
  <c r="L70" i="24"/>
  <c r="H70" i="24" s="1"/>
  <c r="J70" i="24" s="1"/>
  <c r="G70" i="24"/>
  <c r="F70" i="24"/>
  <c r="E70" i="24"/>
  <c r="L69" i="24"/>
  <c r="H69" i="24" s="1"/>
  <c r="J69" i="24"/>
  <c r="G69" i="24"/>
  <c r="F69" i="24"/>
  <c r="E69" i="24"/>
  <c r="L68" i="24"/>
  <c r="H68" i="24" s="1"/>
  <c r="J68" i="24"/>
  <c r="G68" i="24"/>
  <c r="F68" i="24"/>
  <c r="E68" i="24"/>
  <c r="L67" i="24"/>
  <c r="H67" i="24" s="1"/>
  <c r="J67" i="24" s="1"/>
  <c r="G67" i="24"/>
  <c r="F67" i="24"/>
  <c r="E67" i="24"/>
  <c r="L66" i="24"/>
  <c r="H66" i="24" s="1"/>
  <c r="G66" i="24"/>
  <c r="F66" i="24"/>
  <c r="E66" i="24"/>
  <c r="L65" i="24"/>
  <c r="H65" i="24" s="1"/>
  <c r="J65" i="24"/>
  <c r="G65" i="24"/>
  <c r="F65" i="24"/>
  <c r="E65" i="24"/>
  <c r="L64" i="24"/>
  <c r="H64" i="24" s="1"/>
  <c r="J64" i="24"/>
  <c r="G64" i="24"/>
  <c r="F64" i="24"/>
  <c r="E64" i="24"/>
  <c r="L63" i="24"/>
  <c r="H63" i="24" s="1"/>
  <c r="J63" i="24"/>
  <c r="G63" i="24"/>
  <c r="F63" i="24"/>
  <c r="E63" i="24"/>
  <c r="L62" i="24"/>
  <c r="H62" i="24" s="1"/>
  <c r="J62" i="24" s="1"/>
  <c r="G62" i="24"/>
  <c r="F62" i="24"/>
  <c r="E62" i="24"/>
  <c r="L61" i="24"/>
  <c r="H61" i="24" s="1"/>
  <c r="J61" i="24"/>
  <c r="G61" i="24"/>
  <c r="F61" i="24"/>
  <c r="E61" i="24"/>
  <c r="L60" i="24"/>
  <c r="H60" i="24" s="1"/>
  <c r="J60" i="24"/>
  <c r="G60" i="24"/>
  <c r="F60" i="24"/>
  <c r="E60" i="24"/>
  <c r="L59" i="24"/>
  <c r="H59" i="24" s="1"/>
  <c r="J59" i="24" s="1"/>
  <c r="G59" i="24"/>
  <c r="F59" i="24"/>
  <c r="E59" i="24"/>
  <c r="L58" i="24"/>
  <c r="H58" i="24" s="1"/>
  <c r="G58" i="24"/>
  <c r="F58" i="24"/>
  <c r="E58" i="24"/>
  <c r="L57" i="24"/>
  <c r="H57" i="24" s="1"/>
  <c r="J57" i="24"/>
  <c r="G57" i="24"/>
  <c r="F57" i="24"/>
  <c r="E57" i="24"/>
  <c r="L56" i="24"/>
  <c r="H56" i="24" s="1"/>
  <c r="J56" i="24"/>
  <c r="G56" i="24"/>
  <c r="F56" i="24"/>
  <c r="E56" i="24"/>
  <c r="L55" i="24"/>
  <c r="H55" i="24" s="1"/>
  <c r="J55" i="24"/>
  <c r="G55" i="24"/>
  <c r="F55" i="24"/>
  <c r="E55" i="24"/>
  <c r="L54" i="24"/>
  <c r="H54" i="24" s="1"/>
  <c r="J54" i="24" s="1"/>
  <c r="G54" i="24"/>
  <c r="F54" i="24"/>
  <c r="E54" i="24"/>
  <c r="L53" i="24"/>
  <c r="H53" i="24" s="1"/>
  <c r="J53" i="24"/>
  <c r="G53" i="24"/>
  <c r="F53" i="24"/>
  <c r="E53" i="24"/>
  <c r="L52" i="24"/>
  <c r="H52" i="24" s="1"/>
  <c r="J52" i="24"/>
  <c r="G52" i="24"/>
  <c r="F52" i="24"/>
  <c r="E52" i="24"/>
  <c r="L51" i="24"/>
  <c r="H51" i="24" s="1"/>
  <c r="J51" i="24" s="1"/>
  <c r="G51" i="24"/>
  <c r="F51" i="24"/>
  <c r="E51" i="24"/>
  <c r="I44" i="24"/>
  <c r="G44" i="24"/>
  <c r="C44" i="24"/>
  <c r="M44" i="24" s="1"/>
  <c r="B44" i="24"/>
  <c r="D44" i="24" s="1"/>
  <c r="K43" i="24"/>
  <c r="H43" i="24"/>
  <c r="F43" i="24"/>
  <c r="C43" i="24"/>
  <c r="B43" i="24"/>
  <c r="D43" i="24" s="1"/>
  <c r="L42" i="24"/>
  <c r="I42" i="24"/>
  <c r="G42" i="24"/>
  <c r="C42" i="24"/>
  <c r="M42" i="24" s="1"/>
  <c r="B42" i="24"/>
  <c r="D42" i="24" s="1"/>
  <c r="K41" i="24"/>
  <c r="H41" i="24"/>
  <c r="F41" i="24"/>
  <c r="C41" i="24"/>
  <c r="B41" i="24"/>
  <c r="D41" i="24" s="1"/>
  <c r="L40" i="24"/>
  <c r="I40" i="24"/>
  <c r="G40" i="24"/>
  <c r="C40" i="24"/>
  <c r="M40" i="24" s="1"/>
  <c r="B40" i="24"/>
  <c r="D40" i="24" s="1"/>
  <c r="M36" i="24"/>
  <c r="L36" i="24"/>
  <c r="K36" i="24"/>
  <c r="J36" i="24"/>
  <c r="I36" i="24"/>
  <c r="H36" i="24"/>
  <c r="G36" i="24"/>
  <c r="F36" i="24"/>
  <c r="E36" i="24"/>
  <c r="D36" i="24"/>
  <c r="K57" i="15"/>
  <c r="L57" i="15" s="1"/>
  <c r="C38" i="24"/>
  <c r="C37" i="24"/>
  <c r="C35" i="24"/>
  <c r="I35" i="24" s="1"/>
  <c r="C34" i="24"/>
  <c r="C33" i="24"/>
  <c r="C32" i="24"/>
  <c r="C31" i="24"/>
  <c r="L31" i="24" s="1"/>
  <c r="C30" i="24"/>
  <c r="C29" i="24"/>
  <c r="C28" i="24"/>
  <c r="C27" i="24"/>
  <c r="C26" i="24"/>
  <c r="C25" i="24"/>
  <c r="C24" i="24"/>
  <c r="M24" i="24" s="1"/>
  <c r="C23" i="24"/>
  <c r="C22" i="24"/>
  <c r="C21" i="24"/>
  <c r="C20" i="24"/>
  <c r="C19" i="24"/>
  <c r="I19" i="24" s="1"/>
  <c r="C18" i="24"/>
  <c r="C17" i="24"/>
  <c r="C16" i="24"/>
  <c r="C15" i="24"/>
  <c r="C9" i="24"/>
  <c r="C8" i="24"/>
  <c r="C7" i="24"/>
  <c r="B38" i="24"/>
  <c r="B37" i="24"/>
  <c r="B35" i="24"/>
  <c r="B34" i="24"/>
  <c r="B33" i="24"/>
  <c r="K33" i="24" s="1"/>
  <c r="B32" i="24"/>
  <c r="B31" i="24"/>
  <c r="B30" i="24"/>
  <c r="B29" i="24"/>
  <c r="B28" i="24"/>
  <c r="B27" i="24"/>
  <c r="B26" i="24"/>
  <c r="B25" i="24"/>
  <c r="B24" i="24"/>
  <c r="B23" i="24"/>
  <c r="B22" i="24"/>
  <c r="B21" i="24"/>
  <c r="B20" i="24"/>
  <c r="B19" i="24"/>
  <c r="B18" i="24"/>
  <c r="B17" i="24"/>
  <c r="B16" i="24"/>
  <c r="B15" i="24"/>
  <c r="B9" i="24"/>
  <c r="B8" i="24"/>
  <c r="B7" i="24"/>
  <c r="F9" i="24" l="1"/>
  <c r="J9" i="24"/>
  <c r="H9" i="24"/>
  <c r="K9" i="24"/>
  <c r="D9" i="24"/>
  <c r="K20" i="24"/>
  <c r="J20" i="24"/>
  <c r="F20" i="24"/>
  <c r="D20" i="24"/>
  <c r="H20" i="24"/>
  <c r="K16" i="24"/>
  <c r="J16" i="24"/>
  <c r="F16" i="24"/>
  <c r="D16" i="24"/>
  <c r="H16" i="24"/>
  <c r="F17" i="24"/>
  <c r="J17" i="24"/>
  <c r="H17" i="24"/>
  <c r="D17" i="24"/>
  <c r="K17" i="24"/>
  <c r="K24" i="24"/>
  <c r="J24" i="24"/>
  <c r="F24" i="24"/>
  <c r="D24" i="24"/>
  <c r="H24" i="24"/>
  <c r="F7" i="24"/>
  <c r="J7" i="24"/>
  <c r="H7" i="24"/>
  <c r="K7" i="24"/>
  <c r="D7" i="24"/>
  <c r="K8" i="24"/>
  <c r="J8" i="24"/>
  <c r="F8" i="24"/>
  <c r="D8" i="24"/>
  <c r="H8" i="24"/>
  <c r="F21" i="24"/>
  <c r="J21" i="24"/>
  <c r="H21" i="24"/>
  <c r="K21" i="24"/>
  <c r="D21" i="24"/>
  <c r="K28" i="24"/>
  <c r="J28" i="24"/>
  <c r="F28" i="24"/>
  <c r="D28" i="24"/>
  <c r="H28" i="24"/>
  <c r="F25" i="24"/>
  <c r="J25" i="24"/>
  <c r="H25" i="24"/>
  <c r="K25" i="24"/>
  <c r="D25" i="24"/>
  <c r="G25" i="24"/>
  <c r="M25" i="24"/>
  <c r="E25" i="24"/>
  <c r="L25" i="24"/>
  <c r="I25" i="24"/>
  <c r="G23" i="24"/>
  <c r="M23" i="24"/>
  <c r="E23" i="24"/>
  <c r="L23" i="24"/>
  <c r="I23" i="24"/>
  <c r="G9" i="24"/>
  <c r="M9" i="24"/>
  <c r="E9" i="24"/>
  <c r="I9" i="24"/>
  <c r="L9" i="24"/>
  <c r="G17" i="24"/>
  <c r="M17" i="24"/>
  <c r="E17" i="24"/>
  <c r="L17" i="24"/>
  <c r="I17" i="24"/>
  <c r="K66" i="24"/>
  <c r="I66" i="24"/>
  <c r="J66" i="24"/>
  <c r="B14" i="24"/>
  <c r="B6" i="24"/>
  <c r="F23" i="24"/>
  <c r="J23" i="24"/>
  <c r="H23" i="24"/>
  <c r="K23" i="24"/>
  <c r="D23" i="24"/>
  <c r="C14" i="24"/>
  <c r="C6" i="24"/>
  <c r="G21" i="24"/>
  <c r="M21" i="24"/>
  <c r="E21" i="24"/>
  <c r="L21" i="24"/>
  <c r="I21" i="24"/>
  <c r="G31" i="24"/>
  <c r="M31" i="24"/>
  <c r="E31" i="24"/>
  <c r="I31" i="24"/>
  <c r="I34" i="24"/>
  <c r="L34" i="24"/>
  <c r="M34" i="24"/>
  <c r="G34" i="24"/>
  <c r="E34" i="24"/>
  <c r="F35" i="24"/>
  <c r="J35" i="24"/>
  <c r="H35" i="24"/>
  <c r="K35" i="24"/>
  <c r="D35" i="24"/>
  <c r="G7" i="24"/>
  <c r="M7" i="24"/>
  <c r="E7" i="24"/>
  <c r="L7" i="24"/>
  <c r="I7" i="24"/>
  <c r="I28" i="24"/>
  <c r="L28" i="24"/>
  <c r="M28" i="24"/>
  <c r="E28" i="24"/>
  <c r="C39" i="24"/>
  <c r="C45" i="24"/>
  <c r="K34" i="24"/>
  <c r="J34" i="24"/>
  <c r="F34" i="24"/>
  <c r="D34" i="24"/>
  <c r="H34" i="24"/>
  <c r="K26" i="24"/>
  <c r="J26" i="24"/>
  <c r="F26" i="24"/>
  <c r="D26" i="24"/>
  <c r="K32" i="24"/>
  <c r="J32" i="24"/>
  <c r="F32" i="24"/>
  <c r="D32" i="24"/>
  <c r="H32" i="24"/>
  <c r="F15" i="24"/>
  <c r="J15" i="24"/>
  <c r="H15" i="24"/>
  <c r="D15" i="24"/>
  <c r="K15" i="24"/>
  <c r="B45" i="24"/>
  <c r="B39" i="24"/>
  <c r="G15" i="24"/>
  <c r="M15" i="24"/>
  <c r="E15" i="24"/>
  <c r="I15" i="24"/>
  <c r="I18" i="24"/>
  <c r="L18" i="24"/>
  <c r="M18" i="24"/>
  <c r="G18" i="24"/>
  <c r="E18" i="24"/>
  <c r="I32" i="24"/>
  <c r="L32" i="24"/>
  <c r="M32" i="24"/>
  <c r="G32" i="24"/>
  <c r="E32" i="24"/>
  <c r="G35" i="24"/>
  <c r="M35" i="24"/>
  <c r="E35" i="24"/>
  <c r="L35" i="24"/>
  <c r="K58" i="24"/>
  <c r="I58" i="24"/>
  <c r="J58" i="24"/>
  <c r="K74" i="24"/>
  <c r="I74" i="24"/>
  <c r="J74" i="24"/>
  <c r="F29" i="24"/>
  <c r="J29" i="24"/>
  <c r="H29" i="24"/>
  <c r="K29" i="24"/>
  <c r="D29" i="24"/>
  <c r="K18" i="24"/>
  <c r="J18" i="24"/>
  <c r="F18" i="24"/>
  <c r="D18" i="24"/>
  <c r="H18" i="24"/>
  <c r="F27" i="24"/>
  <c r="J27" i="24"/>
  <c r="H27" i="24"/>
  <c r="K27" i="24"/>
  <c r="D27" i="24"/>
  <c r="I22" i="24"/>
  <c r="L22" i="24"/>
  <c r="G22" i="24"/>
  <c r="E22" i="24"/>
  <c r="M22" i="24"/>
  <c r="G29" i="24"/>
  <c r="M29" i="24"/>
  <c r="E29" i="24"/>
  <c r="I29" i="24"/>
  <c r="L29" i="24"/>
  <c r="I24" i="24"/>
  <c r="L24" i="24"/>
  <c r="G24" i="24"/>
  <c r="E24" i="24"/>
  <c r="K30" i="24"/>
  <c r="J30" i="24"/>
  <c r="F30" i="24"/>
  <c r="D30" i="24"/>
  <c r="H30" i="24"/>
  <c r="F33" i="24"/>
  <c r="J33" i="24"/>
  <c r="H33" i="24"/>
  <c r="D33" i="24"/>
  <c r="H37" i="24"/>
  <c r="F37" i="24"/>
  <c r="D37" i="24"/>
  <c r="J37" i="24"/>
  <c r="K37" i="24"/>
  <c r="I8" i="24"/>
  <c r="L8" i="24"/>
  <c r="M8" i="24"/>
  <c r="E8" i="24"/>
  <c r="I16" i="24"/>
  <c r="L16" i="24"/>
  <c r="M16" i="24"/>
  <c r="G16" i="24"/>
  <c r="E16" i="24"/>
  <c r="G19" i="24"/>
  <c r="M19" i="24"/>
  <c r="E19" i="24"/>
  <c r="L19" i="24"/>
  <c r="I37" i="24"/>
  <c r="G37" i="24"/>
  <c r="L37" i="24"/>
  <c r="E37" i="24"/>
  <c r="G8" i="24"/>
  <c r="H26" i="24"/>
  <c r="M37" i="24"/>
  <c r="D38" i="24"/>
  <c r="K38" i="24"/>
  <c r="J38" i="24"/>
  <c r="H38" i="24"/>
  <c r="F38" i="24"/>
  <c r="F19" i="24"/>
  <c r="J19" i="24"/>
  <c r="H19" i="24"/>
  <c r="K19" i="24"/>
  <c r="D19" i="24"/>
  <c r="I26" i="24"/>
  <c r="L26" i="24"/>
  <c r="E26" i="24"/>
  <c r="M26" i="24"/>
  <c r="G26" i="24"/>
  <c r="G33" i="24"/>
  <c r="M33" i="24"/>
  <c r="E33" i="24"/>
  <c r="L33" i="24"/>
  <c r="I33" i="24"/>
  <c r="G28" i="24"/>
  <c r="G27" i="24"/>
  <c r="M27" i="24"/>
  <c r="E27" i="24"/>
  <c r="L27" i="24"/>
  <c r="I27" i="24"/>
  <c r="K22" i="24"/>
  <c r="J22" i="24"/>
  <c r="F22" i="24"/>
  <c r="D22" i="24"/>
  <c r="H22" i="24"/>
  <c r="F31" i="24"/>
  <c r="J31" i="24"/>
  <c r="H31" i="24"/>
  <c r="D31" i="24"/>
  <c r="K31" i="24"/>
  <c r="I20" i="24"/>
  <c r="L20" i="24"/>
  <c r="M20" i="24"/>
  <c r="G20" i="24"/>
  <c r="E20" i="24"/>
  <c r="I30" i="24"/>
  <c r="L30" i="24"/>
  <c r="M30" i="24"/>
  <c r="G30" i="24"/>
  <c r="M38" i="24"/>
  <c r="E38" i="24"/>
  <c r="L38" i="24"/>
  <c r="I38" i="24"/>
  <c r="G38" i="24"/>
  <c r="L15" i="24"/>
  <c r="E30" i="24"/>
  <c r="J77" i="24"/>
  <c r="I43" i="24"/>
  <c r="G43" i="24"/>
  <c r="M43" i="24"/>
  <c r="E43" i="24"/>
  <c r="L43" i="24"/>
  <c r="K53" i="24"/>
  <c r="I53" i="24"/>
  <c r="K61" i="24"/>
  <c r="I61" i="24"/>
  <c r="K69" i="24"/>
  <c r="I69" i="24"/>
  <c r="K55" i="24"/>
  <c r="I55" i="24"/>
  <c r="K63" i="24"/>
  <c r="I63" i="24"/>
  <c r="K71" i="24"/>
  <c r="I71" i="24"/>
  <c r="K52" i="24"/>
  <c r="I52" i="24"/>
  <c r="K60" i="24"/>
  <c r="I60" i="24"/>
  <c r="K68" i="24"/>
  <c r="I68" i="24"/>
  <c r="K57" i="24"/>
  <c r="I57" i="24"/>
  <c r="K65" i="24"/>
  <c r="I65" i="24"/>
  <c r="K73" i="24"/>
  <c r="I73" i="24"/>
  <c r="K54" i="24"/>
  <c r="I54" i="24"/>
  <c r="K62" i="24"/>
  <c r="I62" i="24"/>
  <c r="K70" i="24"/>
  <c r="I70" i="24"/>
  <c r="I41" i="24"/>
  <c r="G41" i="24"/>
  <c r="M41" i="24"/>
  <c r="E41" i="24"/>
  <c r="L41" i="24"/>
  <c r="K51" i="24"/>
  <c r="I51" i="24"/>
  <c r="K59" i="24"/>
  <c r="I59" i="24"/>
  <c r="K67" i="24"/>
  <c r="I67" i="24"/>
  <c r="K75" i="24"/>
  <c r="K77" i="24" s="1"/>
  <c r="I75" i="24"/>
  <c r="K56" i="24"/>
  <c r="I56" i="24"/>
  <c r="K64" i="24"/>
  <c r="I64" i="24"/>
  <c r="K72" i="24"/>
  <c r="I72" i="24"/>
  <c r="F40" i="24"/>
  <c r="J41" i="24"/>
  <c r="F42" i="24"/>
  <c r="J43" i="24"/>
  <c r="F44" i="24"/>
  <c r="H40" i="24"/>
  <c r="H42" i="24"/>
  <c r="H44" i="24"/>
  <c r="J40" i="24"/>
  <c r="J42" i="24"/>
  <c r="J44" i="24"/>
  <c r="K40" i="24"/>
  <c r="K42" i="24"/>
  <c r="K44" i="24"/>
  <c r="L44" i="24"/>
  <c r="E40" i="24"/>
  <c r="E42" i="24"/>
  <c r="E44" i="24"/>
  <c r="I39" i="24" l="1"/>
  <c r="G39" i="24"/>
  <c r="L39" i="24"/>
  <c r="M39" i="24"/>
  <c r="E39" i="24"/>
  <c r="I45" i="24"/>
  <c r="G45" i="24"/>
  <c r="M45" i="24"/>
  <c r="E45" i="24"/>
  <c r="L45" i="24"/>
  <c r="H39" i="24"/>
  <c r="F39" i="24"/>
  <c r="D39" i="24"/>
  <c r="J39" i="24"/>
  <c r="K39" i="24"/>
  <c r="K79" i="24"/>
  <c r="H45" i="24"/>
  <c r="F45" i="24"/>
  <c r="D45" i="24"/>
  <c r="J45" i="24"/>
  <c r="K45" i="24"/>
  <c r="K6" i="24"/>
  <c r="J6" i="24"/>
  <c r="F6" i="24"/>
  <c r="D6" i="24"/>
  <c r="H6" i="24"/>
  <c r="I6" i="24"/>
  <c r="L6" i="24"/>
  <c r="E6" i="24"/>
  <c r="M6" i="24"/>
  <c r="G6" i="24"/>
  <c r="K14" i="24"/>
  <c r="J14" i="24"/>
  <c r="F14" i="24"/>
  <c r="D14" i="24"/>
  <c r="H14" i="24"/>
  <c r="I77" i="24"/>
  <c r="J79" i="24"/>
  <c r="J78" i="24"/>
  <c r="I14" i="24"/>
  <c r="L14" i="24"/>
  <c r="M14" i="24"/>
  <c r="G14" i="24"/>
  <c r="E14" i="24"/>
  <c r="I78" i="24" l="1"/>
  <c r="I79" i="24"/>
  <c r="K78" i="24"/>
  <c r="I83" i="24" l="1"/>
  <c r="I82" i="24"/>
  <c r="I81" i="24"/>
</calcChain>
</file>

<file path=xl/sharedStrings.xml><?xml version="1.0" encoding="utf-8"?>
<sst xmlns="http://schemas.openxmlformats.org/spreadsheetml/2006/main" count="1712" uniqueCount="520">
  <si>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</si>
  <si>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</si>
  <si>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</si>
  <si>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</si>
  <si>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</si>
  <si>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</si>
  <si>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</si>
  <si>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</si>
  <si>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</si>
  <si>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</si>
  <si>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</si>
  <si>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</si>
  <si>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</si>
  <si>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Ostholstein (01055)</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</si>
  <si>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</si>
  <si>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</si>
  <si>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</si>
  <si>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</si>
  <si>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</si>
  <si>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</si>
  <si>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</si>
  <si>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</si>
  <si>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</si>
  <si>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</si>
  <si>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</si>
  <si>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</si>
  <si>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</si>
  <si>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</si>
  <si>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Nordost</t>
  </si>
  <si>
    <t>Spichernstr. 1</t>
  </si>
  <si>
    <t>30161 Hannover</t>
  </si>
  <si>
    <t>E-Mail:</t>
  </si>
  <si>
    <t>Statistik-Service-Nordost@arbeitsagentur.de</t>
  </si>
  <si>
    <t>Hotline:</t>
  </si>
  <si>
    <t>0511/919-3455</t>
  </si>
  <si>
    <t>Fax:</t>
  </si>
  <si>
    <t>0511/919-4103456</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</si>
  <si>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</si>
  <si>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</si>
  <si>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</si>
  <si>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</si>
  <si>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</si>
  <si>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</si>
  <si>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</si>
  <si>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</si>
  <si>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</si>
  <si>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</si>
  <si>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</si>
  <si>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</si>
  <si>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</si>
  <si>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</si>
  <si>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</si>
  <si>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</si>
  <si>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</si>
  <si>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</si>
  <si>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</si>
  <si>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</si>
  <si>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</si>
  <si>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</si>
  <si>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</si>
  <si>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</si>
  <si>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</si>
  <si>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</si>
  <si>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</si>
  <si>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</si>
  <si>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</si>
  <si>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</si>
  <si>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</si>
  <si>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</si>
  <si>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</si>
  <si>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</si>
  <si>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</si>
  <si>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</si>
  <si>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</si>
  <si>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</si>
  <si>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</si>
  <si>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</si>
  <si>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</si>
  <si>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</si>
  <si>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</si>
  <si>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</si>
  <si>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</si>
  <si>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</si>
  <si>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</si>
  <si>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</si>
  <si>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</si>
  <si>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</si>
  <si>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</si>
  <si>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</si>
  <si>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</si>
  <si>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</si>
  <si>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</si>
  <si>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Ostholstein (01055);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</si>
  <si>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</si>
  <si>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</si>
  <si>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</si>
  <si>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</si>
  <si>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</si>
  <si>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</si>
  <si>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</si>
  <si>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</si>
  <si>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</si>
  <si>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</si>
  <si>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</si>
  <si>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</si>
  <si>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</si>
  <si>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</si>
  <si>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</si>
  <si>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</si>
  <si>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</si>
  <si>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</si>
  <si>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</si>
  <si>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</si>
  <si>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</si>
  <si>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</si>
  <si>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</si>
  <si>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</si>
  <si>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</si>
  <si>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</si>
  <si>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</si>
  <si>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</si>
  <si>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</si>
  <si>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</si>
  <si>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</si>
  <si>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</si>
  <si>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</si>
  <si>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</si>
  <si>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</si>
  <si>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</si>
  <si>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Bundesland Schleswig-Holstein</t>
  </si>
  <si>
    <t>Westdeutschland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</si>
  <si>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</si>
  <si>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</si>
  <si>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</si>
  <si>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</si>
  <si>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</si>
  <si>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</si>
  <si>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</si>
  <si>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</si>
  <si>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</si>
  <si>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</si>
  <si>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</si>
  <si>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</si>
  <si>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</si>
  <si>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</si>
  <si>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</si>
  <si>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</si>
  <si>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</si>
  <si>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</si>
  <si>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</si>
  <si>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</si>
  <si>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</si>
  <si>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</si>
  <si>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</si>
  <si>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</si>
  <si>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</si>
  <si>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</si>
  <si>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</si>
  <si>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</si>
  <si>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</si>
  <si>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</si>
  <si>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</si>
  <si>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</si>
  <si>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</si>
  <si>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</si>
  <si>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</si>
  <si>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</si>
  <si>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</si>
  <si>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</si>
  <si>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</si>
  <si>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</si>
  <si>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</si>
  <si>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</si>
  <si>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</si>
  <si>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</si>
  <si>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</si>
  <si>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</si>
  <si>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</si>
  <si>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</si>
  <si>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</si>
  <si>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</si>
  <si>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</si>
  <si>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</si>
  <si>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Ostholstein (01055)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</si>
  <si>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</si>
  <si>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</si>
  <si>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</si>
  <si>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</si>
  <si>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</si>
  <si>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</si>
  <si>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</si>
  <si>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</si>
  <si>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</si>
  <si>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</si>
  <si>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</si>
  <si>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</si>
  <si>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</si>
  <si>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</si>
  <si>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</si>
  <si>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</si>
  <si>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</si>
  <si>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</si>
  <si>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</si>
  <si>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</si>
  <si>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</si>
  <si>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</si>
  <si>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</si>
  <si>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</si>
  <si>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</si>
  <si>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</si>
  <si>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</si>
  <si>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</si>
  <si>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</si>
  <si>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</si>
  <si>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</si>
  <si>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</si>
  <si>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</si>
  <si>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</si>
  <si>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</si>
  <si>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</si>
  <si>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</si>
  <si>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</si>
  <si>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</si>
  <si>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</si>
  <si>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</si>
  <si>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</si>
  <si>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</si>
  <si>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</si>
  <si>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</si>
  <si>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</si>
  <si>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</si>
  <si>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</si>
  <si>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</si>
  <si>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</si>
  <si>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</si>
  <si>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</si>
  <si>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</si>
  <si>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</si>
  <si>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</si>
  <si>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</si>
  <si>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</si>
  <si>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</si>
  <si>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</si>
  <si>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</si>
  <si>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</si>
  <si>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</si>
  <si>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</si>
  <si>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</si>
  <si>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</si>
  <si>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</si>
  <si>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</si>
  <si>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</si>
  <si>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</si>
  <si>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</si>
  <si>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</si>
  <si>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</si>
  <si>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</si>
  <si>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</si>
  <si>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</si>
  <si>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</si>
  <si>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</si>
  <si>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</si>
  <si>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</si>
  <si>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</si>
  <si>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</si>
  <si>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</si>
  <si>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</si>
  <si>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</si>
  <si>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</si>
  <si>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</si>
  <si>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</si>
  <si>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</si>
  <si>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</si>
  <si>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</si>
  <si>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</si>
  <si>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</si>
  <si>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</si>
  <si>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</si>
  <si>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</si>
  <si>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</si>
  <si>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</si>
  <si>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</si>
  <si>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</si>
  <si>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</si>
  <si>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</si>
  <si>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</si>
  <si>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</si>
  <si>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</si>
  <si>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</si>
  <si>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</si>
  <si>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</si>
  <si>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</si>
  <si>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</si>
  <si>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</si>
  <si>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</si>
  <si>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</si>
  <si>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</si>
  <si>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</si>
  <si>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</si>
  <si>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</si>
  <si>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</si>
  <si>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</si>
  <si>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</si>
  <si>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</si>
  <si>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</si>
  <si>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</si>
  <si>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</si>
  <si>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</si>
  <si>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</si>
  <si>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</si>
  <si>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</si>
  <si>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</si>
  <si>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</si>
  <si>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</si>
  <si>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</si>
  <si>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</si>
  <si>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</si>
  <si>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</si>
  <si>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</si>
  <si>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</si>
  <si>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</si>
  <si>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</si>
  <si>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</si>
  <si>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</si>
  <si>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</si>
  <si>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</si>
  <si>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</si>
  <si>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</si>
  <si>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</si>
  <si>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</si>
  <si>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</si>
  <si>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</si>
  <si>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</si>
  <si>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</si>
  <si>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</si>
  <si>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</si>
  <si>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</si>
  <si>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</si>
  <si>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</si>
  <si>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</si>
  <si>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</si>
  <si>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</si>
  <si>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</si>
  <si>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</si>
  <si>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</si>
  <si>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</si>
  <si>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</si>
  <si>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</si>
  <si>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</si>
  <si>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</si>
  <si>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</si>
  <si>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</si>
  <si>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</si>
  <si>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</si>
  <si>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</si>
  <si>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</si>
  <si>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</si>
  <si>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</si>
  <si>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</si>
  <si>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</si>
  <si>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</si>
  <si>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</si>
  <si>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</si>
  <si>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</si>
  <si>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</si>
  <si>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</si>
  <si>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</si>
  <si>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</si>
  <si>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</si>
  <si>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</si>
  <si>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</si>
  <si>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</si>
  <si>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</si>
  <si>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Ostholstein (01055);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</si>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</sst>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1">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164" fontId="16" fillId="0" borderId="0" xfId="12" applyNumberFormat="1" applyFont="1" applyFill="1" applyBorder="1" applyAlignment="1">
      <alignment horizontal="left"/>
    </xf>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9" fillId="0" borderId="0" xfId="4" applyFont="1" applyFill="1" applyBorder="1" applyAlignment="1">
      <alignment horizontal="left" wrapText="1"/>
    </xf>
    <xf numFmtId="0" fontId="3" fillId="0" borderId="0" xfId="3"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3" applyFont="1" applyFill="1" applyBorder="1" applyAlignment="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5" fillId="0" borderId="0" xfId="5" applyFont="1" applyFill="1" applyBorder="1" applyAlignment="1">
      <alignment horizontal="left"/>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3" fillId="0" borderId="0" xfId="4" applyFont="1" applyBorder="1" applyAlignment="1">
      <alignment horizontal="left"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64" fontId="16" fillId="0" borderId="6" xfId="4" applyNumberFormat="1" applyFont="1" applyBorder="1" applyAlignment="1">
      <alignment horizontal="center" vertical="top"/>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49" fontId="16" fillId="0" borderId="0" xfId="9" applyNumberFormat="1" applyFont="1" applyFill="1" applyBorder="1" applyAlignment="1"/>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7" fillId="0" borderId="0" xfId="4" applyFont="1" applyAlignment="1">
      <alignment wrapText="1"/>
    </xf>
    <xf numFmtId="0" fontId="34" fillId="0" borderId="0" xfId="6" applyFont="1" applyAlignment="1" applyProtection="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9" xfId="4" applyFont="1" applyBorder="1" applyAlignment="1">
      <alignment horizontal="center" vertical="center"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0" fontId="3" fillId="0" borderId="0" xfId="4" applyNumberFormat="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15" fillId="0" borderId="0" xfId="21" applyFill="1" applyAlignment="1" applyProtection="1"/>
    <xf numFmtId="0" fontId="15" fillId="0" borderId="0" xfId="21" applyFill="1" applyAlignment="1" applyProtection="1">
      <alignment horizontal="left"/>
    </xf>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xf numFmtId="0" fontId="15" fillId="0" borderId="0" xfId="21" applyAlignment="1" applyProtection="1">
      <alignment horizontal="left" wrapText="1" indent="2"/>
    </xf>
    <xf numFmtId="0" fontId="3" fillId="0" borderId="0" xfId="4" applyFont="1" applyAlignment="1">
      <alignment horizontal="left" wrapText="1"/>
    </xf>
    <xf numFmtId="0" fontId="3" fillId="0" borderId="0" xfId="4"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{E0400374-5E34-442C-B8C6-05FBFE371C6E}</c15:txfldGUID>
                      <c15:f>Daten_Diagramme!$D$6</c15:f>
                      <c15:dlblFieldTableCache>
                        <c:ptCount val="1"/>
                        <c:pt idx="0">
                          <c:v>1.3</c:v>
                        </c:pt>
                      </c15:dlblFieldTableCache>
                    </c15:dlblFTEntry>
                  </c15:dlblFieldTable>
                  <c15:showDataLabelsRange val="0"/>
                </c:ext>
                <c:ext xmlns:c16="http://schemas.microsoft.com/office/drawing/2014/chart" uri="{C3380CC4-5D6E-409C-BE32-E72D297353CC}">
                  <c16:uniqueId val="{00000000-6E0C-47ED-8813-2CB203BEE41E}"/>
                </c:ext>
              </c:extLst>
            </c:dLbl>
            <c:dLbl>
              <c:idx val="1"/>
              <c:tx>
                <c:strRef>
                  <c:f>Daten_Diagramme!$D$7</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{D1580256-AD8F-41FB-8D6C-FA58671332E8}</c15:txfldGUID>
                      <c15:f>Daten_Diagramme!$D$7</c15:f>
                      <c15:dlblFieldTableCache>
                        <c:ptCount val="1"/>
                        <c:pt idx="0">
                          <c:v>1.5</c:v>
                        </c:pt>
                      </c15:dlblFieldTableCache>
                    </c15:dlblFTEntry>
                  </c15:dlblFieldTable>
                  <c15:showDataLabelsRange val="0"/>
                </c:ext>
                <c:ext xmlns:c16="http://schemas.microsoft.com/office/drawing/2014/chart" uri="{C3380CC4-5D6E-409C-BE32-E72D297353CC}">
                  <c16:uniqueId val="{00000001-6E0C-47ED-8813-2CB203BEE41E}"/>
                </c:ext>
              </c:extLst>
            </c:dLbl>
            <c:dLbl>
              <c:idx val="2"/>
              <c:tx>
                <c:strRef>
                  <c:f>Daten_Diagramme!$D$8</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{446D46F4-35F7-4C86-853A-86EFFF42D3BA}</c15:txfldGUID>
                      <c15:f>Daten_Diagramme!$D$8</c15:f>
                      <c15:dlblFieldTableCache>
                        <c:ptCount val="1"/>
                        <c:pt idx="0">
                          <c:v>1.1</c:v>
                        </c:pt>
                      </c15:dlblFieldTableCache>
                    </c15:dlblFTEntry>
                  </c15:dlblFieldTable>
                  <c15:showDataLabelsRange val="0"/>
                </c:ext>
                <c:ext xmlns:c16="http://schemas.microsoft.com/office/drawing/2014/chart" uri="{C3380CC4-5D6E-409C-BE32-E72D297353CC}">
                  <c16:uniqueId val="{00000002-6E0C-47ED-8813-2CB203BEE41E}"/>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{530F211E-7DF7-4831-9CEF-F02418A657B1}</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6E0C-47ED-8813-2CB203BEE41E}"/>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1.315833194882871</c:v>
                </c:pt>
                <c:pt idx="1">
                  <c:v>1.4790279868316203</c:v>
                </c:pt>
                <c:pt idx="2">
                  <c:v>1.1186464311118853</c:v>
                </c:pt>
                <c:pt idx="3">
                  <c:v>1.0875687030768</c:v>
                </c:pt>
              </c:numCache>
            </c:numRef>
          </c:val>
          <c:extLst>
            <c:ext xmlns:c16="http://schemas.microsoft.com/office/drawing/2014/chart" uri="{C3380CC4-5D6E-409C-BE32-E72D297353CC}">
              <c16:uniqueId val="{00000004-6E0C-47ED-8813-2CB203BEE41E}"/>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{D0ADC884-18E0-4427-BCA0-2652BC64078D}</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6E0C-47ED-8813-2CB203BEE41E}"/>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{340492B4-AEE4-4921-A49F-C995445ABB6F}</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6E0C-47ED-8813-2CB203BEE41E}"/>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{30422326-3524-440C-905D-7C6FF6242A01}</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6E0C-47ED-8813-2CB203BEE41E}"/>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{A92FED18-41E2-46BC-9BEE-11A43E15423D}</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6E0C-47ED-8813-2CB203BEE41E}"/>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6E0C-47ED-8813-2CB203BEE41E}"/>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6E0C-47ED-8813-2CB203BEE41E}"/>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-4.6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{58726B34-1425-46CE-AAD4-0EDAF18701A7}</c15:txfldGUID>
                      <c15:f>Daten_Diagramme!$E$6</c15:f>
                      <c15:dlblFieldTableCache>
                        <c:ptCount val="1"/>
                        <c:pt idx="0">
                          <c:v>-4.6</c:v>
                        </c:pt>
                      </c15:dlblFieldTableCache>
                    </c15:dlblFTEntry>
                  </c15:dlblFieldTable>
                  <c15:showDataLabelsRange val="0"/>
                </c:ext>
                <c:ext xmlns:c16="http://schemas.microsoft.com/office/drawing/2014/chart" uri="{C3380CC4-5D6E-409C-BE32-E72D297353CC}">
                  <c16:uniqueId val="{00000000-51B8-4A2F-A001-C53CAA494803}"/>
                </c:ext>
              </c:extLst>
            </c:dLbl>
            <c:dLbl>
              <c:idx val="1"/>
              <c:tx>
                <c:strRef>
                  <c:f>Daten_Diagramme!$E$7</c:f>
                  <c:strCache>
                    <c:ptCount val="1"/>
                    <c:pt idx="0">
                      <c:v>-3.4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{470DFD1A-74CD-440C-A475-ADBE53933646}</c15:txfldGUID>
                      <c15:f>Daten_Diagramme!$E$7</c15:f>
                      <c15:dlblFieldTableCache>
                        <c:ptCount val="1"/>
                        <c:pt idx="0">
                          <c:v>-3.4</c:v>
                        </c:pt>
                      </c15:dlblFieldTableCache>
                    </c15:dlblFTEntry>
                  </c15:dlblFieldTable>
                  <c15:showDataLabelsRange val="0"/>
                </c:ext>
                <c:ext xmlns:c16="http://schemas.microsoft.com/office/drawing/2014/chart" uri="{C3380CC4-5D6E-409C-BE32-E72D297353CC}">
                  <c16:uniqueId val="{00000001-51B8-4A2F-A001-C53CAA494803}"/>
                </c:ext>
              </c:extLst>
            </c:dLbl>
            <c:dLbl>
              <c:idx val="2"/>
              <c:tx>
                <c:strRef>
                  <c:f>Daten_Diagramme!$E$8</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{E2ADEF02-088C-49FF-AD35-6EA3321188C8}</c15:txfldGUID>
                      <c15:f>Daten_Diagramme!$E$8</c15:f>
                      <c15:dlblFieldTableCache>
                        <c:ptCount val="1"/>
                        <c:pt idx="0">
                          <c:v>-2.8</c:v>
                        </c:pt>
                      </c15:dlblFieldTableCache>
                    </c15:dlblFTEntry>
                  </c15:dlblFieldTable>
                  <c15:showDataLabelsRange val="0"/>
                </c:ext>
                <c:ext xmlns:c16="http://schemas.microsoft.com/office/drawing/2014/chart" uri="{C3380CC4-5D6E-409C-BE32-E72D297353CC}">
                  <c16:uniqueId val="{00000002-51B8-4A2F-A001-C53CAA494803}"/>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{91F28D53-C90B-4B93-BF9D-E3ABC1C62522}</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51B8-4A2F-A001-C53CAA494803}"/>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-4.5650797305854587</c:v>
                </c:pt>
                <c:pt idx="1">
                  <c:v>-3.3674488838723948</c:v>
                </c:pt>
                <c:pt idx="2">
                  <c:v>-2.7637010795899166</c:v>
                </c:pt>
                <c:pt idx="3">
                  <c:v>-2.8655893304673015</c:v>
                </c:pt>
              </c:numCache>
            </c:numRef>
          </c:val>
          <c:extLst>
            <c:ext xmlns:c16="http://schemas.microsoft.com/office/drawing/2014/chart" uri="{C3380CC4-5D6E-409C-BE32-E72D297353CC}">
              <c16:uniqueId val="{00000004-51B8-4A2F-A001-C53CAA494803}"/>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{DEABD4F7-56D3-4B5E-8618-E91B97DDB025}</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51B8-4A2F-A001-C53CAA494803}"/>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{CC13CC54-E2DD-415D-8BCF-61105F243FFB}</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51B8-4A2F-A001-C53CAA494803}"/>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{2466454A-1906-4B93-81D8-9089A6E3062D}</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51B8-4A2F-A001-C53CAA494803}"/>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{2B250E2C-4155-4BE3-AF52-A1ECF20087ED}</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51B8-4A2F-A001-C53CAA494803}"/>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51B8-4A2F-A001-C53CAA494803}"/>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51B8-4A2F-A001-C53CAA494803}"/>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{4EBDBB50-721F-4BC9-B24B-DB3A603F11AC}</c15:txfldGUID>
                      <c15:f>Daten_Diagramme!$D$14</c15:f>
                      <c15:dlblFieldTableCache>
                        <c:ptCount val="1"/>
                        <c:pt idx="0">
                          <c:v>1.3</c:v>
                        </c:pt>
                      </c15:dlblFieldTableCache>
                    </c15:dlblFTEntry>
                  </c15:dlblFieldTable>
                  <c15:showDataLabelsRange val="0"/>
                </c:ext>
                <c:ext xmlns:c16="http://schemas.microsoft.com/office/drawing/2014/chart" uri="{C3380CC4-5D6E-409C-BE32-E72D297353CC}">
                  <c16:uniqueId val="{00000000-C85D-48CE-836A-A19C69F23AAB}"/>
                </c:ext>
              </c:extLst>
            </c:dLbl>
            <c:dLbl>
              <c:idx val="1"/>
              <c:tx>
                <c:strRef>
                  <c:f>Daten_Diagramme!$D$15</c:f>
                  <c:strCache>
                    <c:ptCount val="1"/>
                    <c:pt idx="0">
                      <c:v>-3.4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{08F2D043-B55B-4366-B1E0-FC4514C2BD87}</c15:txfldGUID>
                      <c15:f>Daten_Diagramme!$D$15</c15:f>
                      <c15:dlblFieldTableCache>
                        <c:ptCount val="1"/>
                        <c:pt idx="0">
                          <c:v>-3.4</c:v>
                        </c:pt>
                      </c15:dlblFieldTableCache>
                    </c15:dlblFTEntry>
                  </c15:dlblFieldTable>
                  <c15:showDataLabelsRange val="0"/>
                </c:ext>
                <c:ext xmlns:c16="http://schemas.microsoft.com/office/drawing/2014/chart" uri="{C3380CC4-5D6E-409C-BE32-E72D297353CC}">
                  <c16:uniqueId val="{00000001-C85D-48CE-836A-A19C69F23AAB}"/>
                </c:ext>
              </c:extLst>
            </c:dLbl>
            <c:dLbl>
              <c:idx val="2"/>
              <c:tx>
                <c:strRef>
                  <c:f>Daten_Diagramme!$D$16</c:f>
                  <c:strCache>
                    <c:ptCount val="1"/>
                    <c:pt idx="0">
                      <c:v>3.7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{B866E577-6DAD-424B-A439-9A2E107A6141}</c15:txfldGUID>
                      <c15:f>Daten_Diagramme!$D$16</c15:f>
                      <c15:dlblFieldTableCache>
                        <c:ptCount val="1"/>
                        <c:pt idx="0">
                          <c:v>3.7</c:v>
                        </c:pt>
                      </c15:dlblFieldTableCache>
                    </c15:dlblFTEntry>
                  </c15:dlblFieldTable>
                  <c15:showDataLabelsRange val="0"/>
                </c:ext>
                <c:ext xmlns:c16="http://schemas.microsoft.com/office/drawing/2014/chart" uri="{C3380CC4-5D6E-409C-BE32-E72D297353CC}">
                  <c16:uniqueId val="{00000002-C85D-48CE-836A-A19C69F23AAB}"/>
                </c:ext>
              </c:extLst>
            </c:dLbl>
            <c:dLbl>
              <c:idx val="3"/>
              <c:tx>
                <c:strRef>
                  <c:f>Daten_Diagramme!$D$17</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{EB0C9D88-ADD7-43F5-80A1-C79DAA5D6C24}</c15:txfldGUID>
                      <c15:f>Daten_Diagramme!$D$17</c15:f>
                      <c15:dlblFieldTableCache>
                        <c:ptCount val="1"/>
                        <c:pt idx="0">
                          <c:v>0.5</c:v>
                        </c:pt>
                      </c15:dlblFieldTableCache>
                    </c15:dlblFTEntry>
                  </c15:dlblFieldTable>
                  <c15:showDataLabelsRange val="0"/>
                </c:ext>
                <c:ext xmlns:c16="http://schemas.microsoft.com/office/drawing/2014/chart" uri="{C3380CC4-5D6E-409C-BE32-E72D297353CC}">
                  <c16:uniqueId val="{00000003-C85D-48CE-836A-A19C69F23AAB}"/>
                </c:ext>
              </c:extLst>
            </c:dLbl>
            <c:dLbl>
              <c:idx val="4"/>
              <c:tx>
                <c:strRef>
                  <c:f>Daten_Diagramme!$D$18</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{DB9B0564-0823-46B4-8C02-25065BF789E2}</c15:txfldGUID>
                      <c15:f>Daten_Diagramme!$D$18</c15:f>
                      <c15:dlblFieldTableCache>
                        <c:ptCount val="1"/>
                        <c:pt idx="0">
                          <c:v>1.4</c:v>
                        </c:pt>
                      </c15:dlblFieldTableCache>
                    </c15:dlblFTEntry>
                  </c15:dlblFieldTable>
                  <c15:showDataLabelsRange val="0"/>
                </c:ext>
                <c:ext xmlns:c16="http://schemas.microsoft.com/office/drawing/2014/chart" uri="{C3380CC4-5D6E-409C-BE32-E72D297353CC}">
                  <c16:uniqueId val="{00000004-C85D-48CE-836A-A19C69F23AAB}"/>
                </c:ext>
              </c:extLst>
            </c:dLbl>
            <c:dLbl>
              <c:idx val="5"/>
              <c:tx>
                <c:strRef>
                  <c:f>Daten_Diagramme!$D$19</c:f>
                  <c:strCache>
                    <c:ptCount val="1"/>
                    <c:pt idx="0">
                      <c:v>-0.1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{7CC5A181-91A9-48CA-9AA2-B5FB29B7DF39}</c15:txfldGUID>
                      <c15:f>Daten_Diagramme!$D$19</c15:f>
                      <c15:dlblFieldTableCache>
                        <c:ptCount val="1"/>
                        <c:pt idx="0">
                          <c:v>-0.1</c:v>
                        </c:pt>
                      </c15:dlblFieldTableCache>
                    </c15:dlblFTEntry>
                  </c15:dlblFieldTable>
                  <c15:showDataLabelsRange val="0"/>
                </c:ext>
                <c:ext xmlns:c16="http://schemas.microsoft.com/office/drawing/2014/chart" uri="{C3380CC4-5D6E-409C-BE32-E72D297353CC}">
                  <c16:uniqueId val="{00000005-C85D-48CE-836A-A19C69F23AAB}"/>
                </c:ext>
              </c:extLst>
            </c:dLbl>
            <c:dLbl>
              <c:idx val="6"/>
              <c:tx>
                <c:strRef>
                  <c:f>Daten_Diagramme!$D$20</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{7148BC1A-9439-4806-AD4B-2669C5E23359}</c15:txfldGUID>
                      <c15:f>Daten_Diagramme!$D$20</c15:f>
                      <c15:dlblFieldTableCache>
                        <c:ptCount val="1"/>
                        <c:pt idx="0">
                          <c:v>-0.2</c:v>
                        </c:pt>
                      </c15:dlblFieldTableCache>
                    </c15:dlblFTEntry>
                  </c15:dlblFieldTable>
                  <c15:showDataLabelsRange val="0"/>
                </c:ext>
                <c:ext xmlns:c16="http://schemas.microsoft.com/office/drawing/2014/chart" uri="{C3380CC4-5D6E-409C-BE32-E72D297353CC}">
                  <c16:uniqueId val="{00000006-C85D-48CE-836A-A19C69F23AAB}"/>
                </c:ext>
              </c:extLst>
            </c:dLbl>
            <c:dLbl>
              <c:idx val="7"/>
              <c:tx>
                <c:strRef>
                  <c:f>Daten_Diagramme!$D$21</c:f>
                  <c:strCache>
                    <c:ptCount val="1"/>
                    <c:pt idx="0">
                      <c:v>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{D8676AC3-524F-4A81-8337-6D49B6585A18}</c15:txfldGUID>
                      <c15:f>Daten_Diagramme!$D$21</c15:f>
                      <c15:dlblFieldTableCache>
                        <c:ptCount val="1"/>
                        <c:pt idx="0">
                          <c:v>0.3</c:v>
                        </c:pt>
                      </c15:dlblFieldTableCache>
                    </c15:dlblFTEntry>
                  </c15:dlblFieldTable>
                  <c15:showDataLabelsRange val="0"/>
                </c:ext>
                <c:ext xmlns:c16="http://schemas.microsoft.com/office/drawing/2014/chart" uri="{C3380CC4-5D6E-409C-BE32-E72D297353CC}">
                  <c16:uniqueId val="{00000007-C85D-48CE-836A-A19C69F23AAB}"/>
                </c:ext>
              </c:extLst>
            </c:dLbl>
            <c:dLbl>
              <c:idx val="8"/>
              <c:tx>
                <c:strRef>
                  <c:f>Daten_Diagramme!$D$22</c:f>
                  <c:strCache>
                    <c:ptCount val="1"/>
                    <c:pt idx="0">
                      <c:v>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{FD81729F-31AA-4B29-81C0-8B678C4D9C91}</c15:txfldGUID>
                      <c15:f>Daten_Diagramme!$D$22</c15:f>
                      <c15:dlblFieldTableCache>
                        <c:ptCount val="1"/>
                        <c:pt idx="0">
                          <c:v>2.1</c:v>
                        </c:pt>
                      </c15:dlblFieldTableCache>
                    </c15:dlblFTEntry>
                  </c15:dlblFieldTable>
                  <c15:showDataLabelsRange val="0"/>
                </c:ext>
                <c:ext xmlns:c16="http://schemas.microsoft.com/office/drawing/2014/chart" uri="{C3380CC4-5D6E-409C-BE32-E72D297353CC}">
                  <c16:uniqueId val="{00000008-C85D-48CE-836A-A19C69F23AAB}"/>
                </c:ext>
              </c:extLst>
            </c:dLbl>
            <c:dLbl>
              <c:idx val="9"/>
              <c:tx>
                <c:strRef>
                  <c:f>Daten_Diagramme!$D$23</c:f>
                  <c:strCache>
                    <c:ptCount val="1"/>
                    <c:pt idx="0">
                      <c:v>2.2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{B87B19AF-26F2-4764-92C0-D0E5A7F75CED}</c15:txfldGUID>
                      <c15:f>Daten_Diagramme!$D$23</c15:f>
                      <c15:dlblFieldTableCache>
                        <c:ptCount val="1"/>
                        <c:pt idx="0">
                          <c:v>2.2</c:v>
                        </c:pt>
                      </c15:dlblFieldTableCache>
                    </c15:dlblFTEntry>
                  </c15:dlblFieldTable>
                  <c15:showDataLabelsRange val="0"/>
                </c:ext>
                <c:ext xmlns:c16="http://schemas.microsoft.com/office/drawing/2014/chart" uri="{C3380CC4-5D6E-409C-BE32-E72D297353CC}">
                  <c16:uniqueId val="{00000009-C85D-48CE-836A-A19C69F23AAB}"/>
                </c:ext>
              </c:extLst>
            </c:dLbl>
            <c:dLbl>
              <c:idx val="10"/>
              <c:tx>
                <c:strRef>
                  <c:f>Daten_Diagramme!$D$24</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{643F2A96-6A02-4805-9DFA-41EF2217B840}</c15:txfldGUID>
                      <c15:f>Daten_Diagramme!$D$24</c15:f>
                      <c15:dlblFieldTableCache>
                        <c:ptCount val="1"/>
                        <c:pt idx="0">
                          <c:v>-1.4</c:v>
                        </c:pt>
                      </c15:dlblFieldTableCache>
                    </c15:dlblFTEntry>
                  </c15:dlblFieldTable>
                  <c15:showDataLabelsRange val="0"/>
                </c:ext>
                <c:ext xmlns:c16="http://schemas.microsoft.com/office/drawing/2014/chart" uri="{C3380CC4-5D6E-409C-BE32-E72D297353CC}">
                  <c16:uniqueId val="{0000000A-C85D-48CE-836A-A19C69F23AAB}"/>
                </c:ext>
              </c:extLst>
            </c:dLbl>
            <c:dLbl>
              <c:idx val="11"/>
              <c:tx>
                <c:strRef>
                  <c:f>Daten_Diagramme!$D$25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{69FE9D6B-8313-4E73-B173-47E17A675254}</c15:txfldGUID>
                      <c15:f>Daten_Diagramme!$D$25</c15:f>
                      <c15:dlblFieldTableCache>
                        <c:ptCount val="1"/>
                        <c:pt idx="0">
                          <c:v>*</c:v>
                        </c:pt>
                      </c15:dlblFieldTableCache>
                    </c15:dlblFTEntry>
                  </c15:dlblFieldTable>
                  <c15:showDataLabelsRange val="0"/>
                </c:ext>
                <c:ext xmlns:c16="http://schemas.microsoft.com/office/drawing/2014/chart" uri="{C3380CC4-5D6E-409C-BE32-E72D297353CC}">
                  <c16:uniqueId val="{0000000B-C85D-48CE-836A-A19C69F23AAB}"/>
                </c:ext>
              </c:extLst>
            </c:dLbl>
            <c:dLbl>
              <c:idx val="12"/>
              <c:tx>
                <c:strRef>
                  <c:f>Daten_Diagramme!$D$26</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{1D8B42FC-FAA1-4F56-8FA0-0A0E7DCBAEE4}</c15:txfldGUID>
                      <c15:f>Daten_Diagramme!$D$26</c15:f>
                      <c15:dlblFieldTableCache>
                        <c:ptCount val="1"/>
                        <c:pt idx="0">
                          <c:v>-0.8</c:v>
                        </c:pt>
                      </c15:dlblFieldTableCache>
                    </c15:dlblFTEntry>
                  </c15:dlblFieldTable>
                  <c15:showDataLabelsRange val="0"/>
                </c:ext>
                <c:ext xmlns:c16="http://schemas.microsoft.com/office/drawing/2014/chart" uri="{C3380CC4-5D6E-409C-BE32-E72D297353CC}">
                  <c16:uniqueId val="{0000000C-C85D-48CE-836A-A19C69F23AAB}"/>
                </c:ext>
              </c:extLst>
            </c:dLbl>
            <c:dLbl>
              <c:idx val="13"/>
              <c:tx>
                <c:strRef>
                  <c:f>Daten_Diagramme!$D$27</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{D21F3ED8-1BCE-4705-B370-353F8B6958CF}</c15:txfldGUID>
                      <c15:f>Daten_Diagramme!$D$27</c15:f>
                      <c15:dlblFieldTableCache>
                        <c:ptCount val="1"/>
                        <c:pt idx="0">
                          <c:v>0.4</c:v>
                        </c:pt>
                      </c15:dlblFieldTableCache>
                    </c15:dlblFTEntry>
                  </c15:dlblFieldTable>
                  <c15:showDataLabelsRange val="0"/>
                </c:ext>
                <c:ext xmlns:c16="http://schemas.microsoft.com/office/drawing/2014/chart" uri="{C3380CC4-5D6E-409C-BE32-E72D297353CC}">
                  <c16:uniqueId val="{0000000D-C85D-48CE-836A-A19C69F23AAB}"/>
                </c:ext>
              </c:extLst>
            </c:dLbl>
            <c:dLbl>
              <c:idx val="14"/>
              <c:tx>
                <c:strRef>
                  <c:f>Daten_Diagramme!$D$28</c:f>
                  <c:strCache>
                    <c:ptCount val="1"/>
                    <c:pt idx="0">
                      <c:v>6.1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{EC906258-EE5F-4B1E-8FB5-0F7B144EF4D9}</c15:txfldGUID>
                      <c15:f>Daten_Diagramme!$D$28</c15:f>
                      <c15:dlblFieldTableCache>
                        <c:ptCount val="1"/>
                        <c:pt idx="0">
                          <c:v>6.1</c:v>
                        </c:pt>
                      </c15:dlblFieldTableCache>
                    </c15:dlblFTEntry>
                  </c15:dlblFieldTable>
                  <c15:showDataLabelsRange val="0"/>
                </c:ext>
                <c:ext xmlns:c16="http://schemas.microsoft.com/office/drawing/2014/chart" uri="{C3380CC4-5D6E-409C-BE32-E72D297353CC}">
                  <c16:uniqueId val="{0000000E-C85D-48CE-836A-A19C69F23AAB}"/>
                </c:ext>
              </c:extLst>
            </c:dLbl>
            <c:dLbl>
              <c:idx val="15"/>
              <c:tx>
                <c:strRef>
                  <c:f>Daten_Diagramme!$D$29</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{787ADCDD-1E29-4B10-8AF4-EFD2699DBC6E}</c15:txfldGUID>
                      <c15:f>Daten_Diagramme!$D$29</c15:f>
                      <c15:dlblFieldTableCache>
                        <c:ptCount val="1"/>
                        <c:pt idx="0">
                          <c:v>*</c:v>
                        </c:pt>
                      </c15:dlblFieldTableCache>
                    </c15:dlblFTEntry>
                  </c15:dlblFieldTable>
                  <c15:showDataLabelsRange val="0"/>
                </c:ext>
                <c:ext xmlns:c16="http://schemas.microsoft.com/office/drawing/2014/chart" uri="{C3380CC4-5D6E-409C-BE32-E72D297353CC}">
                  <c16:uniqueId val="{0000000F-C85D-48CE-836A-A19C69F23AAB}"/>
                </c:ext>
              </c:extLst>
            </c:dLbl>
            <c:dLbl>
              <c:idx val="16"/>
              <c:tx>
                <c:strRef>
                  <c:f>Daten_Diagramme!$D$30</c:f>
                  <c:strCache>
                    <c:ptCount val="1"/>
                    <c:pt idx="0">
                      <c:v>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{4C198E28-C323-4AF3-8D29-81BD28ADAE53}</c15:txfldGUID>
                      <c15:f>Daten_Diagramme!$D$30</c15:f>
                      <c15:dlblFieldTableCache>
                        <c:ptCount val="1"/>
                        <c:pt idx="0">
                          <c:v>2.1</c:v>
                        </c:pt>
                      </c15:dlblFieldTableCache>
                    </c15:dlblFTEntry>
                  </c15:dlblFieldTable>
                  <c15:showDataLabelsRange val="0"/>
                </c:ext>
                <c:ext xmlns:c16="http://schemas.microsoft.com/office/drawing/2014/chart" uri="{C3380CC4-5D6E-409C-BE32-E72D297353CC}">
                  <c16:uniqueId val="{00000010-C85D-48CE-836A-A19C69F23AAB}"/>
                </c:ext>
              </c:extLst>
            </c:dLbl>
            <c:dLbl>
              <c:idx val="17"/>
              <c:tx>
                <c:strRef>
                  <c:f>Daten_Diagramme!$D$31</c:f>
                  <c:strCache>
                    <c:ptCount val="1"/>
                    <c:pt idx="0">
                      <c:v>2.5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{0878F9B1-4E44-4688-A0A7-76EDE5E3200C}</c15:txfldGUID>
                      <c15:f>Daten_Diagramme!$D$31</c15:f>
                      <c15:dlblFieldTableCache>
                        <c:ptCount val="1"/>
                        <c:pt idx="0">
                          <c:v>2.5</c:v>
                        </c:pt>
                      </c15:dlblFieldTableCache>
                    </c15:dlblFTEntry>
                  </c15:dlblFieldTable>
                  <c15:showDataLabelsRange val="0"/>
                </c:ext>
                <c:ext xmlns:c16="http://schemas.microsoft.com/office/drawing/2014/chart" uri="{C3380CC4-5D6E-409C-BE32-E72D297353CC}">
                  <c16:uniqueId val="{00000011-C85D-48CE-836A-A19C69F23AAB}"/>
                </c:ext>
              </c:extLst>
            </c:dLbl>
            <c:dLbl>
              <c:idx val="18"/>
              <c:tx>
                <c:strRef>
                  <c:f>Daten_Diagramme!$D$32</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{1B094B06-C665-4557-A312-B5B548FE129C}</c15:txfldGUID>
                      <c15:f>Daten_Diagramme!$D$32</c15:f>
                      <c15:dlblFieldTableCache>
                        <c:ptCount val="1"/>
                        <c:pt idx="0">
                          <c:v>2.7</c:v>
                        </c:pt>
                      </c15:dlblFieldTableCache>
                    </c15:dlblFTEntry>
                  </c15:dlblFieldTable>
                  <c15:showDataLabelsRange val="0"/>
                </c:ext>
                <c:ext xmlns:c16="http://schemas.microsoft.com/office/drawing/2014/chart" uri="{C3380CC4-5D6E-409C-BE32-E72D297353CC}">
                  <c16:uniqueId val="{00000012-C85D-48CE-836A-A19C69F23AAB}"/>
                </c:ext>
              </c:extLst>
            </c:dLbl>
            <c:dLbl>
              <c:idx val="19"/>
              <c:tx>
                <c:strRef>
                  <c:f>Daten_Diagramme!$D$33</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{8A349CAA-BE29-4492-9D0F-3854B3ED424B}</c15:txfldGUID>
                      <c15:f>Daten_Diagramme!$D$33</c15:f>
                      <c15:dlblFieldTableCache>
                        <c:ptCount val="1"/>
                        <c:pt idx="0">
                          <c:v>-0.8</c:v>
                        </c:pt>
                      </c15:dlblFieldTableCache>
                    </c15:dlblFTEntry>
                  </c15:dlblFieldTable>
                  <c15:showDataLabelsRange val="0"/>
                </c:ext>
                <c:ext xmlns:c16="http://schemas.microsoft.com/office/drawing/2014/chart" uri="{C3380CC4-5D6E-409C-BE32-E72D297353CC}">
                  <c16:uniqueId val="{00000013-C85D-48CE-836A-A19C69F23AAB}"/>
                </c:ext>
              </c:extLst>
            </c:dLbl>
            <c:dLbl>
              <c:idx val="20"/>
              <c:tx>
                <c:strRef>
                  <c:f>Daten_Diagramme!$D$34</c:f>
                  <c:strCache>
                    <c:ptCount val="1"/>
                    <c:pt idx="0">
                      <c:v>3.6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{35E37FE7-246D-4A46-8D79-47F21F93F9D4}</c15:txfldGUID>
                      <c15:f>Daten_Diagramme!$D$34</c15:f>
                      <c15:dlblFieldTableCache>
                        <c:ptCount val="1"/>
                        <c:pt idx="0">
                          <c:v>3.6</c:v>
                        </c:pt>
                      </c15:dlblFieldTableCache>
                    </c15:dlblFTEntry>
                  </c15:dlblFieldTable>
                  <c15:showDataLabelsRange val="0"/>
                </c:ext>
                <c:ext xmlns:c16="http://schemas.microsoft.com/office/drawing/2014/chart" uri="{C3380CC4-5D6E-409C-BE32-E72D297353CC}">
                  <c16:uniqueId val="{00000014-C85D-48CE-836A-A19C69F23AAB}"/>
                </c:ext>
              </c:extLst>
            </c:dLbl>
            <c:dLbl>
              <c:idx val="21"/>
              <c:tx>
                <c:strRef>
                  <c:f>Daten_Diagramme!$D$35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{B7BB72AA-81FA-4834-80AC-00946EB2FBB6}</c15:txfldGUID>
                      <c15:f>Daten_Diagramme!$D$35</c15:f>
                      <c15:dlblFieldTableCache>
                        <c:ptCount val="1"/>
                        <c:pt idx="0">
                          <c:v>*</c:v>
                        </c:pt>
                      </c15:dlblFieldTableCache>
                    </c15:dlblFTEntry>
                  </c15:dlblFieldTable>
                  <c15:showDataLabelsRange val="0"/>
                </c:ext>
                <c:ext xmlns:c16="http://schemas.microsoft.com/office/drawing/2014/chart" uri="{C3380CC4-5D6E-409C-BE32-E72D297353CC}">
                  <c16:uniqueId val="{00000015-C85D-48CE-836A-A19C69F23AAB}"/>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{D7210257-ACE8-4075-8FA8-863A494AD982}</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C85D-48CE-836A-A19C69F23AAB}"/>
                </c:ext>
              </c:extLst>
            </c:dLbl>
            <c:dLbl>
              <c:idx val="23"/>
              <c:tx>
                <c:strRef>
                  <c:f>Daten_Diagramme!$D$37</c:f>
                  <c:strCache>
                    <c:ptCount val="1"/>
                    <c:pt idx="0">
                      <c:v>-3.4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{41C99BBF-930E-49A1-B0A3-1B95D984B82D}</c15:txfldGUID>
                      <c15:f>Daten_Diagramme!$D$37</c15:f>
                      <c15:dlblFieldTableCache>
                        <c:ptCount val="1"/>
                        <c:pt idx="0">
                          <c:v>-3.4</c:v>
                        </c:pt>
                      </c15:dlblFieldTableCache>
                    </c15:dlblFTEntry>
                  </c15:dlblFieldTable>
                  <c15:showDataLabelsRange val="0"/>
                </c:ext>
                <c:ext xmlns:c16="http://schemas.microsoft.com/office/drawing/2014/chart" uri="{C3380CC4-5D6E-409C-BE32-E72D297353CC}">
                  <c16:uniqueId val="{00000017-C85D-48CE-836A-A19C69F23AAB}"/>
                </c:ext>
              </c:extLst>
            </c:dLbl>
            <c:dLbl>
              <c:idx val="24"/>
              <c:layout>
                <c:manualLayout>
                  <c:x val="4.7769028871392123E-3"/>
                  <c:y val="-4.6876052205785108E-5"/>
                </c:manualLayout>
              </c:layout>
              <c:tx>
                <c:strRef>
                  <c:f>Daten_Diagramme!$D$38</c:f>
                  <c:strCache>
                    <c:ptCount val="1"/>
                    <c:pt idx="0">
                      <c:v>0.8</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{4FDFF931-6EE5-441E-A3A3-AC7F00F04768}</c15:txfldGUID>
                      <c15:f>Daten_Diagramme!$D$38</c15:f>
                      <c15:dlblFieldTableCache>
                        <c:ptCount val="1"/>
                        <c:pt idx="0">
                          <c:v>0.8</c:v>
                        </c:pt>
                      </c15:dlblFieldTableCache>
                    </c15:dlblFTEntry>
                  </c15:dlblFieldTable>
                  <c15:showDataLabelsRange val="0"/>
                </c:ext>
                <c:ext xmlns:c16="http://schemas.microsoft.com/office/drawing/2014/chart" uri="{C3380CC4-5D6E-409C-BE32-E72D297353CC}">
                  <c16:uniqueId val="{00000018-C85D-48CE-836A-A19C69F23AAB}"/>
                </c:ext>
              </c:extLst>
            </c:dLbl>
            <c:dLbl>
              <c:idx val="25"/>
              <c:tx>
                <c:strRef>
                  <c:f>Daten_Diagramme!$D$39</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{FA71FEA6-D47D-4570-A5F6-74F6AF62F345}</c15:txfldGUID>
                      <c15:f>Daten_Diagramme!$D$39</c15:f>
                      <c15:dlblFieldTableCache>
                        <c:ptCount val="1"/>
                        <c:pt idx="0">
                          <c:v>1.5</c:v>
                        </c:pt>
                      </c15:dlblFieldTableCache>
                    </c15:dlblFTEntry>
                  </c15:dlblFieldTable>
                  <c15:showDataLabelsRange val="0"/>
                </c:ext>
                <c:ext xmlns:c16="http://schemas.microsoft.com/office/drawing/2014/chart" uri="{C3380CC4-5D6E-409C-BE32-E72D297353CC}">
                  <c16:uniqueId val="{00000019-C85D-48CE-836A-A19C69F23AAB}"/>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{F141BC94-1E90-4530-89F3-E87F914FDF75}</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C85D-48CE-836A-A19C69F23AAB}"/>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{590D0388-19F2-4273-8018-02B77877A8C3}</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C85D-48CE-836A-A19C69F23AAB}"/>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{1CE77C86-6F06-477F-BD52-618D19A268D7}</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C85D-48CE-836A-A19C69F23AAB}"/>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{D398BCC8-44ED-444D-9BA2-DADBE5FD64B7}</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C85D-48CE-836A-A19C69F23AAB}"/>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{4EBAFDA8-4B3C-484E-B488-2F75B90CE63A}</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C85D-48CE-836A-A19C69F23AAB}"/>
                </c:ext>
              </c:extLst>
            </c:dLbl>
            <c:dLbl>
              <c:idx val="31"/>
              <c:tx>
                <c:strRef>
                  <c:f>Daten_Diagramme!$D$45</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{4C479327-2954-470E-8C55-E0797E541CEC}</c15:txfldGUID>
                      <c15:f>Daten_Diagramme!$D$45</c15:f>
                      <c15:dlblFieldTableCache>
                        <c:ptCount val="1"/>
                        <c:pt idx="0">
                          <c:v>1.5</c:v>
                        </c:pt>
                      </c15:dlblFieldTableCache>
                    </c15:dlblFTEntry>
                  </c15:dlblFieldTable>
                  <c15:showDataLabelsRange val="0"/>
                </c:ext>
                <c:ext xmlns:c16="http://schemas.microsoft.com/office/drawing/2014/chart" uri="{C3380CC4-5D6E-409C-BE32-E72D297353CC}">
                  <c16:uniqueId val="{0000001F-C85D-48CE-836A-A19C69F23AAB}"/>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1.315833194882871</c:v>
                </c:pt>
                <c:pt idx="1">
                  <c:v>-3.3603707995365006</c:v>
                </c:pt>
                <c:pt idx="2">
                  <c:v>3.7010159651669086</c:v>
                </c:pt>
                <c:pt idx="3">
                  <c:v>0.47867098409122905</c:v>
                </c:pt>
                <c:pt idx="4">
                  <c:v>1.4430014430014431</c:v>
                </c:pt>
                <c:pt idx="5">
                  <c:v>-0.12570710245128849</c:v>
                </c:pt>
                <c:pt idx="6">
                  <c:v>-0.17406440382941687</c:v>
                </c:pt>
                <c:pt idx="7">
                  <c:v>0.28118609406952966</c:v>
                </c:pt>
                <c:pt idx="8">
                  <c:v>2.1185577510694644</c:v>
                </c:pt>
                <c:pt idx="9">
                  <c:v>2.1911598035511899</c:v>
                </c:pt>
                <c:pt idx="10">
                  <c:v>-1.4336917562724014</c:v>
                </c:pt>
                <c:pt idx="11">
                  <c:v>0</c:v>
                </c:pt>
                <c:pt idx="12">
                  <c:v>-0.76117982873453849</c:v>
                </c:pt>
                <c:pt idx="13">
                  <c:v>0.43898156277436345</c:v>
                </c:pt>
                <c:pt idx="14">
                  <c:v>6.1333333333333337</c:v>
                </c:pt>
                <c:pt idx="15">
                  <c:v>0</c:v>
                </c:pt>
                <c:pt idx="16">
                  <c:v>2.1018354055654234</c:v>
                </c:pt>
                <c:pt idx="17">
                  <c:v>2.503576537911302</c:v>
                </c:pt>
                <c:pt idx="18">
                  <c:v>2.6541864341582255</c:v>
                </c:pt>
                <c:pt idx="19">
                  <c:v>-0.80191093670022184</c:v>
                </c:pt>
                <c:pt idx="20">
                  <c:v>3.6042662743655756</c:v>
                </c:pt>
                <c:pt idx="21">
                  <c:v>0</c:v>
                </c:pt>
                <c:pt idx="23">
                  <c:v>-3.3603707995365006</c:v>
                </c:pt>
                <c:pt idx="24">
                  <c:v>0.77463083999031712</c:v>
                </c:pt>
                <c:pt idx="25">
                  <c:v>1.5447552894551808</c:v>
                </c:pt>
              </c:numCache>
            </c:numRef>
          </c:val>
          <c:extLst>
            <c:ext xmlns:c16="http://schemas.microsoft.com/office/drawing/2014/chart" uri="{C3380CC4-5D6E-409C-BE32-E72D297353CC}">
              <c16:uniqueId val="{00000020-C85D-48CE-836A-A19C69F23AAB}"/>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{99BFA010-F323-4759-A9CA-9F49CDDA72D8}</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C85D-48CE-836A-A19C69F23AAB}"/>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{CEF154B4-1937-4236-8950-1C54EC3F3570}</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C85D-48CE-836A-A19C69F23AAB}"/>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{14968E5E-C460-4DD9-B110-772A78E915FE}</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C85D-48CE-836A-A19C69F23AAB}"/>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{60D367D4-12B1-4B96-B3B9-A6387CF4BB46}</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C85D-48CE-836A-A19C69F23AAB}"/>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{77D7773D-8BB1-4366-9B11-649288D2FC78}</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C85D-48CE-836A-A19C69F23AAB}"/>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{FFF65BC2-FF0F-4B83-B7DA-CABD9B3DA020}</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C85D-48CE-836A-A19C69F23AAB}"/>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{37A2F508-0734-40D6-8DE4-4AC819883AF8}</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C85D-48CE-836A-A19C69F23AAB}"/>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{87BD29D8-C11E-4ADE-B00E-A94477AE1A11}</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C85D-48CE-836A-A19C69F23AAB}"/>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{8AA530B5-0F31-4D81-BC6F-732D0B8DDC87}</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C85D-48CE-836A-A19C69F23AAB}"/>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{2D4FFD46-511B-483A-A3D4-C707D42BC9D3}</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C85D-48CE-836A-A19C69F23AAB}"/>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{BA17E2A7-C484-4D8F-8920-E4C8AEBD6636}</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C85D-48CE-836A-A19C69F23AAB}"/>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{826A2EB8-8A57-43FE-A42E-CADD14C04F78}</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C85D-48CE-836A-A19C69F23AAB}"/>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{B619DFBE-A6A9-47EC-B9CE-0EBE09D234D0}</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C85D-48CE-836A-A19C69F23AAB}"/>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{D263D7B3-3C3F-4D68-B41F-DF8B17422A65}</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C85D-48CE-836A-A19C69F23AAB}"/>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{C6BC9C5E-4C1A-408D-85E0-33FECB2703AD}</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C85D-48CE-836A-A19C69F23AAB}"/>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{86C0B54E-6DB0-4159-85C4-9537EA15328E}</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C85D-48CE-836A-A19C69F23AAB}"/>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{78B360AF-6772-44AB-A6B9-B208C6F43D81}</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C85D-48CE-836A-A19C69F23AAB}"/>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{BBFFFC80-3914-4485-9D9B-DEAAB2514A52}</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C85D-48CE-836A-A19C69F23AAB}"/>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{BD240D1E-459A-4C28-9972-803F8374B68C}</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C85D-48CE-836A-A19C69F23AAB}"/>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{21859D1E-B75D-40DF-B01C-5366FB2CB02A}</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C85D-48CE-836A-A19C69F23AAB}"/>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{9C50EC78-EF84-4B25-B9A7-E05AB86AD04B}</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C85D-48CE-836A-A19C69F23AAB}"/>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{09F743F1-F1EC-4392-BB93-456598D168E9}</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C85D-48CE-836A-A19C69F23AAB}"/>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{519FD2F1-E58C-4B10-AF93-0D05D6E218CA}</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C85D-48CE-836A-A19C69F23AAB}"/>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{67B86675-C479-45B0-A4E6-7B9E61E03CE7}</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C85D-48CE-836A-A19C69F23AAB}"/>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{3FC17CB9-79B9-4051-86E5-629BD7B2F44A}</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C85D-48CE-836A-A19C69F23AAB}"/>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{8521BE16-99B0-451C-BC58-104D17A8342C}</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C85D-48CE-836A-A19C69F23AAB}"/>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{A499F318-7456-458C-A320-BB19934537C8}</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C85D-48CE-836A-A19C69F23AAB}"/>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{D0695E1B-A1BD-43A1-B95D-AB44C4F0E62C}</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C85D-48CE-836A-A19C69F23AAB}"/>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{F803CF09-1519-4367-990A-AF7B9B1150A5}</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C85D-48CE-836A-A19C69F23AAB}"/>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{0905F5C7-BD4D-450E-A3E3-D30DFB733A2D}</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C85D-48CE-836A-A19C69F23AAB}"/>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{097D1690-E108-4B5B-925E-1366C48A7BB8}</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C85D-48CE-836A-A19C69F23AAB}"/>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{23F26209-0C2C-4DFD-82CB-2F805BA856F3}</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C85D-48CE-836A-A19C69F23AAB}"/>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c:v>
                </c:pt>
                <c:pt idx="5">
                  <c:v>0</c:v>
                </c:pt>
                <c:pt idx="6">
                  <c:v>0</c:v>
                </c:pt>
                <c:pt idx="7">
                  <c:v>0</c:v>
                </c:pt>
                <c:pt idx="8">
                  <c:v>0</c:v>
                </c:pt>
                <c:pt idx="9">
                  <c:v>0</c:v>
                </c:pt>
                <c:pt idx="10">
                  <c:v>0</c:v>
                </c:pt>
                <c:pt idx="11">
                  <c:v>-0.75</c:v>
                </c:pt>
                <c:pt idx="12">
                  <c:v>0</c:v>
                </c:pt>
                <c:pt idx="13">
                  <c:v>0</c:v>
                </c:pt>
                <c:pt idx="14">
                  <c:v>0</c:v>
                </c:pt>
                <c:pt idx="15">
                  <c:v>-0.75</c:v>
                </c:pt>
                <c:pt idx="16">
                  <c:v>0</c:v>
                </c:pt>
                <c:pt idx="17">
                  <c:v>0</c:v>
                </c:pt>
                <c:pt idx="18">
                  <c:v>0</c:v>
                </c:pt>
                <c:pt idx="19">
                  <c:v>0</c:v>
                </c:pt>
                <c:pt idx="20">
                  <c:v>0</c:v>
                </c:pt>
                <c:pt idx="21">
                  <c:v>-0.75</c:v>
                </c:pt>
                <c:pt idx="22">
                  <c:v>0</c:v>
                </c:pt>
                <c:pt idx="23">
                  <c:v>0</c:v>
                </c:pt>
                <c:pt idx="24">
                  <c:v>0</c:v>
                </c:pt>
                <c:pt idx="25">
                  <c:v>0</c:v>
                </c:pt>
              </c:numCache>
            </c:numRef>
          </c:val>
          <c:extLst>
            <c:ext xmlns:c16="http://schemas.microsoft.com/office/drawing/2014/chart" uri="{C3380CC4-5D6E-409C-BE32-E72D297353CC}">
              <c16:uniqueId val="{00000041-C85D-48CE-836A-A19C69F23AAB}"/>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45</c:v>
                </c:pt>
                <c:pt idx="12">
                  <c:v>#N/A</c:v>
                </c:pt>
                <c:pt idx="13">
                  <c:v>#N/A</c:v>
                </c:pt>
                <c:pt idx="14">
                  <c:v>#N/A</c:v>
                </c:pt>
                <c:pt idx="15">
                  <c:v>45</c:v>
                </c:pt>
                <c:pt idx="16">
                  <c:v>#N/A</c:v>
                </c:pt>
                <c:pt idx="17">
                  <c:v>#N/A</c:v>
                </c:pt>
                <c:pt idx="18">
                  <c:v>#N/A</c:v>
                </c:pt>
                <c:pt idx="19">
                  <c:v>#N/A</c:v>
                </c:pt>
                <c:pt idx="20">
                  <c:v>#N/A</c:v>
                </c:pt>
                <c:pt idx="21">
                  <c:v>45</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118</c:v>
                </c:pt>
                <c:pt idx="12">
                  <c:v>#N/A</c:v>
                </c:pt>
                <c:pt idx="13">
                  <c:v>#N/A</c:v>
                </c:pt>
                <c:pt idx="14">
                  <c:v>#N/A</c:v>
                </c:pt>
                <c:pt idx="15">
                  <c:v>160</c:v>
                </c:pt>
                <c:pt idx="16">
                  <c:v>#N/A</c:v>
                </c:pt>
                <c:pt idx="17">
                  <c:v>#N/A</c:v>
                </c:pt>
                <c:pt idx="18">
                  <c:v>#N/A</c:v>
                </c:pt>
                <c:pt idx="19">
                  <c:v>#N/A</c:v>
                </c:pt>
                <c:pt idx="20">
                  <c:v>#N/A</c:v>
                </c:pt>
                <c:pt idx="21">
                  <c:v>222</c:v>
                </c:pt>
                <c:pt idx="22">
                  <c:v>#N/A</c:v>
                </c:pt>
                <c:pt idx="23">
                  <c:v>#N/A</c:v>
                </c:pt>
                <c:pt idx="24">
                  <c:v>#N/A</c:v>
                </c:pt>
                <c:pt idx="25">
                  <c:v>#N/A</c:v>
                </c:pt>
              </c:numCache>
            </c:numRef>
          </c:yVal>
          <c:smooth val="0"/>
          <c:extLst>
            <c:ext xmlns:c16="http://schemas.microsoft.com/office/drawing/2014/chart" uri="{C3380CC4-5D6E-409C-BE32-E72D297353CC}">
              <c16:uniqueId val="{00000042-C85D-48CE-836A-A19C69F23AAB}"/>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-4.6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{13172630-C805-4BE7-901A-C3DDC466AAA9}</c15:txfldGUID>
                      <c15:f>Daten_Diagramme!$E$14</c15:f>
                      <c15:dlblFieldTableCache>
                        <c:ptCount val="1"/>
                        <c:pt idx="0">
                          <c:v>-4.6</c:v>
                        </c:pt>
                      </c15:dlblFieldTableCache>
                    </c15:dlblFTEntry>
                  </c15:dlblFieldTable>
                  <c15:showDataLabelsRange val="0"/>
                </c:ext>
                <c:ext xmlns:c16="http://schemas.microsoft.com/office/drawing/2014/chart" uri="{C3380CC4-5D6E-409C-BE32-E72D297353CC}">
                  <c16:uniqueId val="{00000000-182B-4D2B-AED0-65832E19B13E}"/>
                </c:ext>
              </c:extLst>
            </c:dLbl>
            <c:dLbl>
              <c:idx val="1"/>
              <c:tx>
                <c:strRef>
                  <c:f>Daten_Diagramme!$E$15</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{6354ED1D-E0CA-498A-BF04-84F82D2344B3}</c15:txfldGUID>
                      <c15:f>Daten_Diagramme!$E$15</c15:f>
                      <c15:dlblFieldTableCache>
                        <c:ptCount val="1"/>
                        <c:pt idx="0">
                          <c:v>2.8</c:v>
                        </c:pt>
                      </c15:dlblFieldTableCache>
                    </c15:dlblFTEntry>
                  </c15:dlblFieldTable>
                  <c15:showDataLabelsRange val="0"/>
                </c:ext>
                <c:ext xmlns:c16="http://schemas.microsoft.com/office/drawing/2014/chart" uri="{C3380CC4-5D6E-409C-BE32-E72D297353CC}">
                  <c16:uniqueId val="{00000001-182B-4D2B-AED0-65832E19B13E}"/>
                </c:ext>
              </c:extLst>
            </c:dLbl>
            <c:dLbl>
              <c:idx val="2"/>
              <c:tx>
                <c:strRef>
                  <c:f>Daten_Diagramme!$E$16</c:f>
                  <c:strCache>
                    <c:ptCount val="1"/>
                    <c:pt idx="0">
                      <c:v>-0.6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{6D09A891-0023-4C1E-9EF4-BB5E513A884A}</c15:txfldGUID>
                      <c15:f>Daten_Diagramme!$E$16</c15:f>
                      <c15:dlblFieldTableCache>
                        <c:ptCount val="1"/>
                        <c:pt idx="0">
                          <c:v>-0.6</c:v>
                        </c:pt>
                      </c15:dlblFieldTableCache>
                    </c15:dlblFTEntry>
                  </c15:dlblFieldTable>
                  <c15:showDataLabelsRange val="0"/>
                </c:ext>
                <c:ext xmlns:c16="http://schemas.microsoft.com/office/drawing/2014/chart" uri="{C3380CC4-5D6E-409C-BE32-E72D297353CC}">
                  <c16:uniqueId val="{00000002-182B-4D2B-AED0-65832E19B13E}"/>
                </c:ext>
              </c:extLst>
            </c:dLbl>
            <c:dLbl>
              <c:idx val="3"/>
              <c:tx>
                <c:strRef>
                  <c:f>Daten_Diagramme!$E$17</c:f>
                  <c:strCache>
                    <c:ptCount val="1"/>
                    <c:pt idx="0">
                      <c:v>-10.4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{D94C504A-C8B8-4226-95F0-E81E1FCEDA78}</c15:txfldGUID>
                      <c15:f>Daten_Diagramme!$E$17</c15:f>
                      <c15:dlblFieldTableCache>
                        <c:ptCount val="1"/>
                        <c:pt idx="0">
                          <c:v>-10.4</c:v>
                        </c:pt>
                      </c15:dlblFieldTableCache>
                    </c15:dlblFTEntry>
                  </c15:dlblFieldTable>
                  <c15:showDataLabelsRange val="0"/>
                </c:ext>
                <c:ext xmlns:c16="http://schemas.microsoft.com/office/drawing/2014/chart" uri="{C3380CC4-5D6E-409C-BE32-E72D297353CC}">
                  <c16:uniqueId val="{00000003-182B-4D2B-AED0-65832E19B13E}"/>
                </c:ext>
              </c:extLst>
            </c:dLbl>
            <c:dLbl>
              <c:idx val="4"/>
              <c:tx>
                <c:strRef>
                  <c:f>Daten_Diagramme!$E$18</c:f>
                  <c:strCache>
                    <c:ptCount val="1"/>
                    <c:pt idx="0">
                      <c:v>-21.1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{D2C0C2CA-39EA-4225-93CB-B222E2665E21}</c15:txfldGUID>
                      <c15:f>Daten_Diagramme!$E$18</c15:f>
                      <c15:dlblFieldTableCache>
                        <c:ptCount val="1"/>
                        <c:pt idx="0">
                          <c:v>-21.1</c:v>
                        </c:pt>
                      </c15:dlblFieldTableCache>
                    </c15:dlblFTEntry>
                  </c15:dlblFieldTable>
                  <c15:showDataLabelsRange val="0"/>
                </c:ext>
                <c:ext xmlns:c16="http://schemas.microsoft.com/office/drawing/2014/chart" uri="{C3380CC4-5D6E-409C-BE32-E72D297353CC}">
                  <c16:uniqueId val="{00000004-182B-4D2B-AED0-65832E19B13E}"/>
                </c:ext>
              </c:extLst>
            </c:dLbl>
            <c:dLbl>
              <c:idx val="5"/>
              <c:tx>
                <c:strRef>
                  <c:f>Daten_Diagramme!$E$19</c:f>
                  <c:strCache>
                    <c:ptCount val="1"/>
                    <c:pt idx="0">
                      <c:v>4.9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{7C65F998-410C-4266-9FE6-5408E5B38253}</c15:txfldGUID>
                      <c15:f>Daten_Diagramme!$E$19</c15:f>
                      <c15:dlblFieldTableCache>
                        <c:ptCount val="1"/>
                        <c:pt idx="0">
                          <c:v>4.9</c:v>
                        </c:pt>
                      </c15:dlblFieldTableCache>
                    </c15:dlblFTEntry>
                  </c15:dlblFieldTable>
                  <c15:showDataLabelsRange val="0"/>
                </c:ext>
                <c:ext xmlns:c16="http://schemas.microsoft.com/office/drawing/2014/chart" uri="{C3380CC4-5D6E-409C-BE32-E72D297353CC}">
                  <c16:uniqueId val="{00000005-182B-4D2B-AED0-65832E19B13E}"/>
                </c:ext>
              </c:extLst>
            </c:dLbl>
            <c:dLbl>
              <c:idx val="6"/>
              <c:tx>
                <c:strRef>
                  <c:f>Daten_Diagramme!$E$20</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{871B2601-0648-4A12-AABC-2262EC9B9792}</c15:txfldGUID>
                      <c15:f>Daten_Diagramme!$E$20</c15:f>
                      <c15:dlblFieldTableCache>
                        <c:ptCount val="1"/>
                        <c:pt idx="0">
                          <c:v>-1.0</c:v>
                        </c:pt>
                      </c15:dlblFieldTableCache>
                    </c15:dlblFTEntry>
                  </c15:dlblFieldTable>
                  <c15:showDataLabelsRange val="0"/>
                </c:ext>
                <c:ext xmlns:c16="http://schemas.microsoft.com/office/drawing/2014/chart" uri="{C3380CC4-5D6E-409C-BE32-E72D297353CC}">
                  <c16:uniqueId val="{00000006-182B-4D2B-AED0-65832E19B13E}"/>
                </c:ext>
              </c:extLst>
            </c:dLbl>
            <c:dLbl>
              <c:idx val="7"/>
              <c:tx>
                <c:strRef>
                  <c:f>Daten_Diagramme!$E$21</c:f>
                  <c:strCache>
                    <c:ptCount val="1"/>
                    <c:pt idx="0">
                      <c:v>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{934EBC26-F68D-4745-B5A4-483FDED853FF}</c15:txfldGUID>
                      <c15:f>Daten_Diagramme!$E$21</c15:f>
                      <c15:dlblFieldTableCache>
                        <c:ptCount val="1"/>
                        <c:pt idx="0">
                          <c:v>0.9</c:v>
                        </c:pt>
                      </c15:dlblFieldTableCache>
                    </c15:dlblFTEntry>
                  </c15:dlblFieldTable>
                  <c15:showDataLabelsRange val="0"/>
                </c:ext>
                <c:ext xmlns:c16="http://schemas.microsoft.com/office/drawing/2014/chart" uri="{C3380CC4-5D6E-409C-BE32-E72D297353CC}">
                  <c16:uniqueId val="{00000007-182B-4D2B-AED0-65832E19B13E}"/>
                </c:ext>
              </c:extLst>
            </c:dLbl>
            <c:dLbl>
              <c:idx val="8"/>
              <c:tx>
                <c:strRef>
                  <c:f>Daten_Diagramme!$E$22</c:f>
                  <c:strCache>
                    <c:ptCount val="1"/>
                    <c:pt idx="0">
                      <c:v>-4.4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{D6F42503-BF6D-43A4-AA18-108B38AD6DE3}</c15:txfldGUID>
                      <c15:f>Daten_Diagramme!$E$22</c15:f>
                      <c15:dlblFieldTableCache>
                        <c:ptCount val="1"/>
                        <c:pt idx="0">
                          <c:v>-4.4</c:v>
                        </c:pt>
                      </c15:dlblFieldTableCache>
                    </c15:dlblFTEntry>
                  </c15:dlblFieldTable>
                  <c15:showDataLabelsRange val="0"/>
                </c:ext>
                <c:ext xmlns:c16="http://schemas.microsoft.com/office/drawing/2014/chart" uri="{C3380CC4-5D6E-409C-BE32-E72D297353CC}">
                  <c16:uniqueId val="{00000008-182B-4D2B-AED0-65832E19B13E}"/>
                </c:ext>
              </c:extLst>
            </c:dLbl>
            <c:dLbl>
              <c:idx val="9"/>
              <c:tx>
                <c:strRef>
                  <c:f>Daten_Diagramme!$E$23</c:f>
                  <c:strCache>
                    <c:ptCount val="1"/>
                    <c:pt idx="0">
                      <c:v>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{7ABFD56E-DC78-4C51-B780-CD7943190BA3}</c15:txfldGUID>
                      <c15:f>Daten_Diagramme!$E$23</c15:f>
                      <c15:dlblFieldTableCache>
                        <c:ptCount val="1"/>
                        <c:pt idx="0">
                          <c:v>0.3</c:v>
                        </c:pt>
                      </c15:dlblFieldTableCache>
                    </c15:dlblFTEntry>
                  </c15:dlblFieldTable>
                  <c15:showDataLabelsRange val="0"/>
                </c:ext>
                <c:ext xmlns:c16="http://schemas.microsoft.com/office/drawing/2014/chart" uri="{C3380CC4-5D6E-409C-BE32-E72D297353CC}">
                  <c16:uniqueId val="{00000009-182B-4D2B-AED0-65832E19B13E}"/>
                </c:ext>
              </c:extLst>
            </c:dLbl>
            <c:dLbl>
              <c:idx val="10"/>
              <c:tx>
                <c:strRef>
                  <c:f>Daten_Diagramme!$E$24</c:f>
                  <c:strCache>
                    <c:ptCount val="1"/>
                    <c:pt idx="0">
                      <c:v>-14.4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{73A47CE3-A9EC-402F-B431-24C39036FAD2}</c15:txfldGUID>
                      <c15:f>Daten_Diagramme!$E$24</c15:f>
                      <c15:dlblFieldTableCache>
                        <c:ptCount val="1"/>
                        <c:pt idx="0">
                          <c:v>-14.4</c:v>
                        </c:pt>
                      </c15:dlblFieldTableCache>
                    </c15:dlblFTEntry>
                  </c15:dlblFieldTable>
                  <c15:showDataLabelsRange val="0"/>
                </c:ext>
                <c:ext xmlns:c16="http://schemas.microsoft.com/office/drawing/2014/chart" uri="{C3380CC4-5D6E-409C-BE32-E72D297353CC}">
                  <c16:uniqueId val="{0000000A-182B-4D2B-AED0-65832E19B13E}"/>
                </c:ext>
              </c:extLst>
            </c:dLbl>
            <c:dLbl>
              <c:idx val="11"/>
              <c:tx>
                <c:strRef>
                  <c:f>Daten_Diagramme!$E$25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{67AA3761-28C5-4CE3-940C-5D171F65439B}</c15:txfldGUID>
                      <c15:f>Daten_Diagramme!$E$25</c15:f>
                      <c15:dlblFieldTableCache>
                        <c:ptCount val="1"/>
                        <c:pt idx="0">
                          <c:v>*</c:v>
                        </c:pt>
                      </c15:dlblFieldTableCache>
                    </c15:dlblFTEntry>
                  </c15:dlblFieldTable>
                  <c15:showDataLabelsRange val="0"/>
                </c:ext>
                <c:ext xmlns:c16="http://schemas.microsoft.com/office/drawing/2014/chart" uri="{C3380CC4-5D6E-409C-BE32-E72D297353CC}">
                  <c16:uniqueId val="{0000000B-182B-4D2B-AED0-65832E19B13E}"/>
                </c:ext>
              </c:extLst>
            </c:dLbl>
            <c:dLbl>
              <c:idx val="12"/>
              <c:tx>
                <c:strRef>
                  <c:f>Daten_Diagramme!$E$26</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{C3B443A7-34F9-49B2-8BAA-BC156665D087}</c15:txfldGUID>
                      <c15:f>Daten_Diagramme!$E$26</c15:f>
                      <c15:dlblFieldTableCache>
                        <c:ptCount val="1"/>
                        <c:pt idx="0">
                          <c:v>*</c:v>
                        </c:pt>
                      </c15:dlblFieldTableCache>
                    </c15:dlblFTEntry>
                  </c15:dlblFieldTable>
                  <c15:showDataLabelsRange val="0"/>
                </c:ext>
                <c:ext xmlns:c16="http://schemas.microsoft.com/office/drawing/2014/chart" uri="{C3380CC4-5D6E-409C-BE32-E72D297353CC}">
                  <c16:uniqueId val="{0000000C-182B-4D2B-AED0-65832E19B13E}"/>
                </c:ext>
              </c:extLst>
            </c:dLbl>
            <c:dLbl>
              <c:idx val="13"/>
              <c:tx>
                <c:strRef>
                  <c:f>Daten_Diagramme!$E$27</c:f>
                  <c:strCache>
                    <c:ptCount val="1"/>
                    <c:pt idx="0">
                      <c:v>-0.3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{05BAFDEC-B654-4CC3-A8A0-96C847278C7B}</c15:txfldGUID>
                      <c15:f>Daten_Diagramme!$E$27</c15:f>
                      <c15:dlblFieldTableCache>
                        <c:ptCount val="1"/>
                        <c:pt idx="0">
                          <c:v>-0.3</c:v>
                        </c:pt>
                      </c15:dlblFieldTableCache>
                    </c15:dlblFTEntry>
                  </c15:dlblFieldTable>
                  <c15:showDataLabelsRange val="0"/>
                </c:ext>
                <c:ext xmlns:c16="http://schemas.microsoft.com/office/drawing/2014/chart" uri="{C3380CC4-5D6E-409C-BE32-E72D297353CC}">
                  <c16:uniqueId val="{0000000D-182B-4D2B-AED0-65832E19B13E}"/>
                </c:ext>
              </c:extLst>
            </c:dLbl>
            <c:dLbl>
              <c:idx val="14"/>
              <c:tx>
                <c:strRef>
                  <c:f>Daten_Diagramme!$E$28</c:f>
                  <c:strCache>
                    <c:ptCount val="1"/>
                    <c:pt idx="0">
                      <c:v>-5.8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{AA4EA1A5-5777-49A5-A4BC-B82FBF5F27FC}</c15:txfldGUID>
                      <c15:f>Daten_Diagramme!$E$28</c15:f>
                      <c15:dlblFieldTableCache>
                        <c:ptCount val="1"/>
                        <c:pt idx="0">
                          <c:v>-5.8</c:v>
                        </c:pt>
                      </c15:dlblFieldTableCache>
                    </c15:dlblFTEntry>
                  </c15:dlblFieldTable>
                  <c15:showDataLabelsRange val="0"/>
                </c:ext>
                <c:ext xmlns:c16="http://schemas.microsoft.com/office/drawing/2014/chart" uri="{C3380CC4-5D6E-409C-BE32-E72D297353CC}">
                  <c16:uniqueId val="{0000000E-182B-4D2B-AED0-65832E19B13E}"/>
                </c:ext>
              </c:extLst>
            </c:dLbl>
            <c:dLbl>
              <c:idx val="15"/>
              <c:tx>
                <c:strRef>
                  <c:f>Daten_Diagramme!$E$29</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{C3378B7B-CF8A-4F52-91EC-0D8E94A7ED36}</c15:txfldGUID>
                      <c15:f>Daten_Diagramme!$E$29</c15:f>
                      <c15:dlblFieldTableCache>
                        <c:ptCount val="1"/>
                        <c:pt idx="0">
                          <c:v>*</c:v>
                        </c:pt>
                      </c15:dlblFieldTableCache>
                    </c15:dlblFTEntry>
                  </c15:dlblFieldTable>
                  <c15:showDataLabelsRange val="0"/>
                </c:ext>
                <c:ext xmlns:c16="http://schemas.microsoft.com/office/drawing/2014/chart" uri="{C3380CC4-5D6E-409C-BE32-E72D297353CC}">
                  <c16:uniqueId val="{0000000F-182B-4D2B-AED0-65832E19B13E}"/>
                </c:ext>
              </c:extLst>
            </c:dLbl>
            <c:dLbl>
              <c:idx val="16"/>
              <c:tx>
                <c:strRef>
                  <c:f>Daten_Diagramme!$E$30</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{698B580F-4CB8-4B80-9A9C-6480A13CA0BE}</c15:txfldGUID>
                      <c15:f>Daten_Diagramme!$E$30</c15:f>
                      <c15:dlblFieldTableCache>
                        <c:ptCount val="1"/>
                        <c:pt idx="0">
                          <c:v>-0.5</c:v>
                        </c:pt>
                      </c15:dlblFieldTableCache>
                    </c15:dlblFTEntry>
                  </c15:dlblFieldTable>
                  <c15:showDataLabelsRange val="0"/>
                </c:ext>
                <c:ext xmlns:c16="http://schemas.microsoft.com/office/drawing/2014/chart" uri="{C3380CC4-5D6E-409C-BE32-E72D297353CC}">
                  <c16:uniqueId val="{00000010-182B-4D2B-AED0-65832E19B13E}"/>
                </c:ext>
              </c:extLst>
            </c:dLbl>
            <c:dLbl>
              <c:idx val="17"/>
              <c:tx>
                <c:strRef>
                  <c:f>Daten_Diagramme!$E$31</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{1EA048C7-4B59-4B62-A6F6-4AD23F3111F7}</c15:txfldGUID>
                      <c15:f>Daten_Diagramme!$E$31</c15:f>
                      <c15:dlblFieldTableCache>
                        <c:ptCount val="1"/>
                        <c:pt idx="0">
                          <c:v>2.4</c:v>
                        </c:pt>
                      </c15:dlblFieldTableCache>
                    </c15:dlblFTEntry>
                  </c15:dlblFieldTable>
                  <c15:showDataLabelsRange val="0"/>
                </c:ext>
                <c:ext xmlns:c16="http://schemas.microsoft.com/office/drawing/2014/chart" uri="{C3380CC4-5D6E-409C-BE32-E72D297353CC}">
                  <c16:uniqueId val="{00000011-182B-4D2B-AED0-65832E19B13E}"/>
                </c:ext>
              </c:extLst>
            </c:dLbl>
            <c:dLbl>
              <c:idx val="18"/>
              <c:tx>
                <c:strRef>
                  <c:f>Daten_Diagramme!$E$32</c:f>
                  <c:strCache>
                    <c:ptCount val="1"/>
                    <c:pt idx="0">
                      <c:v>-2.3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{110BAB95-25D4-48CA-A376-ED92C3021173}</c15:txfldGUID>
                      <c15:f>Daten_Diagramme!$E$32</c15:f>
                      <c15:dlblFieldTableCache>
                        <c:ptCount val="1"/>
                        <c:pt idx="0">
                          <c:v>-2.3</c:v>
                        </c:pt>
                      </c15:dlblFieldTableCache>
                    </c15:dlblFTEntry>
                  </c15:dlblFieldTable>
                  <c15:showDataLabelsRange val="0"/>
                </c:ext>
                <c:ext xmlns:c16="http://schemas.microsoft.com/office/drawing/2014/chart" uri="{C3380CC4-5D6E-409C-BE32-E72D297353CC}">
                  <c16:uniqueId val="{00000012-182B-4D2B-AED0-65832E19B13E}"/>
                </c:ext>
              </c:extLst>
            </c:dLbl>
            <c:dLbl>
              <c:idx val="19"/>
              <c:tx>
                <c:strRef>
                  <c:f>Daten_Diagramme!$E$33</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{794C8E76-705B-4D83-AA61-6613CAB5AC9A}</c15:txfldGUID>
                      <c15:f>Daten_Diagramme!$E$33</c15:f>
                      <c15:dlblFieldTableCache>
                        <c:ptCount val="1"/>
                        <c:pt idx="0">
                          <c:v>-2.8</c:v>
                        </c:pt>
                      </c15:dlblFieldTableCache>
                    </c15:dlblFTEntry>
                  </c15:dlblFieldTable>
                  <c15:showDataLabelsRange val="0"/>
                </c:ext>
                <c:ext xmlns:c16="http://schemas.microsoft.com/office/drawing/2014/chart" uri="{C3380CC4-5D6E-409C-BE32-E72D297353CC}">
                  <c16:uniqueId val="{00000013-182B-4D2B-AED0-65832E19B13E}"/>
                </c:ext>
              </c:extLst>
            </c:dLbl>
            <c:dLbl>
              <c:idx val="20"/>
              <c:tx>
                <c:strRef>
                  <c:f>Daten_Diagramme!$E$34</c:f>
                  <c:strCache>
                    <c:ptCount val="1"/>
                    <c:pt idx="0">
                      <c:v>-4.0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{6A3FE66D-0545-4A37-A4D7-1650550B0019}</c15:txfldGUID>
                      <c15:f>Daten_Diagramme!$E$34</c15:f>
                      <c15:dlblFieldTableCache>
                        <c:ptCount val="1"/>
                        <c:pt idx="0">
                          <c:v>-4.0</c:v>
                        </c:pt>
                      </c15:dlblFieldTableCache>
                    </c15:dlblFTEntry>
                  </c15:dlblFieldTable>
                  <c15:showDataLabelsRange val="0"/>
                </c:ext>
                <c:ext xmlns:c16="http://schemas.microsoft.com/office/drawing/2014/chart" uri="{C3380CC4-5D6E-409C-BE32-E72D297353CC}">
                  <c16:uniqueId val="{00000014-182B-4D2B-AED0-65832E19B13E}"/>
                </c:ext>
              </c:extLst>
            </c:dLbl>
            <c:dLbl>
              <c:idx val="21"/>
              <c:tx>
                <c:strRef>
                  <c:f>Daten_Diagramme!$E$35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{CFE0225E-68A6-4D0D-A1C3-8EABDE4B9871}</c15:txfldGUID>
                      <c15:f>Daten_Diagramme!$E$35</c15:f>
                      <c15:dlblFieldTableCache>
                        <c:ptCount val="1"/>
                        <c:pt idx="0">
                          <c:v>*</c:v>
                        </c:pt>
                      </c15:dlblFieldTableCache>
                    </c15:dlblFTEntry>
                  </c15:dlblFieldTable>
                  <c15:showDataLabelsRange val="0"/>
                </c:ext>
                <c:ext xmlns:c16="http://schemas.microsoft.com/office/drawing/2014/chart" uri="{C3380CC4-5D6E-409C-BE32-E72D297353CC}">
                  <c16:uniqueId val="{00000015-182B-4D2B-AED0-65832E19B13E}"/>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{52D9C119-7FCA-4828-A8F4-EC8F858E915E}</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182B-4D2B-AED0-65832E19B13E}"/>
                </c:ext>
              </c:extLst>
            </c:dLbl>
            <c:dLbl>
              <c:idx val="23"/>
              <c:tx>
                <c:strRef>
                  <c:f>Daten_Diagramme!$E$37</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{3384D205-7A58-45B8-AFD8-23C064D23C31}</c15:txfldGUID>
                      <c15:f>Daten_Diagramme!$E$37</c15:f>
                      <c15:dlblFieldTableCache>
                        <c:ptCount val="1"/>
                        <c:pt idx="0">
                          <c:v>2.8</c:v>
                        </c:pt>
                      </c15:dlblFieldTableCache>
                    </c15:dlblFTEntry>
                  </c15:dlblFieldTable>
                  <c15:showDataLabelsRange val="0"/>
                </c:ext>
                <c:ext xmlns:c16="http://schemas.microsoft.com/office/drawing/2014/chart" uri="{C3380CC4-5D6E-409C-BE32-E72D297353CC}">
                  <c16:uniqueId val="{00000017-182B-4D2B-AED0-65832E19B13E}"/>
                </c:ext>
              </c:extLst>
            </c:dLbl>
            <c:dLbl>
              <c:idx val="24"/>
              <c:tx>
                <c:strRef>
                  <c:f>Daten_Diagramme!$E$38</c:f>
                  <c:strCache>
                    <c:ptCount val="1"/>
                    <c:pt idx="0">
                      <c:v>-5.0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{24D98FEF-F7D8-46FB-9EFA-C7AF9552B1C8}</c15:txfldGUID>
                      <c15:f>Daten_Diagramme!$E$38</c15:f>
                      <c15:dlblFieldTableCache>
                        <c:ptCount val="1"/>
                        <c:pt idx="0">
                          <c:v>-5.0</c:v>
                        </c:pt>
                      </c15:dlblFieldTableCache>
                    </c15:dlblFTEntry>
                  </c15:dlblFieldTable>
                  <c15:showDataLabelsRange val="0"/>
                </c:ext>
                <c:ext xmlns:c16="http://schemas.microsoft.com/office/drawing/2014/chart" uri="{C3380CC4-5D6E-409C-BE32-E72D297353CC}">
                  <c16:uniqueId val="{00000018-182B-4D2B-AED0-65832E19B13E}"/>
                </c:ext>
              </c:extLst>
            </c:dLbl>
            <c:dLbl>
              <c:idx val="25"/>
              <c:tx>
                <c:strRef>
                  <c:f>Daten_Diagramme!$E$39</c:f>
                  <c:strCache>
                    <c:ptCount val="1"/>
                    <c:pt idx="0">
                      <c:v>-4.8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{9607D65E-899F-4EC4-9B68-7C604CCFE37B}</c15:txfldGUID>
                      <c15:f>Daten_Diagramme!$E$39</c15:f>
                      <c15:dlblFieldTableCache>
                        <c:ptCount val="1"/>
                        <c:pt idx="0">
                          <c:v>-4.8</c:v>
                        </c:pt>
                      </c15:dlblFieldTableCache>
                    </c15:dlblFTEntry>
                  </c15:dlblFieldTable>
                  <c15:showDataLabelsRange val="0"/>
                </c:ext>
                <c:ext xmlns:c16="http://schemas.microsoft.com/office/drawing/2014/chart" uri="{C3380CC4-5D6E-409C-BE32-E72D297353CC}">
                  <c16:uniqueId val="{00000019-182B-4D2B-AED0-65832E19B13E}"/>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{0D5832C0-C2CC-45ED-97BF-55DCD6B1D4F6}</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182B-4D2B-AED0-65832E19B13E}"/>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{80BB6F8B-AF85-430C-997C-EF836D3F85FC}</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182B-4D2B-AED0-65832E19B13E}"/>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{6CC6309A-B924-41D0-9758-142EABDE58E8}</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182B-4D2B-AED0-65832E19B13E}"/>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{83E2C618-14B6-487C-928C-2C61A997BA41}</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182B-4D2B-AED0-65832E19B13E}"/>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{90DD8305-3821-4F20-B4F8-728CDB805BEC}</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182B-4D2B-AED0-65832E19B13E}"/>
                </c:ext>
              </c:extLst>
            </c:dLbl>
            <c:dLbl>
              <c:idx val="31"/>
              <c:tx>
                <c:strRef>
                  <c:f>Daten_Diagramme!$E$45</c:f>
                  <c:strCache>
                    <c:ptCount val="1"/>
                    <c:pt idx="0">
                      <c:v>-4.8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{AFD50181-8A20-460C-9581-2EB8C65512EA}</c15:txfldGUID>
                      <c15:f>Daten_Diagramme!$E$45</c15:f>
                      <c15:dlblFieldTableCache>
                        <c:ptCount val="1"/>
                        <c:pt idx="0">
                          <c:v>-4.8</c:v>
                        </c:pt>
                      </c15:dlblFieldTableCache>
                    </c15:dlblFTEntry>
                  </c15:dlblFieldTable>
                  <c15:showDataLabelsRange val="0"/>
                </c:ext>
                <c:ext xmlns:c16="http://schemas.microsoft.com/office/drawing/2014/chart" uri="{C3380CC4-5D6E-409C-BE32-E72D297353CC}">
                  <c16:uniqueId val="{0000001F-182B-4D2B-AED0-65832E19B13E}"/>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-4.5650797305854587</c:v>
                </c:pt>
                <c:pt idx="1">
                  <c:v>2.8409090909090908</c:v>
                </c:pt>
                <c:pt idx="2">
                  <c:v>-0.59171597633136097</c:v>
                </c:pt>
                <c:pt idx="3">
                  <c:v>-10.438908659549229</c:v>
                </c:pt>
                <c:pt idx="4">
                  <c:v>-21.141649048625794</c:v>
                </c:pt>
                <c:pt idx="5">
                  <c:v>4.9056603773584904</c:v>
                </c:pt>
                <c:pt idx="6">
                  <c:v>-0.95238095238095233</c:v>
                </c:pt>
                <c:pt idx="7">
                  <c:v>0.94339622641509435</c:v>
                </c:pt>
                <c:pt idx="8">
                  <c:v>-4.3835616438356162</c:v>
                </c:pt>
                <c:pt idx="9">
                  <c:v>0.27972027972027974</c:v>
                </c:pt>
                <c:pt idx="10">
                  <c:v>-14.360587002096436</c:v>
                </c:pt>
                <c:pt idx="11">
                  <c:v>0</c:v>
                </c:pt>
                <c:pt idx="12">
                  <c:v>0</c:v>
                </c:pt>
                <c:pt idx="13">
                  <c:v>-0.2574002574002574</c:v>
                </c:pt>
                <c:pt idx="14">
                  <c:v>-5.7890563045202219</c:v>
                </c:pt>
                <c:pt idx="15">
                  <c:v>0</c:v>
                </c:pt>
                <c:pt idx="16">
                  <c:v>-0.45248868778280543</c:v>
                </c:pt>
                <c:pt idx="17">
                  <c:v>2.4305555555555554</c:v>
                </c:pt>
                <c:pt idx="18">
                  <c:v>-2.3215821152192606</c:v>
                </c:pt>
                <c:pt idx="19">
                  <c:v>-2.7918781725888326</c:v>
                </c:pt>
                <c:pt idx="20">
                  <c:v>-4.0060851926977685</c:v>
                </c:pt>
                <c:pt idx="21">
                  <c:v>0</c:v>
                </c:pt>
                <c:pt idx="23">
                  <c:v>2.8409090909090908</c:v>
                </c:pt>
                <c:pt idx="24">
                  <c:v>-5.0364077669902914</c:v>
                </c:pt>
                <c:pt idx="25">
                  <c:v>-4.7716203764643934</c:v>
                </c:pt>
              </c:numCache>
            </c:numRef>
          </c:val>
          <c:extLst>
            <c:ext xmlns:c16="http://schemas.microsoft.com/office/drawing/2014/chart" uri="{C3380CC4-5D6E-409C-BE32-E72D297353CC}">
              <c16:uniqueId val="{00000020-182B-4D2B-AED0-65832E19B13E}"/>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{34E7947B-51D1-4618-9621-E0BD8BE266FF}</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182B-4D2B-AED0-65832E19B13E}"/>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{A9045ABF-7EB8-4443-9A41-725152D8C885}</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182B-4D2B-AED0-65832E19B13E}"/>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{A562351F-440A-48DA-90EA-281A0381EDE6}</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182B-4D2B-AED0-65832E19B13E}"/>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{E4B2E90F-72E5-402E-A620-C14755F970EA}</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182B-4D2B-AED0-65832E19B13E}"/>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{8BC5ADB9-2B82-457E-81AA-B41054A53511}</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182B-4D2B-AED0-65832E19B13E}"/>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{D2728A02-8FBC-4B9A-9956-C64C90070D63}</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182B-4D2B-AED0-65832E19B13E}"/>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{4F0D4A16-1163-4987-952D-2499BFF01295}</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182B-4D2B-AED0-65832E19B13E}"/>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{ED26F0BF-DECE-4834-9D26-88480503E552}</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182B-4D2B-AED0-65832E19B13E}"/>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{793E69A5-ECE0-4CD6-9121-BFBA7D86FC3F}</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182B-4D2B-AED0-65832E19B13E}"/>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{BF025D14-00A8-4EB7-A848-091920664409}</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182B-4D2B-AED0-65832E19B13E}"/>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{39E94B02-671F-4058-8A30-CED18DA192CC}</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182B-4D2B-AED0-65832E19B13E}"/>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{8064A1DF-5F13-425E-911C-F2A031F0B740}</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182B-4D2B-AED0-65832E19B13E}"/>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{30D89E55-2157-4BDC-84DB-3566D90E7FCA}</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182B-4D2B-AED0-65832E19B13E}"/>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{23633456-3763-4D17-A5A4-F06247E0B607}</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182B-4D2B-AED0-65832E19B13E}"/>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{27174D6C-D22A-4175-A5B5-C3589E601987}</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182B-4D2B-AED0-65832E19B13E}"/>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{ABB32E76-659D-4595-B1A1-D869055D7C16}</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182B-4D2B-AED0-65832E19B13E}"/>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{322284CB-F88F-4D4A-85B9-EF18941532BE}</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182B-4D2B-AED0-65832E19B13E}"/>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{7183D68C-EB87-43FF-B38A-42F9DB413DA4}</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182B-4D2B-AED0-65832E19B13E}"/>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{61F0C0B9-A181-467B-B36F-37E42CEC1A60}</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182B-4D2B-AED0-65832E19B13E}"/>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{ED50CB32-8AA1-40A3-B32E-2F48CE25785B}</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182B-4D2B-AED0-65832E19B13E}"/>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{0BC29ACC-7BD5-481C-AE30-99FE135AD516}</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182B-4D2B-AED0-65832E19B13E}"/>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{B521F2E9-7A56-4722-962A-41899E33A015}</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182B-4D2B-AED0-65832E19B13E}"/>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{1F6C4A77-9425-40B9-8323-BF1B9F5C2DEB}</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182B-4D2B-AED0-65832E19B13E}"/>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{8E292295-EF51-4C1C-B97F-90288516B82B}</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182B-4D2B-AED0-65832E19B13E}"/>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{8433A869-DE80-437E-ADE5-BE750C9C8D9B}</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182B-4D2B-AED0-65832E19B13E}"/>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{F703D8A2-5598-4DC2-B99E-388C537654FC}</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182B-4D2B-AED0-65832E19B13E}"/>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{00F7ACE1-F44C-4ECD-98E2-D8A4FF5E3DAB}</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182B-4D2B-AED0-65832E19B13E}"/>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{80997EB8-EA0D-4F07-BF14-FCC45FD37DA6}</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182B-4D2B-AED0-65832E19B13E}"/>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{9CF56C54-33A4-4597-BE9D-32663756972F}</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182B-4D2B-AED0-65832E19B13E}"/>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{A6EDA236-2548-4ABC-877F-2F4266840C2A}</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182B-4D2B-AED0-65832E19B13E}"/>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{D7A11813-942C-4090-AB46-9C032D73D072}</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182B-4D2B-AED0-65832E19B13E}"/>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{1BE6CA9A-7841-4735-809C-3835CD213BE0}</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182B-4D2B-AED0-65832E19B13E}"/>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c:v>
                </c:pt>
                <c:pt idx="7">
                  <c:v>0</c:v>
                </c:pt>
                <c:pt idx="8">
                  <c:v>0</c:v>
                </c:pt>
                <c:pt idx="9">
                  <c:v>0</c:v>
                </c:pt>
                <c:pt idx="10">
                  <c:v>0</c:v>
                </c:pt>
                <c:pt idx="11">
                  <c:v>-0.75</c:v>
                </c:pt>
                <c:pt idx="12">
                  <c:v>-0.75</c:v>
                </c:pt>
                <c:pt idx="13">
                  <c:v>0</c:v>
                </c:pt>
                <c:pt idx="14">
                  <c:v>0</c:v>
                </c:pt>
                <c:pt idx="15">
                  <c:v>-0.75</c:v>
                </c:pt>
                <c:pt idx="16">
                  <c:v>0</c:v>
                </c:pt>
                <c:pt idx="17">
                  <c:v>0</c:v>
                </c:pt>
                <c:pt idx="18">
                  <c:v>0</c:v>
                </c:pt>
                <c:pt idx="19">
                  <c:v>0</c:v>
                </c:pt>
                <c:pt idx="20">
                  <c:v>0</c:v>
                </c:pt>
                <c:pt idx="21">
                  <c:v>-0.75</c:v>
                </c:pt>
                <c:pt idx="22">
                  <c:v>0</c:v>
                </c:pt>
                <c:pt idx="23">
                  <c:v>0</c:v>
                </c:pt>
                <c:pt idx="24">
                  <c:v>0</c:v>
                </c:pt>
                <c:pt idx="25">
                  <c:v>0</c:v>
                </c:pt>
              </c:numCache>
            </c:numRef>
          </c:val>
          <c:extLst>
            <c:ext xmlns:c16="http://schemas.microsoft.com/office/drawing/2014/chart" uri="{C3380CC4-5D6E-409C-BE32-E72D297353CC}">
              <c16:uniqueId val="{00000041-182B-4D2B-AED0-65832E19B13E}"/>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45</c:v>
                </c:pt>
                <c:pt idx="12">
                  <c:v>45</c:v>
                </c:pt>
                <c:pt idx="13">
                  <c:v>#N/A</c:v>
                </c:pt>
                <c:pt idx="14">
                  <c:v>#N/A</c:v>
                </c:pt>
                <c:pt idx="15">
                  <c:v>45</c:v>
                </c:pt>
                <c:pt idx="16">
                  <c:v>#N/A</c:v>
                </c:pt>
                <c:pt idx="17">
                  <c:v>#N/A</c:v>
                </c:pt>
                <c:pt idx="18">
                  <c:v>#N/A</c:v>
                </c:pt>
                <c:pt idx="19">
                  <c:v>#N/A</c:v>
                </c:pt>
                <c:pt idx="20">
                  <c:v>#N/A</c:v>
                </c:pt>
                <c:pt idx="21">
                  <c:v>45</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118</c:v>
                </c:pt>
                <c:pt idx="12">
                  <c:v>129</c:v>
                </c:pt>
                <c:pt idx="13">
                  <c:v>#N/A</c:v>
                </c:pt>
                <c:pt idx="14">
                  <c:v>#N/A</c:v>
                </c:pt>
                <c:pt idx="15">
                  <c:v>160</c:v>
                </c:pt>
                <c:pt idx="16">
                  <c:v>#N/A</c:v>
                </c:pt>
                <c:pt idx="17">
                  <c:v>#N/A</c:v>
                </c:pt>
                <c:pt idx="18">
                  <c:v>#N/A</c:v>
                </c:pt>
                <c:pt idx="19">
                  <c:v>#N/A</c:v>
                </c:pt>
                <c:pt idx="20">
                  <c:v>#N/A</c:v>
                </c:pt>
                <c:pt idx="21">
                  <c:v>222</c:v>
                </c:pt>
                <c:pt idx="22">
                  <c:v>#N/A</c:v>
                </c:pt>
                <c:pt idx="23">
                  <c:v>#N/A</c:v>
                </c:pt>
                <c:pt idx="24">
                  <c:v>#N/A</c:v>
                </c:pt>
                <c:pt idx="25">
                  <c:v>#N/A</c:v>
                </c:pt>
              </c:numCache>
            </c:numRef>
          </c:yVal>
          <c:smooth val="0"/>
          <c:extLst>
            <c:ext xmlns:c16="http://schemas.microsoft.com/office/drawing/2014/chart" uri="{C3380CC4-5D6E-409C-BE32-E72D297353CC}">
              <c16:uniqueId val="{00000042-182B-4D2B-AED0-65832E19B13E}"/>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{674476A4-09B3-49E9-98A7-59AA8F5ED0EB}</c15:txfldGUID>
                      <c15:f>Diagramm!$I$46</c15:f>
                      <c15:dlblFieldTableCache>
                        <c:ptCount val="1"/>
                      </c15:dlblFieldTableCache>
                    </c15:dlblFTEntry>
                  </c15:dlblFieldTable>
                  <c15:showDataLabelsRange val="0"/>
                </c:ext>
                <c:ext xmlns:c16="http://schemas.microsoft.com/office/drawing/2014/chart" uri="{C3380CC4-5D6E-409C-BE32-E72D297353CC}">
                  <c16:uniqueId val="{00000000-F75A-42F7-98F9-E0C1EB1FC2C2}"/>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{A5F427C2-083F-495E-8295-6F545E874C86}</c15:txfldGUID>
                      <c15:f>Diagramm!$I$47</c15:f>
                      <c15:dlblFieldTableCache>
                        <c:ptCount val="1"/>
                      </c15:dlblFieldTableCache>
                    </c15:dlblFTEntry>
                  </c15:dlblFieldTable>
                  <c15:showDataLabelsRange val="0"/>
                </c:ext>
                <c:ext xmlns:c16="http://schemas.microsoft.com/office/drawing/2014/chart" uri="{C3380CC4-5D6E-409C-BE32-E72D297353CC}">
                  <c16:uniqueId val="{00000001-F75A-42F7-98F9-E0C1EB1FC2C2}"/>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{4D99A338-18F0-45B2-9007-1D29B906C059}</c15:txfldGUID>
                      <c15:f>Diagramm!$I$48</c15:f>
                      <c15:dlblFieldTableCache>
                        <c:ptCount val="1"/>
                      </c15:dlblFieldTableCache>
                    </c15:dlblFTEntry>
                  </c15:dlblFieldTable>
                  <c15:showDataLabelsRange val="0"/>
                </c:ext>
                <c:ext xmlns:c16="http://schemas.microsoft.com/office/drawing/2014/chart" uri="{C3380CC4-5D6E-409C-BE32-E72D297353CC}">
                  <c16:uniqueId val="{00000002-F75A-42F7-98F9-E0C1EB1FC2C2}"/>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{A5995AE1-655A-4713-A5EB-5284227B0399}</c15:txfldGUID>
                      <c15:f>Diagramm!$I$49</c15:f>
                      <c15:dlblFieldTableCache>
                        <c:ptCount val="1"/>
                      </c15:dlblFieldTableCache>
                    </c15:dlblFTEntry>
                  </c15:dlblFieldTable>
                  <c15:showDataLabelsRange val="0"/>
                </c:ext>
                <c:ext xmlns:c16="http://schemas.microsoft.com/office/drawing/2014/chart" uri="{C3380CC4-5D6E-409C-BE32-E72D297353CC}">
                  <c16:uniqueId val="{00000003-F75A-42F7-98F9-E0C1EB1FC2C2}"/>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{6766FDB1-9487-47FC-AB70-4E5B510ED98D}</c15:txfldGUID>
                      <c15:f>Diagramm!$I$50</c15:f>
                      <c15:dlblFieldTableCache>
                        <c:ptCount val="1"/>
                      </c15:dlblFieldTableCache>
                    </c15:dlblFTEntry>
                  </c15:dlblFieldTable>
                  <c15:showDataLabelsRange val="0"/>
                </c:ext>
                <c:ext xmlns:c16="http://schemas.microsoft.com/office/drawing/2014/chart" uri="{C3380CC4-5D6E-409C-BE32-E72D297353CC}">
                  <c16:uniqueId val="{00000004-F75A-42F7-98F9-E0C1EB1FC2C2}"/>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{98AE33EF-D59D-4F75-88D3-8D8E4C7BAC6F}</c15:txfldGUID>
                      <c15:f>Diagramm!$I$51</c15:f>
                      <c15:dlblFieldTableCache>
                        <c:ptCount val="1"/>
                      </c15:dlblFieldTableCache>
                    </c15:dlblFTEntry>
                  </c15:dlblFieldTable>
                  <c15:showDataLabelsRange val="0"/>
                </c:ext>
                <c:ext xmlns:c16="http://schemas.microsoft.com/office/drawing/2014/chart" uri="{C3380CC4-5D6E-409C-BE32-E72D297353CC}">
                  <c16:uniqueId val="{00000005-F75A-42F7-98F9-E0C1EB1FC2C2}"/>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{3BC65BDE-4CAA-4217-AE59-728179F6F512}</c15:txfldGUID>
                      <c15:f>Diagramm!$I$52</c15:f>
                      <c15:dlblFieldTableCache>
                        <c:ptCount val="1"/>
                      </c15:dlblFieldTableCache>
                    </c15:dlblFTEntry>
                  </c15:dlblFieldTable>
                  <c15:showDataLabelsRange val="0"/>
                </c:ext>
                <c:ext xmlns:c16="http://schemas.microsoft.com/office/drawing/2014/chart" uri="{C3380CC4-5D6E-409C-BE32-E72D297353CC}">
                  <c16:uniqueId val="{00000006-F75A-42F7-98F9-E0C1EB1FC2C2}"/>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{E80AB5E8-4A3F-4B4E-B5AD-4E1EFB4B54E0}</c15:txfldGUID>
                      <c15:f>Diagramm!$I$53</c15:f>
                      <c15:dlblFieldTableCache>
                        <c:ptCount val="1"/>
                      </c15:dlblFieldTableCache>
                    </c15:dlblFTEntry>
                  </c15:dlblFieldTable>
                  <c15:showDataLabelsRange val="0"/>
                </c:ext>
                <c:ext xmlns:c16="http://schemas.microsoft.com/office/drawing/2014/chart" uri="{C3380CC4-5D6E-409C-BE32-E72D297353CC}">
                  <c16:uniqueId val="{00000007-F75A-42F7-98F9-E0C1EB1FC2C2}"/>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{5C3ADED9-5926-4496-909B-013A9EAAEDA7}</c15:txfldGUID>
                      <c15:f>Diagramm!$I$54</c15:f>
                      <c15:dlblFieldTableCache>
                        <c:ptCount val="1"/>
                      </c15:dlblFieldTableCache>
                    </c15:dlblFTEntry>
                  </c15:dlblFieldTable>
                  <c15:showDataLabelsRange val="0"/>
                </c:ext>
                <c:ext xmlns:c16="http://schemas.microsoft.com/office/drawing/2014/chart" uri="{C3380CC4-5D6E-409C-BE32-E72D297353CC}">
                  <c16:uniqueId val="{00000008-F75A-42F7-98F9-E0C1EB1FC2C2}"/>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{4965625F-232A-4198-874A-A69768A146D6}</c15:txfldGUID>
                      <c15:f>Diagramm!$I$55</c15:f>
                      <c15:dlblFieldTableCache>
                        <c:ptCount val="1"/>
                      </c15:dlblFieldTableCache>
                    </c15:dlblFTEntry>
                  </c15:dlblFieldTable>
                  <c15:showDataLabelsRange val="0"/>
                </c:ext>
                <c:ext xmlns:c16="http://schemas.microsoft.com/office/drawing/2014/chart" uri="{C3380CC4-5D6E-409C-BE32-E72D297353CC}">
                  <c16:uniqueId val="{00000009-F75A-42F7-98F9-E0C1EB1FC2C2}"/>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{99019AFE-52FF-47CA-B70C-7877E0435EC7}</c15:txfldGUID>
                      <c15:f>Diagramm!$I$56</c15:f>
                      <c15:dlblFieldTableCache>
                        <c:ptCount val="1"/>
                      </c15:dlblFieldTableCache>
                    </c15:dlblFTEntry>
                  </c15:dlblFieldTable>
                  <c15:showDataLabelsRange val="0"/>
                </c:ext>
                <c:ext xmlns:c16="http://schemas.microsoft.com/office/drawing/2014/chart" uri="{C3380CC4-5D6E-409C-BE32-E72D297353CC}">
                  <c16:uniqueId val="{0000000A-F75A-42F7-98F9-E0C1EB1FC2C2}"/>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{CB8FB9D6-DCE5-434A-9270-47CA96CA639A}</c15:txfldGUID>
                      <c15:f>Diagramm!$I$57</c15:f>
                      <c15:dlblFieldTableCache>
                        <c:ptCount val="1"/>
                      </c15:dlblFieldTableCache>
                    </c15:dlblFTEntry>
                  </c15:dlblFieldTable>
                  <c15:showDataLabelsRange val="0"/>
                </c:ext>
                <c:ext xmlns:c16="http://schemas.microsoft.com/office/drawing/2014/chart" uri="{C3380CC4-5D6E-409C-BE32-E72D297353CC}">
                  <c16:uniqueId val="{0000000B-F75A-42F7-98F9-E0C1EB1FC2C2}"/>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{2DCF6377-029E-4546-A165-E45154F18FDF}</c15:txfldGUID>
                      <c15:f>Diagramm!$I$58</c15:f>
                      <c15:dlblFieldTableCache>
                        <c:ptCount val="1"/>
                      </c15:dlblFieldTableCache>
                    </c15:dlblFTEntry>
                  </c15:dlblFieldTable>
                  <c15:showDataLabelsRange val="0"/>
                </c:ext>
                <c:ext xmlns:c16="http://schemas.microsoft.com/office/drawing/2014/chart" uri="{C3380CC4-5D6E-409C-BE32-E72D297353CC}">
                  <c16:uniqueId val="{0000000C-F75A-42F7-98F9-E0C1EB1FC2C2}"/>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{F319BD7F-19D4-4B34-AE39-A8B25BA17ABF}</c15:txfldGUID>
                      <c15:f>Diagramm!$I$59</c15:f>
                      <c15:dlblFieldTableCache>
                        <c:ptCount val="1"/>
                      </c15:dlblFieldTableCache>
                    </c15:dlblFTEntry>
                  </c15:dlblFieldTable>
                  <c15:showDataLabelsRange val="0"/>
                </c:ext>
                <c:ext xmlns:c16="http://schemas.microsoft.com/office/drawing/2014/chart" uri="{C3380CC4-5D6E-409C-BE32-E72D297353CC}">
                  <c16:uniqueId val="{0000000D-F75A-42F7-98F9-E0C1EB1FC2C2}"/>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{579E7FD2-8EDF-452E-92C8-CD9F7605EB79}</c15:txfldGUID>
                      <c15:f>Diagramm!$I$60</c15:f>
                      <c15:dlblFieldTableCache>
                        <c:ptCount val="1"/>
                      </c15:dlblFieldTableCache>
                    </c15:dlblFTEntry>
                  </c15:dlblFieldTable>
                  <c15:showDataLabelsRange val="0"/>
                </c:ext>
                <c:ext xmlns:c16="http://schemas.microsoft.com/office/drawing/2014/chart" uri="{C3380CC4-5D6E-409C-BE32-E72D297353CC}">
                  <c16:uniqueId val="{0000000E-F75A-42F7-98F9-E0C1EB1FC2C2}"/>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{3D50F796-C01E-4273-837E-36DE3641FEF0}</c15:txfldGUID>
                      <c15:f>Diagramm!$I$61</c15:f>
                      <c15:dlblFieldTableCache>
                        <c:ptCount val="1"/>
                      </c15:dlblFieldTableCache>
                    </c15:dlblFTEntry>
                  </c15:dlblFieldTable>
                  <c15:showDataLabelsRange val="0"/>
                </c:ext>
                <c:ext xmlns:c16="http://schemas.microsoft.com/office/drawing/2014/chart" uri="{C3380CC4-5D6E-409C-BE32-E72D297353CC}">
                  <c16:uniqueId val="{0000000F-F75A-42F7-98F9-E0C1EB1FC2C2}"/>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{4FFE5F29-5154-40CB-9DA0-B9042E127DE3}</c15:txfldGUID>
                      <c15:f>Diagramm!$I$62</c15:f>
                      <c15:dlblFieldTableCache>
                        <c:ptCount val="1"/>
                      </c15:dlblFieldTableCache>
                    </c15:dlblFTEntry>
                  </c15:dlblFieldTable>
                  <c15:showDataLabelsRange val="0"/>
                </c:ext>
                <c:ext xmlns:c16="http://schemas.microsoft.com/office/drawing/2014/chart" uri="{C3380CC4-5D6E-409C-BE32-E72D297353CC}">
                  <c16:uniqueId val="{00000010-F75A-42F7-98F9-E0C1EB1FC2C2}"/>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{E7C90EF6-3804-4E78-927D-D391BB599751}</c15:txfldGUID>
                      <c15:f>Diagramm!$I$63</c15:f>
                      <c15:dlblFieldTableCache>
                        <c:ptCount val="1"/>
                      </c15:dlblFieldTableCache>
                    </c15:dlblFTEntry>
                  </c15:dlblFieldTable>
                  <c15:showDataLabelsRange val="0"/>
                </c:ext>
                <c:ext xmlns:c16="http://schemas.microsoft.com/office/drawing/2014/chart" uri="{C3380CC4-5D6E-409C-BE32-E72D297353CC}">
                  <c16:uniqueId val="{00000011-F75A-42F7-98F9-E0C1EB1FC2C2}"/>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{02FC6138-474A-4D8F-85E0-1A65C9A8A9E1}</c15:txfldGUID>
                      <c15:f>Diagramm!$I$64</c15:f>
                      <c15:dlblFieldTableCache>
                        <c:ptCount val="1"/>
                      </c15:dlblFieldTableCache>
                    </c15:dlblFTEntry>
                  </c15:dlblFieldTable>
                  <c15:showDataLabelsRange val="0"/>
                </c:ext>
                <c:ext xmlns:c16="http://schemas.microsoft.com/office/drawing/2014/chart" uri="{C3380CC4-5D6E-409C-BE32-E72D297353CC}">
                  <c16:uniqueId val="{00000012-F75A-42F7-98F9-E0C1EB1FC2C2}"/>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{331B94CF-1EBA-4C20-97CA-A37AE1E5B7E4}</c15:txfldGUID>
                      <c15:f>Diagramm!$I$65</c15:f>
                      <c15:dlblFieldTableCache>
                        <c:ptCount val="1"/>
                      </c15:dlblFieldTableCache>
                    </c15:dlblFTEntry>
                  </c15:dlblFieldTable>
                  <c15:showDataLabelsRange val="0"/>
                </c:ext>
                <c:ext xmlns:c16="http://schemas.microsoft.com/office/drawing/2014/chart" uri="{C3380CC4-5D6E-409C-BE32-E72D297353CC}">
                  <c16:uniqueId val="{00000013-F75A-42F7-98F9-E0C1EB1FC2C2}"/>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{8A6751F6-78B5-45AD-AD2C-182426113EA9}</c15:txfldGUID>
                      <c15:f>Diagramm!$I$66</c15:f>
                      <c15:dlblFieldTableCache>
                        <c:ptCount val="1"/>
                      </c15:dlblFieldTableCache>
                    </c15:dlblFTEntry>
                  </c15:dlblFieldTable>
                  <c15:showDataLabelsRange val="0"/>
                </c:ext>
                <c:ext xmlns:c16="http://schemas.microsoft.com/office/drawing/2014/chart" uri="{C3380CC4-5D6E-409C-BE32-E72D297353CC}">
                  <c16:uniqueId val="{00000014-F75A-42F7-98F9-E0C1EB1FC2C2}"/>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{1C66B289-D7D5-41D9-9085-488740BF8225}</c15:txfldGUID>
                      <c15:f>Diagramm!$I$67</c15:f>
                      <c15:dlblFieldTableCache>
                        <c:ptCount val="1"/>
                      </c15:dlblFieldTableCache>
                    </c15:dlblFTEntry>
                  </c15:dlblFieldTable>
                  <c15:showDataLabelsRange val="0"/>
                </c:ext>
                <c:ext xmlns:c16="http://schemas.microsoft.com/office/drawing/2014/chart" uri="{C3380CC4-5D6E-409C-BE32-E72D297353CC}">
                  <c16:uniqueId val="{00000015-F75A-42F7-98F9-E0C1EB1FC2C2}"/>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F75A-42F7-98F9-E0C1EB1FC2C2}"/>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{488214BC-DA80-49EE-BE5E-51F7E2FAEBFC}</c15:txfldGUID>
                      <c15:f>Diagramm!$K$46</c15:f>
                      <c15:dlblFieldTableCache>
                        <c:ptCount val="1"/>
                      </c15:dlblFieldTableCache>
                    </c15:dlblFTEntry>
                  </c15:dlblFieldTable>
                  <c15:showDataLabelsRange val="0"/>
                </c:ext>
                <c:ext xmlns:c16="http://schemas.microsoft.com/office/drawing/2014/chart" uri="{C3380CC4-5D6E-409C-BE32-E72D297353CC}">
                  <c16:uniqueId val="{00000017-F75A-42F7-98F9-E0C1EB1FC2C2}"/>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{8331F57E-4BFD-4D20-A3CA-D0E91E613055}</c15:txfldGUID>
                      <c15:f>Diagramm!$K$47</c15:f>
                      <c15:dlblFieldTableCache>
                        <c:ptCount val="1"/>
                      </c15:dlblFieldTableCache>
                    </c15:dlblFTEntry>
                  </c15:dlblFieldTable>
                  <c15:showDataLabelsRange val="0"/>
                </c:ext>
                <c:ext xmlns:c16="http://schemas.microsoft.com/office/drawing/2014/chart" uri="{C3380CC4-5D6E-409C-BE32-E72D297353CC}">
                  <c16:uniqueId val="{00000018-F75A-42F7-98F9-E0C1EB1FC2C2}"/>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{FB3876E2-2A70-417E-B3CE-A8A9E783DBE2}</c15:txfldGUID>
                      <c15:f>Diagramm!$K$48</c15:f>
                      <c15:dlblFieldTableCache>
                        <c:ptCount val="1"/>
                      </c15:dlblFieldTableCache>
                    </c15:dlblFTEntry>
                  </c15:dlblFieldTable>
                  <c15:showDataLabelsRange val="0"/>
                </c:ext>
                <c:ext xmlns:c16="http://schemas.microsoft.com/office/drawing/2014/chart" uri="{C3380CC4-5D6E-409C-BE32-E72D297353CC}">
                  <c16:uniqueId val="{00000019-F75A-42F7-98F9-E0C1EB1FC2C2}"/>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{86A6FB3B-2277-41C7-A1D1-334AE01372D0}</c15:txfldGUID>
                      <c15:f>Diagramm!$K$49</c15:f>
                      <c15:dlblFieldTableCache>
                        <c:ptCount val="1"/>
                      </c15:dlblFieldTableCache>
                    </c15:dlblFTEntry>
                  </c15:dlblFieldTable>
                  <c15:showDataLabelsRange val="0"/>
                </c:ext>
                <c:ext xmlns:c16="http://schemas.microsoft.com/office/drawing/2014/chart" uri="{C3380CC4-5D6E-409C-BE32-E72D297353CC}">
                  <c16:uniqueId val="{0000001A-F75A-42F7-98F9-E0C1EB1FC2C2}"/>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{3DB06267-7917-4223-8D95-2BE39EC9C1C9}</c15:txfldGUID>
                      <c15:f>Diagramm!$K$50</c15:f>
                      <c15:dlblFieldTableCache>
                        <c:ptCount val="1"/>
                      </c15:dlblFieldTableCache>
                    </c15:dlblFTEntry>
                  </c15:dlblFieldTable>
                  <c15:showDataLabelsRange val="0"/>
                </c:ext>
                <c:ext xmlns:c16="http://schemas.microsoft.com/office/drawing/2014/chart" uri="{C3380CC4-5D6E-409C-BE32-E72D297353CC}">
                  <c16:uniqueId val="{0000001B-F75A-42F7-98F9-E0C1EB1FC2C2}"/>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{AEBE8CED-A568-42E4-8445-9F8D41C6A720}</c15:txfldGUID>
                      <c15:f>Diagramm!$K$51</c15:f>
                      <c15:dlblFieldTableCache>
                        <c:ptCount val="1"/>
                      </c15:dlblFieldTableCache>
                    </c15:dlblFTEntry>
                  </c15:dlblFieldTable>
                  <c15:showDataLabelsRange val="0"/>
                </c:ext>
                <c:ext xmlns:c16="http://schemas.microsoft.com/office/drawing/2014/chart" uri="{C3380CC4-5D6E-409C-BE32-E72D297353CC}">
                  <c16:uniqueId val="{0000001C-F75A-42F7-98F9-E0C1EB1FC2C2}"/>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{46DBF67F-4C2B-4CDE-89BD-2EBCADADB23E}</c15:txfldGUID>
                      <c15:f>Diagramm!$K$52</c15:f>
                      <c15:dlblFieldTableCache>
                        <c:ptCount val="1"/>
                      </c15:dlblFieldTableCache>
                    </c15:dlblFTEntry>
                  </c15:dlblFieldTable>
                  <c15:showDataLabelsRange val="0"/>
                </c:ext>
                <c:ext xmlns:c16="http://schemas.microsoft.com/office/drawing/2014/chart" uri="{C3380CC4-5D6E-409C-BE32-E72D297353CC}">
                  <c16:uniqueId val="{0000001D-F75A-42F7-98F9-E0C1EB1FC2C2}"/>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{97402ED8-5B56-4EB6-8F49-4487BF3879B1}</c15:txfldGUID>
                      <c15:f>Diagramm!$K$53</c15:f>
                      <c15:dlblFieldTableCache>
                        <c:ptCount val="1"/>
                      </c15:dlblFieldTableCache>
                    </c15:dlblFTEntry>
                  </c15:dlblFieldTable>
                  <c15:showDataLabelsRange val="0"/>
                </c:ext>
                <c:ext xmlns:c16="http://schemas.microsoft.com/office/drawing/2014/chart" uri="{C3380CC4-5D6E-409C-BE32-E72D297353CC}">
                  <c16:uniqueId val="{0000001E-F75A-42F7-98F9-E0C1EB1FC2C2}"/>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{FEB73F3A-8F33-45E7-B992-D47ADF0AFE7F}</c15:txfldGUID>
                      <c15:f>Diagramm!$K$54</c15:f>
                      <c15:dlblFieldTableCache>
                        <c:ptCount val="1"/>
                      </c15:dlblFieldTableCache>
                    </c15:dlblFTEntry>
                  </c15:dlblFieldTable>
                  <c15:showDataLabelsRange val="0"/>
                </c:ext>
                <c:ext xmlns:c16="http://schemas.microsoft.com/office/drawing/2014/chart" uri="{C3380CC4-5D6E-409C-BE32-E72D297353CC}">
                  <c16:uniqueId val="{0000001F-F75A-42F7-98F9-E0C1EB1FC2C2}"/>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{64BF256E-597D-41E0-99A2-83B4DC39B468}</c15:txfldGUID>
                      <c15:f>Diagramm!$K$55</c15:f>
                      <c15:dlblFieldTableCache>
                        <c:ptCount val="1"/>
                      </c15:dlblFieldTableCache>
                    </c15:dlblFTEntry>
                  </c15:dlblFieldTable>
                  <c15:showDataLabelsRange val="0"/>
                </c:ext>
                <c:ext xmlns:c16="http://schemas.microsoft.com/office/drawing/2014/chart" uri="{C3380CC4-5D6E-409C-BE32-E72D297353CC}">
                  <c16:uniqueId val="{00000020-F75A-42F7-98F9-E0C1EB1FC2C2}"/>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{EABF37E1-6447-4F0D-852D-E84BFD0D4B22}</c15:txfldGUID>
                      <c15:f>Diagramm!$K$56</c15:f>
                      <c15:dlblFieldTableCache>
                        <c:ptCount val="1"/>
                      </c15:dlblFieldTableCache>
                    </c15:dlblFTEntry>
                  </c15:dlblFieldTable>
                  <c15:showDataLabelsRange val="0"/>
                </c:ext>
                <c:ext xmlns:c16="http://schemas.microsoft.com/office/drawing/2014/chart" uri="{C3380CC4-5D6E-409C-BE32-E72D297353CC}">
                  <c16:uniqueId val="{00000021-F75A-42F7-98F9-E0C1EB1FC2C2}"/>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{B2F8107B-DD7B-49E5-85C0-7E048E08E597}</c15:txfldGUID>
                      <c15:f>Diagramm!$K$57</c15:f>
                      <c15:dlblFieldTableCache>
                        <c:ptCount val="1"/>
                      </c15:dlblFieldTableCache>
                    </c15:dlblFTEntry>
                  </c15:dlblFieldTable>
                  <c15:showDataLabelsRange val="0"/>
                </c:ext>
                <c:ext xmlns:c16="http://schemas.microsoft.com/office/drawing/2014/chart" uri="{C3380CC4-5D6E-409C-BE32-E72D297353CC}">
                  <c16:uniqueId val="{00000022-F75A-42F7-98F9-E0C1EB1FC2C2}"/>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{CA69E2E6-780B-412E-BE01-62B1DB22890F}</c15:txfldGUID>
                      <c15:f>Diagramm!$K$58</c15:f>
                      <c15:dlblFieldTableCache>
                        <c:ptCount val="1"/>
                      </c15:dlblFieldTableCache>
                    </c15:dlblFTEntry>
                  </c15:dlblFieldTable>
                  <c15:showDataLabelsRange val="0"/>
                </c:ext>
                <c:ext xmlns:c16="http://schemas.microsoft.com/office/drawing/2014/chart" uri="{C3380CC4-5D6E-409C-BE32-E72D297353CC}">
                  <c16:uniqueId val="{00000023-F75A-42F7-98F9-E0C1EB1FC2C2}"/>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{4AA100ED-EBD8-4D32-AB20-910C4E9EF0BC}</c15:txfldGUID>
                      <c15:f>Diagramm!$K$59</c15:f>
                      <c15:dlblFieldTableCache>
                        <c:ptCount val="1"/>
                      </c15:dlblFieldTableCache>
                    </c15:dlblFTEntry>
                  </c15:dlblFieldTable>
                  <c15:showDataLabelsRange val="0"/>
                </c:ext>
                <c:ext xmlns:c16="http://schemas.microsoft.com/office/drawing/2014/chart" uri="{C3380CC4-5D6E-409C-BE32-E72D297353CC}">
                  <c16:uniqueId val="{00000024-F75A-42F7-98F9-E0C1EB1FC2C2}"/>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{723BE8D4-DB45-43CC-9962-79F1BC6AE691}</c15:txfldGUID>
                      <c15:f>Diagramm!$K$60</c15:f>
                      <c15:dlblFieldTableCache>
                        <c:ptCount val="1"/>
                      </c15:dlblFieldTableCache>
                    </c15:dlblFTEntry>
                  </c15:dlblFieldTable>
                  <c15:showDataLabelsRange val="0"/>
                </c:ext>
                <c:ext xmlns:c16="http://schemas.microsoft.com/office/drawing/2014/chart" uri="{C3380CC4-5D6E-409C-BE32-E72D297353CC}">
                  <c16:uniqueId val="{00000025-F75A-42F7-98F9-E0C1EB1FC2C2}"/>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{256D8679-E4E0-4690-9684-F48F2F053BFE}</c15:txfldGUID>
                      <c15:f>Diagramm!$K$61</c15:f>
                      <c15:dlblFieldTableCache>
                        <c:ptCount val="1"/>
                      </c15:dlblFieldTableCache>
                    </c15:dlblFTEntry>
                  </c15:dlblFieldTable>
                  <c15:showDataLabelsRange val="0"/>
                </c:ext>
                <c:ext xmlns:c16="http://schemas.microsoft.com/office/drawing/2014/chart" uri="{C3380CC4-5D6E-409C-BE32-E72D297353CC}">
                  <c16:uniqueId val="{00000026-F75A-42F7-98F9-E0C1EB1FC2C2}"/>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{B3FE3438-B364-43E3-9594-950638277274}</c15:txfldGUID>
                      <c15:f>Diagramm!$K$62</c15:f>
                      <c15:dlblFieldTableCache>
                        <c:ptCount val="1"/>
                      </c15:dlblFieldTableCache>
                    </c15:dlblFTEntry>
                  </c15:dlblFieldTable>
                  <c15:showDataLabelsRange val="0"/>
                </c:ext>
                <c:ext xmlns:c16="http://schemas.microsoft.com/office/drawing/2014/chart" uri="{C3380CC4-5D6E-409C-BE32-E72D297353CC}">
                  <c16:uniqueId val="{00000027-F75A-42F7-98F9-E0C1EB1FC2C2}"/>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{5DCDDCA3-9396-41A2-B394-2BBC60A4034A}</c15:txfldGUID>
                      <c15:f>Diagramm!$K$63</c15:f>
                      <c15:dlblFieldTableCache>
                        <c:ptCount val="1"/>
                      </c15:dlblFieldTableCache>
                    </c15:dlblFTEntry>
                  </c15:dlblFieldTable>
                  <c15:showDataLabelsRange val="0"/>
                </c:ext>
                <c:ext xmlns:c16="http://schemas.microsoft.com/office/drawing/2014/chart" uri="{C3380CC4-5D6E-409C-BE32-E72D297353CC}">
                  <c16:uniqueId val="{00000028-F75A-42F7-98F9-E0C1EB1FC2C2}"/>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{9146FC40-A6C1-476F-968F-F1FE6912360D}</c15:txfldGUID>
                      <c15:f>Diagramm!$K$64</c15:f>
                      <c15:dlblFieldTableCache>
                        <c:ptCount val="1"/>
                      </c15:dlblFieldTableCache>
                    </c15:dlblFTEntry>
                  </c15:dlblFieldTable>
                  <c15:showDataLabelsRange val="0"/>
                </c:ext>
                <c:ext xmlns:c16="http://schemas.microsoft.com/office/drawing/2014/chart" uri="{C3380CC4-5D6E-409C-BE32-E72D297353CC}">
                  <c16:uniqueId val="{00000029-F75A-42F7-98F9-E0C1EB1FC2C2}"/>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{7B88DB52-2268-4F38-BFA1-AF0FCA1CFDA2}</c15:txfldGUID>
                      <c15:f>Diagramm!$K$65</c15:f>
                      <c15:dlblFieldTableCache>
                        <c:ptCount val="1"/>
                      </c15:dlblFieldTableCache>
                    </c15:dlblFTEntry>
                  </c15:dlblFieldTable>
                  <c15:showDataLabelsRange val="0"/>
                </c:ext>
                <c:ext xmlns:c16="http://schemas.microsoft.com/office/drawing/2014/chart" uri="{C3380CC4-5D6E-409C-BE32-E72D297353CC}">
                  <c16:uniqueId val="{0000002A-F75A-42F7-98F9-E0C1EB1FC2C2}"/>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{ECB3A7CC-95C4-4458-8E91-414E9A4EE70A}</c15:txfldGUID>
                      <c15:f>Diagramm!$K$66</c15:f>
                      <c15:dlblFieldTableCache>
                        <c:ptCount val="1"/>
                      </c15:dlblFieldTableCache>
                    </c15:dlblFTEntry>
                  </c15:dlblFieldTable>
                  <c15:showDataLabelsRange val="0"/>
                </c:ext>
                <c:ext xmlns:c16="http://schemas.microsoft.com/office/drawing/2014/chart" uri="{C3380CC4-5D6E-409C-BE32-E72D297353CC}">
                  <c16:uniqueId val="{0000002B-F75A-42F7-98F9-E0C1EB1FC2C2}"/>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{A9669057-EEDF-46EB-80E6-2E9389B18B9C}</c15:txfldGUID>
                      <c15:f>Diagramm!$K$67</c15:f>
                      <c15:dlblFieldTableCache>
                        <c:ptCount val="1"/>
                      </c15:dlblFieldTableCache>
                    </c15:dlblFTEntry>
                  </c15:dlblFieldTable>
                  <c15:showDataLabelsRange val="0"/>
                </c:ext>
                <c:ext xmlns:c16="http://schemas.microsoft.com/office/drawing/2014/chart" uri="{C3380CC4-5D6E-409C-BE32-E72D297353CC}">
                  <c16:uniqueId val="{0000002C-F75A-42F7-98F9-E0C1EB1FC2C2}"/>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F75A-42F7-98F9-E0C1EB1FC2C2}"/>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{1588A952-EAFD-413B-8D61-A7F24151CDA8}</c15:txfldGUID>
                      <c15:f>Diagramm!$J$46</c15:f>
                      <c15:dlblFieldTableCache>
                        <c:ptCount val="1"/>
                      </c15:dlblFieldTableCache>
                    </c15:dlblFTEntry>
                  </c15:dlblFieldTable>
                  <c15:showDataLabelsRange val="0"/>
                </c:ext>
                <c:ext xmlns:c16="http://schemas.microsoft.com/office/drawing/2014/chart" uri="{C3380CC4-5D6E-409C-BE32-E72D297353CC}">
                  <c16:uniqueId val="{0000002E-F75A-42F7-98F9-E0C1EB1FC2C2}"/>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{F1CEC53E-E747-4F68-8F1F-6AF64AB61D6B}</c15:txfldGUID>
                      <c15:f>Diagramm!$J$47</c15:f>
                      <c15:dlblFieldTableCache>
                        <c:ptCount val="1"/>
                      </c15:dlblFieldTableCache>
                    </c15:dlblFTEntry>
                  </c15:dlblFieldTable>
                  <c15:showDataLabelsRange val="0"/>
                </c:ext>
                <c:ext xmlns:c16="http://schemas.microsoft.com/office/drawing/2014/chart" uri="{C3380CC4-5D6E-409C-BE32-E72D297353CC}">
                  <c16:uniqueId val="{0000002F-F75A-42F7-98F9-E0C1EB1FC2C2}"/>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{02AF2CD7-61EE-4EDF-8444-EEAFE6049840}</c15:txfldGUID>
                      <c15:f>Diagramm!$J$48</c15:f>
                      <c15:dlblFieldTableCache>
                        <c:ptCount val="1"/>
                      </c15:dlblFieldTableCache>
                    </c15:dlblFTEntry>
                  </c15:dlblFieldTable>
                  <c15:showDataLabelsRange val="0"/>
                </c:ext>
                <c:ext xmlns:c16="http://schemas.microsoft.com/office/drawing/2014/chart" uri="{C3380CC4-5D6E-409C-BE32-E72D297353CC}">
                  <c16:uniqueId val="{00000030-F75A-42F7-98F9-E0C1EB1FC2C2}"/>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{64FAFC9A-6C73-4374-9640-87D754CE6218}</c15:txfldGUID>
                      <c15:f>Diagramm!$J$49</c15:f>
                      <c15:dlblFieldTableCache>
                        <c:ptCount val="1"/>
                      </c15:dlblFieldTableCache>
                    </c15:dlblFTEntry>
                  </c15:dlblFieldTable>
                  <c15:showDataLabelsRange val="0"/>
                </c:ext>
                <c:ext xmlns:c16="http://schemas.microsoft.com/office/drawing/2014/chart" uri="{C3380CC4-5D6E-409C-BE32-E72D297353CC}">
                  <c16:uniqueId val="{00000031-F75A-42F7-98F9-E0C1EB1FC2C2}"/>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{1E86CBFB-EAEE-4103-A3EF-D9DA9829AB7B}</c15:txfldGUID>
                      <c15:f>Diagramm!$J$50</c15:f>
                      <c15:dlblFieldTableCache>
                        <c:ptCount val="1"/>
                      </c15:dlblFieldTableCache>
                    </c15:dlblFTEntry>
                  </c15:dlblFieldTable>
                  <c15:showDataLabelsRange val="0"/>
                </c:ext>
                <c:ext xmlns:c16="http://schemas.microsoft.com/office/drawing/2014/chart" uri="{C3380CC4-5D6E-409C-BE32-E72D297353CC}">
                  <c16:uniqueId val="{00000032-F75A-42F7-98F9-E0C1EB1FC2C2}"/>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{A95D2C25-FC7C-480F-9AC3-287BF7D92DA0}</c15:txfldGUID>
                      <c15:f>Diagramm!$J$51</c15:f>
                      <c15:dlblFieldTableCache>
                        <c:ptCount val="1"/>
                      </c15:dlblFieldTableCache>
                    </c15:dlblFTEntry>
                  </c15:dlblFieldTable>
                  <c15:showDataLabelsRange val="0"/>
                </c:ext>
                <c:ext xmlns:c16="http://schemas.microsoft.com/office/drawing/2014/chart" uri="{C3380CC4-5D6E-409C-BE32-E72D297353CC}">
                  <c16:uniqueId val="{00000033-F75A-42F7-98F9-E0C1EB1FC2C2}"/>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{B288A90A-E8D2-469A-ADCB-57755D06CB91}</c15:txfldGUID>
                      <c15:f>Diagramm!$J$52</c15:f>
                      <c15:dlblFieldTableCache>
                        <c:ptCount val="1"/>
                      </c15:dlblFieldTableCache>
                    </c15:dlblFTEntry>
                  </c15:dlblFieldTable>
                  <c15:showDataLabelsRange val="0"/>
                </c:ext>
                <c:ext xmlns:c16="http://schemas.microsoft.com/office/drawing/2014/chart" uri="{C3380CC4-5D6E-409C-BE32-E72D297353CC}">
                  <c16:uniqueId val="{00000034-F75A-42F7-98F9-E0C1EB1FC2C2}"/>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{43DAFFE5-3B3F-4C6D-92A6-95D8904E8210}</c15:txfldGUID>
                      <c15:f>Diagramm!$J$53</c15:f>
                      <c15:dlblFieldTableCache>
                        <c:ptCount val="1"/>
                      </c15:dlblFieldTableCache>
                    </c15:dlblFTEntry>
                  </c15:dlblFieldTable>
                  <c15:showDataLabelsRange val="0"/>
                </c:ext>
                <c:ext xmlns:c16="http://schemas.microsoft.com/office/drawing/2014/chart" uri="{C3380CC4-5D6E-409C-BE32-E72D297353CC}">
                  <c16:uniqueId val="{00000035-F75A-42F7-98F9-E0C1EB1FC2C2}"/>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{6E46A4FA-9E40-4823-B67F-35BFC13BD4F4}</c15:txfldGUID>
                      <c15:f>Diagramm!$J$54</c15:f>
                      <c15:dlblFieldTableCache>
                        <c:ptCount val="1"/>
                      </c15:dlblFieldTableCache>
                    </c15:dlblFTEntry>
                  </c15:dlblFieldTable>
                  <c15:showDataLabelsRange val="0"/>
                </c:ext>
                <c:ext xmlns:c16="http://schemas.microsoft.com/office/drawing/2014/chart" uri="{C3380CC4-5D6E-409C-BE32-E72D297353CC}">
                  <c16:uniqueId val="{00000036-F75A-42F7-98F9-E0C1EB1FC2C2}"/>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{B665F13D-21C8-4879-B6A8-0917D3E42C58}</c15:txfldGUID>
                      <c15:f>Diagramm!$J$55</c15:f>
                      <c15:dlblFieldTableCache>
                        <c:ptCount val="1"/>
                      </c15:dlblFieldTableCache>
                    </c15:dlblFTEntry>
                  </c15:dlblFieldTable>
                  <c15:showDataLabelsRange val="0"/>
                </c:ext>
                <c:ext xmlns:c16="http://schemas.microsoft.com/office/drawing/2014/chart" uri="{C3380CC4-5D6E-409C-BE32-E72D297353CC}">
                  <c16:uniqueId val="{00000037-F75A-42F7-98F9-E0C1EB1FC2C2}"/>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{61D78EDB-3523-4F41-8E9F-2FAA0823E702}</c15:txfldGUID>
                      <c15:f>Diagramm!$J$56</c15:f>
                      <c15:dlblFieldTableCache>
                        <c:ptCount val="1"/>
                      </c15:dlblFieldTableCache>
                    </c15:dlblFTEntry>
                  </c15:dlblFieldTable>
                  <c15:showDataLabelsRange val="0"/>
                </c:ext>
                <c:ext xmlns:c16="http://schemas.microsoft.com/office/drawing/2014/chart" uri="{C3380CC4-5D6E-409C-BE32-E72D297353CC}">
                  <c16:uniqueId val="{00000038-F75A-42F7-98F9-E0C1EB1FC2C2}"/>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{FEE47181-7472-4F4C-B095-1BDFD203816A}</c15:txfldGUID>
                      <c15:f>Diagramm!$J$57</c15:f>
                      <c15:dlblFieldTableCache>
                        <c:ptCount val="1"/>
                      </c15:dlblFieldTableCache>
                    </c15:dlblFTEntry>
                  </c15:dlblFieldTable>
                  <c15:showDataLabelsRange val="0"/>
                </c:ext>
                <c:ext xmlns:c16="http://schemas.microsoft.com/office/drawing/2014/chart" uri="{C3380CC4-5D6E-409C-BE32-E72D297353CC}">
                  <c16:uniqueId val="{00000039-F75A-42F7-98F9-E0C1EB1FC2C2}"/>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{FC89EF6F-C6A7-4474-8023-B0E7201316B0}</c15:txfldGUID>
                      <c15:f>Diagramm!$J$58</c15:f>
                      <c15:dlblFieldTableCache>
                        <c:ptCount val="1"/>
                      </c15:dlblFieldTableCache>
                    </c15:dlblFTEntry>
                  </c15:dlblFieldTable>
                  <c15:showDataLabelsRange val="0"/>
                </c:ext>
                <c:ext xmlns:c16="http://schemas.microsoft.com/office/drawing/2014/chart" uri="{C3380CC4-5D6E-409C-BE32-E72D297353CC}">
                  <c16:uniqueId val="{0000003A-F75A-42F7-98F9-E0C1EB1FC2C2}"/>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{36BA9EC6-44D3-46E5-BFE0-C05D78D01C77}</c15:txfldGUID>
                      <c15:f>Diagramm!$J$59</c15:f>
                      <c15:dlblFieldTableCache>
                        <c:ptCount val="1"/>
                      </c15:dlblFieldTableCache>
                    </c15:dlblFTEntry>
                  </c15:dlblFieldTable>
                  <c15:showDataLabelsRange val="0"/>
                </c:ext>
                <c:ext xmlns:c16="http://schemas.microsoft.com/office/drawing/2014/chart" uri="{C3380CC4-5D6E-409C-BE32-E72D297353CC}">
                  <c16:uniqueId val="{0000003B-F75A-42F7-98F9-E0C1EB1FC2C2}"/>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{848E1145-3BFF-466F-9424-5B4E6C0C89B5}</c15:txfldGUID>
                      <c15:f>Diagramm!$J$60</c15:f>
                      <c15:dlblFieldTableCache>
                        <c:ptCount val="1"/>
                      </c15:dlblFieldTableCache>
                    </c15:dlblFTEntry>
                  </c15:dlblFieldTable>
                  <c15:showDataLabelsRange val="0"/>
                </c:ext>
                <c:ext xmlns:c16="http://schemas.microsoft.com/office/drawing/2014/chart" uri="{C3380CC4-5D6E-409C-BE32-E72D297353CC}">
                  <c16:uniqueId val="{0000003C-F75A-42F7-98F9-E0C1EB1FC2C2}"/>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{2BB4FF3F-160D-4133-9A6D-468B7CD5BB1C}</c15:txfldGUID>
                      <c15:f>Diagramm!$J$61</c15:f>
                      <c15:dlblFieldTableCache>
                        <c:ptCount val="1"/>
                      </c15:dlblFieldTableCache>
                    </c15:dlblFTEntry>
                  </c15:dlblFieldTable>
                  <c15:showDataLabelsRange val="0"/>
                </c:ext>
                <c:ext xmlns:c16="http://schemas.microsoft.com/office/drawing/2014/chart" uri="{C3380CC4-5D6E-409C-BE32-E72D297353CC}">
                  <c16:uniqueId val="{0000003D-F75A-42F7-98F9-E0C1EB1FC2C2}"/>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{8927A49A-16B7-4622-80A2-F398020AB6C5}</c15:txfldGUID>
                      <c15:f>Diagramm!$J$62</c15:f>
                      <c15:dlblFieldTableCache>
                        <c:ptCount val="1"/>
                      </c15:dlblFieldTableCache>
                    </c15:dlblFTEntry>
                  </c15:dlblFieldTable>
                  <c15:showDataLabelsRange val="0"/>
                </c:ext>
                <c:ext xmlns:c16="http://schemas.microsoft.com/office/drawing/2014/chart" uri="{C3380CC4-5D6E-409C-BE32-E72D297353CC}">
                  <c16:uniqueId val="{0000003E-F75A-42F7-98F9-E0C1EB1FC2C2}"/>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{68B2D9A2-44C9-4110-992A-5A4ADE210F6F}</c15:txfldGUID>
                      <c15:f>Diagramm!$J$63</c15:f>
                      <c15:dlblFieldTableCache>
                        <c:ptCount val="1"/>
                      </c15:dlblFieldTableCache>
                    </c15:dlblFTEntry>
                  </c15:dlblFieldTable>
                  <c15:showDataLabelsRange val="0"/>
                </c:ext>
                <c:ext xmlns:c16="http://schemas.microsoft.com/office/drawing/2014/chart" uri="{C3380CC4-5D6E-409C-BE32-E72D297353CC}">
                  <c16:uniqueId val="{0000003F-F75A-42F7-98F9-E0C1EB1FC2C2}"/>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{CBC2C2D7-8190-4A77-9DAE-527F4CB69C32}</c15:txfldGUID>
                      <c15:f>Diagramm!$J$64</c15:f>
                      <c15:dlblFieldTableCache>
                        <c:ptCount val="1"/>
                      </c15:dlblFieldTableCache>
                    </c15:dlblFTEntry>
                  </c15:dlblFieldTable>
                  <c15:showDataLabelsRange val="0"/>
                </c:ext>
                <c:ext xmlns:c16="http://schemas.microsoft.com/office/drawing/2014/chart" uri="{C3380CC4-5D6E-409C-BE32-E72D297353CC}">
                  <c16:uniqueId val="{00000040-F75A-42F7-98F9-E0C1EB1FC2C2}"/>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{E3285E84-B11F-4D6F-ACB9-8947A0B28731}</c15:txfldGUID>
                      <c15:f>Diagramm!$J$65</c15:f>
                      <c15:dlblFieldTableCache>
                        <c:ptCount val="1"/>
                      </c15:dlblFieldTableCache>
                    </c15:dlblFTEntry>
                  </c15:dlblFieldTable>
                  <c15:showDataLabelsRange val="0"/>
                </c:ext>
                <c:ext xmlns:c16="http://schemas.microsoft.com/office/drawing/2014/chart" uri="{C3380CC4-5D6E-409C-BE32-E72D297353CC}">
                  <c16:uniqueId val="{00000041-F75A-42F7-98F9-E0C1EB1FC2C2}"/>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{5089FDD6-1367-4A3F-A23D-D0211ACF03F2}</c15:txfldGUID>
                      <c15:f>Diagramm!$J$66</c15:f>
                      <c15:dlblFieldTableCache>
                        <c:ptCount val="1"/>
                      </c15:dlblFieldTableCache>
                    </c15:dlblFTEntry>
                  </c15:dlblFieldTable>
                  <c15:showDataLabelsRange val="0"/>
                </c:ext>
                <c:ext xmlns:c16="http://schemas.microsoft.com/office/drawing/2014/chart" uri="{C3380CC4-5D6E-409C-BE32-E72D297353CC}">
                  <c16:uniqueId val="{00000042-F75A-42F7-98F9-E0C1EB1FC2C2}"/>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{917C83A4-72BF-45BF-9D9F-F1A60C422F2E}</c15:txfldGUID>
                      <c15:f>Diagramm!$J$67</c15:f>
                      <c15:dlblFieldTableCache>
                        <c:ptCount val="1"/>
                      </c15:dlblFieldTableCache>
                    </c15:dlblFTEntry>
                  </c15:dlblFieldTable>
                  <c15:showDataLabelsRange val="0"/>
                </c:ext>
                <c:ext xmlns:c16="http://schemas.microsoft.com/office/drawing/2014/chart" uri="{C3380CC4-5D6E-409C-BE32-E72D297353CC}">
                  <c16:uniqueId val="{00000043-F75A-42F7-98F9-E0C1EB1FC2C2}"/>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F75A-42F7-98F9-E0C1EB1FC2C2}"/>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EB2D-4FF6-8E5E-DCC1CE7894ED}"/>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EB2D-4FF6-8E5E-DCC1CE7894ED}"/>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EB2D-4FF6-8E5E-DCC1CE7894ED}"/>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EB2D-4FF6-8E5E-DCC1CE7894ED}"/>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EB2D-4FF6-8E5E-DCC1CE7894ED}"/>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EB2D-4FF6-8E5E-DCC1CE7894ED}"/>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EB2D-4FF6-8E5E-DCC1CE7894ED}"/>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EB2D-4FF6-8E5E-DCC1CE7894ED}"/>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EB2D-4FF6-8E5E-DCC1CE7894ED}"/>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EB2D-4FF6-8E5E-DCC1CE7894ED}"/>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EB2D-4FF6-8E5E-DCC1CE7894ED}"/>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EB2D-4FF6-8E5E-DCC1CE7894ED}"/>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EB2D-4FF6-8E5E-DCC1CE7894ED}"/>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EB2D-4FF6-8E5E-DCC1CE7894ED}"/>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EB2D-4FF6-8E5E-DCC1CE7894ED}"/>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EB2D-4FF6-8E5E-DCC1CE7894ED}"/>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EB2D-4FF6-8E5E-DCC1CE7894ED}"/>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EB2D-4FF6-8E5E-DCC1CE7894ED}"/>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EB2D-4FF6-8E5E-DCC1CE7894ED}"/>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EB2D-4FF6-8E5E-DCC1CE7894ED}"/>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EB2D-4FF6-8E5E-DCC1CE7894ED}"/>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EB2D-4FF6-8E5E-DCC1CE7894ED}"/>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EB2D-4FF6-8E5E-DCC1CE7894ED}"/>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EB2D-4FF6-8E5E-DCC1CE7894ED}"/>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EB2D-4FF6-8E5E-DCC1CE7894ED}"/>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EB2D-4FF6-8E5E-DCC1CE7894ED}"/>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EB2D-4FF6-8E5E-DCC1CE7894ED}"/>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EB2D-4FF6-8E5E-DCC1CE7894ED}"/>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EB2D-4FF6-8E5E-DCC1CE7894ED}"/>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EB2D-4FF6-8E5E-DCC1CE7894ED}"/>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EB2D-4FF6-8E5E-DCC1CE7894ED}"/>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EB2D-4FF6-8E5E-DCC1CE7894ED}"/>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EB2D-4FF6-8E5E-DCC1CE7894ED}"/>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EB2D-4FF6-8E5E-DCC1CE7894ED}"/>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EB2D-4FF6-8E5E-DCC1CE7894ED}"/>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EB2D-4FF6-8E5E-DCC1CE7894ED}"/>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EB2D-4FF6-8E5E-DCC1CE7894ED}"/>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EB2D-4FF6-8E5E-DCC1CE7894ED}"/>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EB2D-4FF6-8E5E-DCC1CE7894ED}"/>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EB2D-4FF6-8E5E-DCC1CE7894ED}"/>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EB2D-4FF6-8E5E-DCC1CE7894ED}"/>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EB2D-4FF6-8E5E-DCC1CE7894ED}"/>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EB2D-4FF6-8E5E-DCC1CE7894ED}"/>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EB2D-4FF6-8E5E-DCC1CE7894ED}"/>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EB2D-4FF6-8E5E-DCC1CE7894ED}"/>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EB2D-4FF6-8E5E-DCC1CE7894ED}"/>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EB2D-4FF6-8E5E-DCC1CE7894ED}"/>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EB2D-4FF6-8E5E-DCC1CE7894ED}"/>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EB2D-4FF6-8E5E-DCC1CE7894ED}"/>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EB2D-4FF6-8E5E-DCC1CE7894ED}"/>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EB2D-4FF6-8E5E-DCC1CE7894ED}"/>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EB2D-4FF6-8E5E-DCC1CE7894ED}"/>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EB2D-4FF6-8E5E-DCC1CE7894ED}"/>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EB2D-4FF6-8E5E-DCC1CE7894ED}"/>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EB2D-4FF6-8E5E-DCC1CE7894ED}"/>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EB2D-4FF6-8E5E-DCC1CE7894ED}"/>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EB2D-4FF6-8E5E-DCC1CE7894ED}"/>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EB2D-4FF6-8E5E-DCC1CE7894ED}"/>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EB2D-4FF6-8E5E-DCC1CE7894ED}"/>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EB2D-4FF6-8E5E-DCC1CE7894ED}"/>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EB2D-4FF6-8E5E-DCC1CE7894ED}"/>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EB2D-4FF6-8E5E-DCC1CE7894ED}"/>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EB2D-4FF6-8E5E-DCC1CE7894ED}"/>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EB2D-4FF6-8E5E-DCC1CE7894ED}"/>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EB2D-4FF6-8E5E-DCC1CE7894ED}"/>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EB2D-4FF6-8E5E-DCC1CE7894ED}"/>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EB2D-4FF6-8E5E-DCC1CE7894ED}"/>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EB2D-4FF6-8E5E-DCC1CE7894ED}"/>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EB2D-4FF6-8E5E-DCC1CE7894ED}"/>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105.18430174052402</c:v>
                </c:pt>
                <c:pt idx="2">
                  <c:v>106.1533301032388</c:v>
                </c:pt>
                <c:pt idx="3">
                  <c:v>100.06522306287505</c:v>
                </c:pt>
                <c:pt idx="4">
                  <c:v>101.12929074577914</c:v>
                </c:pt>
                <c:pt idx="5">
                  <c:v>106.39186016175319</c:v>
                </c:pt>
                <c:pt idx="6">
                  <c:v>108.12120308598263</c:v>
                </c:pt>
                <c:pt idx="7">
                  <c:v>103.4642763967053</c:v>
                </c:pt>
                <c:pt idx="8">
                  <c:v>106.54466848048898</c:v>
                </c:pt>
                <c:pt idx="9">
                  <c:v>109.76855130259776</c:v>
                </c:pt>
                <c:pt idx="10">
                  <c:v>111.0431963027841</c:v>
                </c:pt>
                <c:pt idx="11">
                  <c:v>106.10674220118518</c:v>
                </c:pt>
                <c:pt idx="12">
                  <c:v>107.26771272036078</c:v>
                </c:pt>
                <c:pt idx="13">
                  <c:v>112.26752636875257</c:v>
                </c:pt>
                <c:pt idx="14">
                  <c:v>113.81051768476762</c:v>
                </c:pt>
                <c:pt idx="15">
                  <c:v>108.98214751593306</c:v>
                </c:pt>
                <c:pt idx="16">
                  <c:v>111.24445603965563</c:v>
                </c:pt>
                <c:pt idx="17">
                  <c:v>114.57642279452871</c:v>
                </c:pt>
                <c:pt idx="18">
                  <c:v>116.17531959300808</c:v>
                </c:pt>
                <c:pt idx="19">
                  <c:v>111.34135887592711</c:v>
                </c:pt>
                <c:pt idx="20">
                  <c:v>112.16503298423466</c:v>
                </c:pt>
                <c:pt idx="21">
                  <c:v>115.71503112071856</c:v>
                </c:pt>
                <c:pt idx="22">
                  <c:v>117.60836346017666</c:v>
                </c:pt>
                <c:pt idx="23">
                  <c:v>113.16387760426372</c:v>
                </c:pt>
                <c:pt idx="24">
                  <c:v>113.64093772129253</c:v>
                </c:pt>
              </c:numCache>
            </c:numRef>
          </c:val>
          <c:smooth val="0"/>
          <c:extLst>
            <c:ext xmlns:c16="http://schemas.microsoft.com/office/drawing/2014/chart" uri="{C3380CC4-5D6E-409C-BE32-E72D297353CC}">
              <c16:uniqueId val="{00000000-E251-4D52-9F37-3182268D5B04}"/>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111.30653266331659</c:v>
                </c:pt>
                <c:pt idx="2">
                  <c:v>113.35845896147403</c:v>
                </c:pt>
                <c:pt idx="3">
                  <c:v>103.6641541038526</c:v>
                </c:pt>
                <c:pt idx="4">
                  <c:v>102.82663316582914</c:v>
                </c:pt>
                <c:pt idx="5">
                  <c:v>118.99078726968175</c:v>
                </c:pt>
                <c:pt idx="6">
                  <c:v>122.2571189279732</c:v>
                </c:pt>
                <c:pt idx="7">
                  <c:v>109.98743718592965</c:v>
                </c:pt>
                <c:pt idx="8">
                  <c:v>112.56281407035176</c:v>
                </c:pt>
                <c:pt idx="9">
                  <c:v>121.46147403685093</c:v>
                </c:pt>
                <c:pt idx="10">
                  <c:v>127.53350083752093</c:v>
                </c:pt>
                <c:pt idx="11">
                  <c:v>117.8601340033501</c:v>
                </c:pt>
                <c:pt idx="12">
                  <c:v>115.28475711892798</c:v>
                </c:pt>
                <c:pt idx="13">
                  <c:v>127.7428810720268</c:v>
                </c:pt>
                <c:pt idx="14">
                  <c:v>132.83082077051927</c:v>
                </c:pt>
                <c:pt idx="15">
                  <c:v>122.57118927973198</c:v>
                </c:pt>
                <c:pt idx="16">
                  <c:v>122.82244556113903</c:v>
                </c:pt>
                <c:pt idx="17">
                  <c:v>136.01340033500838</c:v>
                </c:pt>
                <c:pt idx="18">
                  <c:v>141.22696817420436</c:v>
                </c:pt>
                <c:pt idx="19">
                  <c:v>130.86264656616416</c:v>
                </c:pt>
                <c:pt idx="20">
                  <c:v>129.33417085427135</c:v>
                </c:pt>
                <c:pt idx="21">
                  <c:v>141.4572864321608</c:v>
                </c:pt>
                <c:pt idx="22">
                  <c:v>148.11557788944722</c:v>
                </c:pt>
                <c:pt idx="23">
                  <c:v>138.00251256281405</c:v>
                </c:pt>
                <c:pt idx="24">
                  <c:v>129.48073701842546</c:v>
                </c:pt>
              </c:numCache>
            </c:numRef>
          </c:val>
          <c:smooth val="0"/>
          <c:extLst>
            <c:ext xmlns:c16="http://schemas.microsoft.com/office/drawing/2014/chart" uri="{C3380CC4-5D6E-409C-BE32-E72D297353CC}">
              <c16:uniqueId val="{00000001-E251-4D52-9F37-3182268D5B04}"/>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108.38855946982908</c:v>
                </c:pt>
                <c:pt idx="2">
                  <c:v>106.71433554237879</c:v>
                </c:pt>
                <c:pt idx="3">
                  <c:v>103.48796651552146</c:v>
                </c:pt>
                <c:pt idx="4">
                  <c:v>98.447854900592958</c:v>
                </c:pt>
                <c:pt idx="5">
                  <c:v>105.5371468433903</c:v>
                </c:pt>
                <c:pt idx="6">
                  <c:v>104.27275898151377</c:v>
                </c:pt>
                <c:pt idx="7">
                  <c:v>100.76735263341472</c:v>
                </c:pt>
                <c:pt idx="8">
                  <c:v>101.40390652249738</c:v>
                </c:pt>
                <c:pt idx="9">
                  <c:v>107.65608650156959</c:v>
                </c:pt>
                <c:pt idx="10">
                  <c:v>104.61283571677711</c:v>
                </c:pt>
                <c:pt idx="11">
                  <c:v>100.11335891175446</c:v>
                </c:pt>
                <c:pt idx="12">
                  <c:v>98.40425531914893</c:v>
                </c:pt>
                <c:pt idx="13">
                  <c:v>105.7813044994768</c:v>
                </c:pt>
                <c:pt idx="14">
                  <c:v>105.21450994070456</c:v>
                </c:pt>
                <c:pt idx="15">
                  <c:v>100.51447506103941</c:v>
                </c:pt>
                <c:pt idx="16">
                  <c:v>99.372166027206148</c:v>
                </c:pt>
                <c:pt idx="17">
                  <c:v>106.09522148587374</c:v>
                </c:pt>
                <c:pt idx="18">
                  <c:v>103.89780258109522</c:v>
                </c:pt>
                <c:pt idx="19">
                  <c:v>100.444715730729</c:v>
                </c:pt>
                <c:pt idx="20">
                  <c:v>97.610742936867808</c:v>
                </c:pt>
                <c:pt idx="21">
                  <c:v>103.58388559469829</c:v>
                </c:pt>
                <c:pt idx="22">
                  <c:v>100.86327171259155</c:v>
                </c:pt>
                <c:pt idx="23">
                  <c:v>97.305545866759672</c:v>
                </c:pt>
                <c:pt idx="24">
                  <c:v>90.634809905824909</c:v>
                </c:pt>
              </c:numCache>
            </c:numRef>
          </c:val>
          <c:smooth val="0"/>
          <c:extLst>
            <c:ext xmlns:c16="http://schemas.microsoft.com/office/drawing/2014/chart" uri="{C3380CC4-5D6E-409C-BE32-E72D297353CC}">
              <c16:uniqueId val="{00000002-E251-4D52-9F37-3182268D5B04}"/>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E251-4D52-9F37-3182268D5B04}"/>
                </c:ext>
              </c:extLst>
            </c:dLbl>
            <c:dLbl>
              <c:idx val="1"/>
              <c:delete val="1"/>
              <c:extLst>
                <c:ext xmlns:c15="http://schemas.microsoft.com/office/drawing/2012/chart" uri="{CE6537A1-D6FC-4f65-9D91-7224C49458BB}"/>
                <c:ext xmlns:c16="http://schemas.microsoft.com/office/drawing/2014/chart" uri="{C3380CC4-5D6E-409C-BE32-E72D297353CC}">
                  <c16:uniqueId val="{00000004-E251-4D52-9F37-3182268D5B04}"/>
                </c:ext>
              </c:extLst>
            </c:dLbl>
            <c:dLbl>
              <c:idx val="2"/>
              <c:delete val="1"/>
              <c:extLst>
                <c:ext xmlns:c15="http://schemas.microsoft.com/office/drawing/2012/chart" uri="{CE6537A1-D6FC-4f65-9D91-7224C49458BB}"/>
                <c:ext xmlns:c16="http://schemas.microsoft.com/office/drawing/2014/chart" uri="{C3380CC4-5D6E-409C-BE32-E72D297353CC}">
                  <c16:uniqueId val="{00000005-E251-4D52-9F37-3182268D5B04}"/>
                </c:ext>
              </c:extLst>
            </c:dLbl>
            <c:dLbl>
              <c:idx val="3"/>
              <c:delete val="1"/>
              <c:extLst>
                <c:ext xmlns:c15="http://schemas.microsoft.com/office/drawing/2012/chart" uri="{CE6537A1-D6FC-4f65-9D91-7224C49458BB}"/>
                <c:ext xmlns:c16="http://schemas.microsoft.com/office/drawing/2014/chart" uri="{C3380CC4-5D6E-409C-BE32-E72D297353CC}">
                  <c16:uniqueId val="{00000006-E251-4D52-9F37-3182268D5B04}"/>
                </c:ext>
              </c:extLst>
            </c:dLbl>
            <c:dLbl>
              <c:idx val="4"/>
              <c:delete val="1"/>
              <c:extLst>
                <c:ext xmlns:c15="http://schemas.microsoft.com/office/drawing/2012/chart" uri="{CE6537A1-D6FC-4f65-9D91-7224C49458BB}"/>
                <c:ext xmlns:c16="http://schemas.microsoft.com/office/drawing/2014/chart" uri="{C3380CC4-5D6E-409C-BE32-E72D297353CC}">
                  <c16:uniqueId val="{00000007-E251-4D52-9F37-3182268D5B04}"/>
                </c:ext>
              </c:extLst>
            </c:dLbl>
            <c:dLbl>
              <c:idx val="5"/>
              <c:delete val="1"/>
              <c:extLst>
                <c:ext xmlns:c15="http://schemas.microsoft.com/office/drawing/2012/chart" uri="{CE6537A1-D6FC-4f65-9D91-7224C49458BB}"/>
                <c:ext xmlns:c16="http://schemas.microsoft.com/office/drawing/2014/chart" uri="{C3380CC4-5D6E-409C-BE32-E72D297353CC}">
                  <c16:uniqueId val="{00000008-E251-4D52-9F37-3182268D5B04}"/>
                </c:ext>
              </c:extLst>
            </c:dLbl>
            <c:dLbl>
              <c:idx val="6"/>
              <c:delete val="1"/>
              <c:extLst>
                <c:ext xmlns:c15="http://schemas.microsoft.com/office/drawing/2012/chart" uri="{CE6537A1-D6FC-4f65-9D91-7224C49458BB}"/>
                <c:ext xmlns:c16="http://schemas.microsoft.com/office/drawing/2014/chart" uri="{C3380CC4-5D6E-409C-BE32-E72D297353CC}">
                  <c16:uniqueId val="{00000009-E251-4D52-9F37-3182268D5B04}"/>
                </c:ext>
              </c:extLst>
            </c:dLbl>
            <c:dLbl>
              <c:idx val="7"/>
              <c:delete val="1"/>
              <c:extLst>
                <c:ext xmlns:c15="http://schemas.microsoft.com/office/drawing/2012/chart" uri="{CE6537A1-D6FC-4f65-9D91-7224C49458BB}"/>
                <c:ext xmlns:c16="http://schemas.microsoft.com/office/drawing/2014/chart" uri="{C3380CC4-5D6E-409C-BE32-E72D297353CC}">
                  <c16:uniqueId val="{0000000A-E251-4D52-9F37-3182268D5B04}"/>
                </c:ext>
              </c:extLst>
            </c:dLbl>
            <c:dLbl>
              <c:idx val="8"/>
              <c:delete val="1"/>
              <c:extLst>
                <c:ext xmlns:c15="http://schemas.microsoft.com/office/drawing/2012/chart" uri="{CE6537A1-D6FC-4f65-9D91-7224C49458BB}"/>
                <c:ext xmlns:c16="http://schemas.microsoft.com/office/drawing/2014/chart" uri="{C3380CC4-5D6E-409C-BE32-E72D297353CC}">
                  <c16:uniqueId val="{0000000B-E251-4D52-9F37-3182268D5B04}"/>
                </c:ext>
              </c:extLst>
            </c:dLbl>
            <c:dLbl>
              <c:idx val="9"/>
              <c:delete val="1"/>
              <c:extLst>
                <c:ext xmlns:c15="http://schemas.microsoft.com/office/drawing/2012/chart" uri="{CE6537A1-D6FC-4f65-9D91-7224C49458BB}"/>
                <c:ext xmlns:c16="http://schemas.microsoft.com/office/drawing/2014/chart" uri="{C3380CC4-5D6E-409C-BE32-E72D297353CC}">
                  <c16:uniqueId val="{0000000C-E251-4D52-9F37-3182268D5B04}"/>
                </c:ext>
              </c:extLst>
            </c:dLbl>
            <c:dLbl>
              <c:idx val="10"/>
              <c:delete val="1"/>
              <c:extLst>
                <c:ext xmlns:c15="http://schemas.microsoft.com/office/drawing/2012/chart" uri="{CE6537A1-D6FC-4f65-9D91-7224C49458BB}"/>
                <c:ext xmlns:c16="http://schemas.microsoft.com/office/drawing/2014/chart" uri="{C3380CC4-5D6E-409C-BE32-E72D297353CC}">
                  <c16:uniqueId val="{0000000D-E251-4D52-9F37-3182268D5B04}"/>
                </c:ext>
              </c:extLst>
            </c:dLbl>
            <c:dLbl>
              <c:idx val="11"/>
              <c:delete val="1"/>
              <c:extLst>
                <c:ext xmlns:c15="http://schemas.microsoft.com/office/drawing/2012/chart" uri="{CE6537A1-D6FC-4f65-9D91-7224C49458BB}"/>
                <c:ext xmlns:c16="http://schemas.microsoft.com/office/drawing/2014/chart" uri="{C3380CC4-5D6E-409C-BE32-E72D297353CC}">
                  <c16:uniqueId val="{0000000E-E251-4D52-9F37-3182268D5B04}"/>
                </c:ext>
              </c:extLst>
            </c:dLbl>
            <c:dLbl>
              <c:idx val="12"/>
              <c:delete val="1"/>
              <c:extLst>
                <c:ext xmlns:c15="http://schemas.microsoft.com/office/drawing/2012/chart" uri="{CE6537A1-D6FC-4f65-9D91-7224C49458BB}"/>
                <c:ext xmlns:c16="http://schemas.microsoft.com/office/drawing/2014/chart" uri="{C3380CC4-5D6E-409C-BE32-E72D297353CC}">
                  <c16:uniqueId val="{0000000F-E251-4D52-9F37-3182268D5B04}"/>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E251-4D52-9F37-3182268D5B04}"/>
                </c:ext>
              </c:extLst>
            </c:dLbl>
            <c:dLbl>
              <c:idx val="14"/>
              <c:delete val="1"/>
              <c:extLst>
                <c:ext xmlns:c15="http://schemas.microsoft.com/office/drawing/2012/chart" uri="{CE6537A1-D6FC-4f65-9D91-7224C49458BB}"/>
                <c:ext xmlns:c16="http://schemas.microsoft.com/office/drawing/2014/chart" uri="{C3380CC4-5D6E-409C-BE32-E72D297353CC}">
                  <c16:uniqueId val="{00000011-E251-4D52-9F37-3182268D5B04}"/>
                </c:ext>
              </c:extLst>
            </c:dLbl>
            <c:dLbl>
              <c:idx val="15"/>
              <c:delete val="1"/>
              <c:extLst>
                <c:ext xmlns:c15="http://schemas.microsoft.com/office/drawing/2012/chart" uri="{CE6537A1-D6FC-4f65-9D91-7224C49458BB}"/>
                <c:ext xmlns:c16="http://schemas.microsoft.com/office/drawing/2014/chart" uri="{C3380CC4-5D6E-409C-BE32-E72D297353CC}">
                  <c16:uniqueId val="{00000012-E251-4D52-9F37-3182268D5B04}"/>
                </c:ext>
              </c:extLst>
            </c:dLbl>
            <c:dLbl>
              <c:idx val="16"/>
              <c:delete val="1"/>
              <c:extLst>
                <c:ext xmlns:c15="http://schemas.microsoft.com/office/drawing/2012/chart" uri="{CE6537A1-D6FC-4f65-9D91-7224C49458BB}"/>
                <c:ext xmlns:c16="http://schemas.microsoft.com/office/drawing/2014/chart" uri="{C3380CC4-5D6E-409C-BE32-E72D297353CC}">
                  <c16:uniqueId val="{00000013-E251-4D52-9F37-3182268D5B04}"/>
                </c:ext>
              </c:extLst>
            </c:dLbl>
            <c:dLbl>
              <c:idx val="17"/>
              <c:delete val="1"/>
              <c:extLst>
                <c:ext xmlns:c15="http://schemas.microsoft.com/office/drawing/2012/chart" uri="{CE6537A1-D6FC-4f65-9D91-7224C49458BB}"/>
                <c:ext xmlns:c16="http://schemas.microsoft.com/office/drawing/2014/chart" uri="{C3380CC4-5D6E-409C-BE32-E72D297353CC}">
                  <c16:uniqueId val="{00000014-E251-4D52-9F37-3182268D5B04}"/>
                </c:ext>
              </c:extLst>
            </c:dLbl>
            <c:dLbl>
              <c:idx val="18"/>
              <c:delete val="1"/>
              <c:extLst>
                <c:ext xmlns:c15="http://schemas.microsoft.com/office/drawing/2012/chart" uri="{CE6537A1-D6FC-4f65-9D91-7224C49458BB}"/>
                <c:ext xmlns:c16="http://schemas.microsoft.com/office/drawing/2014/chart" uri="{C3380CC4-5D6E-409C-BE32-E72D297353CC}">
                  <c16:uniqueId val="{00000015-E251-4D52-9F37-3182268D5B04}"/>
                </c:ext>
              </c:extLst>
            </c:dLbl>
            <c:dLbl>
              <c:idx val="19"/>
              <c:delete val="1"/>
              <c:extLst>
                <c:ext xmlns:c15="http://schemas.microsoft.com/office/drawing/2012/chart" uri="{CE6537A1-D6FC-4f65-9D91-7224C49458BB}"/>
                <c:ext xmlns:c16="http://schemas.microsoft.com/office/drawing/2014/chart" uri="{C3380CC4-5D6E-409C-BE32-E72D297353CC}">
                  <c16:uniqueId val="{00000016-E251-4D52-9F37-3182268D5B04}"/>
                </c:ext>
              </c:extLst>
            </c:dLbl>
            <c:dLbl>
              <c:idx val="20"/>
              <c:delete val="1"/>
              <c:extLst>
                <c:ext xmlns:c15="http://schemas.microsoft.com/office/drawing/2012/chart" uri="{CE6537A1-D6FC-4f65-9D91-7224C49458BB}"/>
                <c:ext xmlns:c16="http://schemas.microsoft.com/office/drawing/2014/chart" uri="{C3380CC4-5D6E-409C-BE32-E72D297353CC}">
                  <c16:uniqueId val="{00000017-E251-4D52-9F37-3182268D5B04}"/>
                </c:ext>
              </c:extLst>
            </c:dLbl>
            <c:dLbl>
              <c:idx val="21"/>
              <c:delete val="1"/>
              <c:extLst>
                <c:ext xmlns:c15="http://schemas.microsoft.com/office/drawing/2012/chart" uri="{CE6537A1-D6FC-4f65-9D91-7224C49458BB}"/>
                <c:ext xmlns:c16="http://schemas.microsoft.com/office/drawing/2014/chart" uri="{C3380CC4-5D6E-409C-BE32-E72D297353CC}">
                  <c16:uniqueId val="{00000018-E251-4D52-9F37-3182268D5B04}"/>
                </c:ext>
              </c:extLst>
            </c:dLbl>
            <c:dLbl>
              <c:idx val="22"/>
              <c:delete val="1"/>
              <c:extLst>
                <c:ext xmlns:c15="http://schemas.microsoft.com/office/drawing/2012/chart" uri="{CE6537A1-D6FC-4f65-9D91-7224C49458BB}"/>
                <c:ext xmlns:c16="http://schemas.microsoft.com/office/drawing/2014/chart" uri="{C3380CC4-5D6E-409C-BE32-E72D297353CC}">
                  <c16:uniqueId val="{00000019-E251-4D52-9F37-3182268D5B04}"/>
                </c:ext>
              </c:extLst>
            </c:dLbl>
            <c:dLbl>
              <c:idx val="23"/>
              <c:delete val="1"/>
              <c:extLst>
                <c:ext xmlns:c15="http://schemas.microsoft.com/office/drawing/2012/chart" uri="{CE6537A1-D6FC-4f65-9D91-7224C49458BB}"/>
                <c:ext xmlns:c16="http://schemas.microsoft.com/office/drawing/2014/chart" uri="{C3380CC4-5D6E-409C-BE32-E72D297353CC}">
                  <c16:uniqueId val="{0000001A-E251-4D52-9F37-3182268D5B04}"/>
                </c:ext>
              </c:extLst>
            </c:dLbl>
            <c:dLbl>
              <c:idx val="24"/>
              <c:delete val="1"/>
              <c:extLst>
                <c:ext xmlns:c15="http://schemas.microsoft.com/office/drawing/2012/chart" uri="{CE6537A1-D6FC-4f65-9D91-7224C49458BB}"/>
                <c:ext xmlns:c16="http://schemas.microsoft.com/office/drawing/2014/chart" uri="{C3380CC4-5D6E-409C-BE32-E72D297353CC}">
                  <c16:uniqueId val="{0000001B-E251-4D52-9F37-3182268D5B04}"/>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E251-4D52-9F37-3182268D5B04}"/>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Ostholstein (01055)</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704850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66" t="s">
        <v>97</v>
      </c>
      <c r="F8" s="566" t="s">
        <v>98</v>
      </c>
      <c r="G8" s="566" t="s">
        <v>99</v>
      </c>
      <c r="H8" s="566" t="s">
        <v>100</v>
      </c>
      <c r="I8" s="566" t="s">
        <v>101</v>
      </c>
      <c r="J8" s="590"/>
      <c r="K8" s="591"/>
    </row>
    <row r="9" spans="1:255" ht="12" customHeight="1" x14ac:dyDescent="0.2">
      <c r="A9" s="578"/>
      <c r="B9" s="579"/>
      <c r="C9" s="579"/>
      <c r="D9" s="583"/>
      <c r="E9" s="567"/>
      <c r="F9" s="567"/>
      <c r="G9" s="567"/>
      <c r="H9" s="567"/>
      <c r="I9" s="567"/>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60982</v>
      </c>
      <c r="F11" s="238">
        <v>60726</v>
      </c>
      <c r="G11" s="238">
        <v>63111</v>
      </c>
      <c r="H11" s="238">
        <v>62095</v>
      </c>
      <c r="I11" s="265">
        <v>60190</v>
      </c>
      <c r="J11" s="263">
        <v>792</v>
      </c>
      <c r="K11" s="266">
        <v>1.315833194882871</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17.423174051359418</v>
      </c>
      <c r="E13" s="115">
        <v>10625</v>
      </c>
      <c r="F13" s="114">
        <v>10506</v>
      </c>
      <c r="G13" s="114">
        <v>11355</v>
      </c>
      <c r="H13" s="114">
        <v>11368</v>
      </c>
      <c r="I13" s="140">
        <v>10548</v>
      </c>
      <c r="J13" s="115">
        <v>77</v>
      </c>
      <c r="K13" s="116">
        <v>0.72999620781190744</v>
      </c>
    </row>
    <row r="14" spans="1:255" ht="14.1" customHeight="1" x14ac:dyDescent="0.2">
      <c r="A14" s="306" t="s">
        <v>230</v>
      </c>
      <c r="B14" s="307"/>
      <c r="C14" s="308"/>
      <c r="D14" s="113">
        <v>64.130399134170744</v>
      </c>
      <c r="E14" s="115">
        <v>39108</v>
      </c>
      <c r="F14" s="114">
        <v>38988</v>
      </c>
      <c r="G14" s="114">
        <v>40400</v>
      </c>
      <c r="H14" s="114">
        <v>39544</v>
      </c>
      <c r="I14" s="140">
        <v>38486</v>
      </c>
      <c r="J14" s="115">
        <v>622</v>
      </c>
      <c r="K14" s="116">
        <v>1.6161721145351557</v>
      </c>
    </row>
    <row r="15" spans="1:255" ht="14.1" customHeight="1" x14ac:dyDescent="0.2">
      <c r="A15" s="306" t="s">
        <v>231</v>
      </c>
      <c r="B15" s="307"/>
      <c r="C15" s="308"/>
      <c r="D15" s="113">
        <v>9.4765668557935125</v>
      </c>
      <c r="E15" s="115">
        <v>5779</v>
      </c>
      <c r="F15" s="114">
        <v>5791</v>
      </c>
      <c r="G15" s="114">
        <v>5870</v>
      </c>
      <c r="H15" s="114">
        <v>5757</v>
      </c>
      <c r="I15" s="140">
        <v>5741</v>
      </c>
      <c r="J15" s="115">
        <v>38</v>
      </c>
      <c r="K15" s="116">
        <v>0.66190559136039018</v>
      </c>
    </row>
    <row r="16" spans="1:255" ht="14.1" customHeight="1" x14ac:dyDescent="0.2">
      <c r="A16" s="306" t="s">
        <v>232</v>
      </c>
      <c r="B16" s="307"/>
      <c r="C16" s="308"/>
      <c r="D16" s="113">
        <v>7.9138106326456992</v>
      </c>
      <c r="E16" s="115">
        <v>4826</v>
      </c>
      <c r="F16" s="114">
        <v>4794</v>
      </c>
      <c r="G16" s="114">
        <v>4833</v>
      </c>
      <c r="H16" s="114">
        <v>4786</v>
      </c>
      <c r="I16" s="140">
        <v>4762</v>
      </c>
      <c r="J16" s="115">
        <v>64</v>
      </c>
      <c r="K16" s="116">
        <v>1.3439731205375893</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1.2019940310255486</v>
      </c>
      <c r="E18" s="115">
        <v>733</v>
      </c>
      <c r="F18" s="114">
        <v>759</v>
      </c>
      <c r="G18" s="114">
        <v>805</v>
      </c>
      <c r="H18" s="114">
        <v>787</v>
      </c>
      <c r="I18" s="140">
        <v>748</v>
      </c>
      <c r="J18" s="115">
        <v>-15</v>
      </c>
      <c r="K18" s="116">
        <v>-2.0053475935828877</v>
      </c>
    </row>
    <row r="19" spans="1:255" ht="14.1" customHeight="1" x14ac:dyDescent="0.2">
      <c r="A19" s="306" t="s">
        <v>235</v>
      </c>
      <c r="B19" s="307" t="s">
        <v>236</v>
      </c>
      <c r="C19" s="308"/>
      <c r="D19" s="113">
        <v>0.85763012036338593</v>
      </c>
      <c r="E19" s="115">
        <v>523</v>
      </c>
      <c r="F19" s="114">
        <v>546</v>
      </c>
      <c r="G19" s="114">
        <v>591</v>
      </c>
      <c r="H19" s="114">
        <v>572</v>
      </c>
      <c r="I19" s="140">
        <v>536</v>
      </c>
      <c r="J19" s="115">
        <v>-13</v>
      </c>
      <c r="K19" s="116">
        <v>-2.4253731343283582</v>
      </c>
    </row>
    <row r="20" spans="1:255" ht="14.1" customHeight="1" x14ac:dyDescent="0.2">
      <c r="A20" s="306">
        <v>12</v>
      </c>
      <c r="B20" s="307" t="s">
        <v>237</v>
      </c>
      <c r="C20" s="308"/>
      <c r="D20" s="113">
        <v>1.4742055032632579</v>
      </c>
      <c r="E20" s="115">
        <v>899</v>
      </c>
      <c r="F20" s="114">
        <v>853</v>
      </c>
      <c r="G20" s="114">
        <v>965</v>
      </c>
      <c r="H20" s="114">
        <v>943</v>
      </c>
      <c r="I20" s="140">
        <v>885</v>
      </c>
      <c r="J20" s="115">
        <v>14</v>
      </c>
      <c r="K20" s="116">
        <v>1.5819209039548023</v>
      </c>
    </row>
    <row r="21" spans="1:255" ht="14.1" customHeight="1" x14ac:dyDescent="0.2">
      <c r="A21" s="306">
        <v>21</v>
      </c>
      <c r="B21" s="307" t="s">
        <v>238</v>
      </c>
      <c r="C21" s="308"/>
      <c r="D21" s="113">
        <v>0.12298711095077236</v>
      </c>
      <c r="E21" s="115">
        <v>75</v>
      </c>
      <c r="F21" s="114">
        <v>74</v>
      </c>
      <c r="G21" s="114">
        <v>75</v>
      </c>
      <c r="H21" s="114">
        <v>67</v>
      </c>
      <c r="I21" s="140">
        <v>68</v>
      </c>
      <c r="J21" s="115">
        <v>7</v>
      </c>
      <c r="K21" s="116">
        <v>10.294117647058824</v>
      </c>
    </row>
    <row r="22" spans="1:255" ht="14.1" customHeight="1" x14ac:dyDescent="0.2">
      <c r="A22" s="306">
        <v>22</v>
      </c>
      <c r="B22" s="307" t="s">
        <v>239</v>
      </c>
      <c r="C22" s="308"/>
      <c r="D22" s="113">
        <v>1.8792430553278017</v>
      </c>
      <c r="E22" s="115">
        <v>1146</v>
      </c>
      <c r="F22" s="114">
        <v>1152</v>
      </c>
      <c r="G22" s="114">
        <v>1179</v>
      </c>
      <c r="H22" s="114">
        <v>1157</v>
      </c>
      <c r="I22" s="140">
        <v>1179</v>
      </c>
      <c r="J22" s="115">
        <v>-33</v>
      </c>
      <c r="K22" s="116">
        <v>-2.7989821882951653</v>
      </c>
    </row>
    <row r="23" spans="1:255" ht="14.1" customHeight="1" x14ac:dyDescent="0.2">
      <c r="A23" s="306">
        <v>23</v>
      </c>
      <c r="B23" s="307" t="s">
        <v>240</v>
      </c>
      <c r="C23" s="308"/>
      <c r="D23" s="113">
        <v>0.37388081729034794</v>
      </c>
      <c r="E23" s="115">
        <v>228</v>
      </c>
      <c r="F23" s="114">
        <v>220</v>
      </c>
      <c r="G23" s="114">
        <v>227</v>
      </c>
      <c r="H23" s="114">
        <v>215</v>
      </c>
      <c r="I23" s="140">
        <v>222</v>
      </c>
      <c r="J23" s="115">
        <v>6</v>
      </c>
      <c r="K23" s="116">
        <v>2.7027027027027026</v>
      </c>
    </row>
    <row r="24" spans="1:255" ht="14.1" customHeight="1" x14ac:dyDescent="0.2">
      <c r="A24" s="306">
        <v>24</v>
      </c>
      <c r="B24" s="307" t="s">
        <v>241</v>
      </c>
      <c r="C24" s="308"/>
      <c r="D24" s="113">
        <v>1.2577481879898986</v>
      </c>
      <c r="E24" s="115">
        <v>767</v>
      </c>
      <c r="F24" s="114">
        <v>767</v>
      </c>
      <c r="G24" s="114">
        <v>787</v>
      </c>
      <c r="H24" s="114">
        <v>755</v>
      </c>
      <c r="I24" s="140">
        <v>751</v>
      </c>
      <c r="J24" s="115">
        <v>16</v>
      </c>
      <c r="K24" s="116">
        <v>2.1304926764314249</v>
      </c>
    </row>
    <row r="25" spans="1:255" ht="14.1" customHeight="1" x14ac:dyDescent="0.2">
      <c r="A25" s="306">
        <v>25</v>
      </c>
      <c r="B25" s="307" t="s">
        <v>242</v>
      </c>
      <c r="C25" s="308"/>
      <c r="D25" s="113">
        <v>3.4010035748253582</v>
      </c>
      <c r="E25" s="115">
        <v>2074</v>
      </c>
      <c r="F25" s="114">
        <v>2135</v>
      </c>
      <c r="G25" s="114">
        <v>2150</v>
      </c>
      <c r="H25" s="114">
        <v>2104</v>
      </c>
      <c r="I25" s="140">
        <v>2050</v>
      </c>
      <c r="J25" s="115">
        <v>24</v>
      </c>
      <c r="K25" s="116">
        <v>1.1707317073170731</v>
      </c>
    </row>
    <row r="26" spans="1:255" ht="14.1" customHeight="1" x14ac:dyDescent="0.2">
      <c r="A26" s="306">
        <v>26</v>
      </c>
      <c r="B26" s="307" t="s">
        <v>243</v>
      </c>
      <c r="C26" s="308"/>
      <c r="D26" s="113">
        <v>1.9661539470663474</v>
      </c>
      <c r="E26" s="115">
        <v>1199</v>
      </c>
      <c r="F26" s="114">
        <v>1209</v>
      </c>
      <c r="G26" s="114">
        <v>1231</v>
      </c>
      <c r="H26" s="114">
        <v>1197</v>
      </c>
      <c r="I26" s="140">
        <v>1237</v>
      </c>
      <c r="J26" s="115">
        <v>-38</v>
      </c>
      <c r="K26" s="116">
        <v>-3.0719482619240095</v>
      </c>
    </row>
    <row r="27" spans="1:255" ht="14.1" customHeight="1" x14ac:dyDescent="0.2">
      <c r="A27" s="306">
        <v>27</v>
      </c>
      <c r="B27" s="307" t="s">
        <v>244</v>
      </c>
      <c r="C27" s="308"/>
      <c r="D27" s="113">
        <v>1.1888754058574662</v>
      </c>
      <c r="E27" s="115">
        <v>725</v>
      </c>
      <c r="F27" s="114">
        <v>715</v>
      </c>
      <c r="G27" s="114">
        <v>718</v>
      </c>
      <c r="H27" s="114">
        <v>710</v>
      </c>
      <c r="I27" s="140">
        <v>727</v>
      </c>
      <c r="J27" s="115">
        <v>-2</v>
      </c>
      <c r="K27" s="116">
        <v>-0.27510316368638238</v>
      </c>
    </row>
    <row r="28" spans="1:255" ht="14.1" customHeight="1" x14ac:dyDescent="0.2">
      <c r="A28" s="306">
        <v>28</v>
      </c>
      <c r="B28" s="307" t="s">
        <v>245</v>
      </c>
      <c r="C28" s="308"/>
      <c r="D28" s="113">
        <v>0.16726247089305041</v>
      </c>
      <c r="E28" s="115">
        <v>102</v>
      </c>
      <c r="F28" s="114">
        <v>103</v>
      </c>
      <c r="G28" s="114">
        <v>115</v>
      </c>
      <c r="H28" s="114">
        <v>116</v>
      </c>
      <c r="I28" s="140">
        <v>113</v>
      </c>
      <c r="J28" s="115">
        <v>-11</v>
      </c>
      <c r="K28" s="116">
        <v>-9.7345132743362832</v>
      </c>
    </row>
    <row r="29" spans="1:255" ht="14.1" customHeight="1" x14ac:dyDescent="0.2">
      <c r="A29" s="306">
        <v>29</v>
      </c>
      <c r="B29" s="307" t="s">
        <v>246</v>
      </c>
      <c r="C29" s="308"/>
      <c r="D29" s="113">
        <v>5.3769964907677679</v>
      </c>
      <c r="E29" s="115">
        <v>3279</v>
      </c>
      <c r="F29" s="114">
        <v>3328</v>
      </c>
      <c r="G29" s="114">
        <v>3677</v>
      </c>
      <c r="H29" s="114">
        <v>3700</v>
      </c>
      <c r="I29" s="140">
        <v>3258</v>
      </c>
      <c r="J29" s="115">
        <v>21</v>
      </c>
      <c r="K29" s="116">
        <v>0.64456721915285453</v>
      </c>
    </row>
    <row r="30" spans="1:255" ht="14.1" customHeight="1" x14ac:dyDescent="0.2">
      <c r="A30" s="306" t="s">
        <v>247</v>
      </c>
      <c r="B30" s="307" t="s">
        <v>248</v>
      </c>
      <c r="C30" s="308"/>
      <c r="D30" s="113" t="s">
        <v>513</v>
      </c>
      <c r="E30" s="115" t="s">
        <v>513</v>
      </c>
      <c r="F30" s="114" t="s">
        <v>513</v>
      </c>
      <c r="G30" s="114" t="s">
        <v>513</v>
      </c>
      <c r="H30" s="114" t="s">
        <v>513</v>
      </c>
      <c r="I30" s="140" t="s">
        <v>513</v>
      </c>
      <c r="J30" s="115" t="s">
        <v>513</v>
      </c>
      <c r="K30" s="116" t="s">
        <v>513</v>
      </c>
    </row>
    <row r="31" spans="1:255" ht="14.1" customHeight="1" x14ac:dyDescent="0.2">
      <c r="A31" s="306" t="s">
        <v>249</v>
      </c>
      <c r="B31" s="307" t="s">
        <v>250</v>
      </c>
      <c r="C31" s="308"/>
      <c r="D31" s="113">
        <v>3.3321307926929258</v>
      </c>
      <c r="E31" s="115">
        <v>2032</v>
      </c>
      <c r="F31" s="114">
        <v>2093</v>
      </c>
      <c r="G31" s="114">
        <v>2400</v>
      </c>
      <c r="H31" s="114">
        <v>2416</v>
      </c>
      <c r="I31" s="140">
        <v>2036</v>
      </c>
      <c r="J31" s="115">
        <v>-4</v>
      </c>
      <c r="K31" s="116">
        <v>-0.19646365422396855</v>
      </c>
    </row>
    <row r="32" spans="1:255" ht="14.1" customHeight="1" x14ac:dyDescent="0.2">
      <c r="A32" s="306">
        <v>31</v>
      </c>
      <c r="B32" s="307" t="s">
        <v>251</v>
      </c>
      <c r="C32" s="308"/>
      <c r="D32" s="113">
        <v>0.4263553179626775</v>
      </c>
      <c r="E32" s="115">
        <v>260</v>
      </c>
      <c r="F32" s="114">
        <v>246</v>
      </c>
      <c r="G32" s="114">
        <v>251</v>
      </c>
      <c r="H32" s="114">
        <v>240</v>
      </c>
      <c r="I32" s="140">
        <v>251</v>
      </c>
      <c r="J32" s="115">
        <v>9</v>
      </c>
      <c r="K32" s="116">
        <v>3.5856573705179282</v>
      </c>
    </row>
    <row r="33" spans="1:11" ht="14.1" customHeight="1" x14ac:dyDescent="0.2">
      <c r="A33" s="306">
        <v>32</v>
      </c>
      <c r="B33" s="307" t="s">
        <v>252</v>
      </c>
      <c r="C33" s="308"/>
      <c r="D33" s="113">
        <v>2.14489521498147</v>
      </c>
      <c r="E33" s="115">
        <v>1308</v>
      </c>
      <c r="F33" s="114">
        <v>1271</v>
      </c>
      <c r="G33" s="114">
        <v>1331</v>
      </c>
      <c r="H33" s="114">
        <v>1302</v>
      </c>
      <c r="I33" s="140">
        <v>1258</v>
      </c>
      <c r="J33" s="115">
        <v>50</v>
      </c>
      <c r="K33" s="116">
        <v>3.9745627980922098</v>
      </c>
    </row>
    <row r="34" spans="1:11" ht="14.1" customHeight="1" x14ac:dyDescent="0.2">
      <c r="A34" s="306">
        <v>33</v>
      </c>
      <c r="B34" s="307" t="s">
        <v>253</v>
      </c>
      <c r="C34" s="308"/>
      <c r="D34" s="113">
        <v>1.6578662556164114</v>
      </c>
      <c r="E34" s="115">
        <v>1011</v>
      </c>
      <c r="F34" s="114">
        <v>1007</v>
      </c>
      <c r="G34" s="114">
        <v>1037</v>
      </c>
      <c r="H34" s="114">
        <v>997</v>
      </c>
      <c r="I34" s="140">
        <v>1000</v>
      </c>
      <c r="J34" s="115">
        <v>11</v>
      </c>
      <c r="K34" s="116">
        <v>1.1000000000000001</v>
      </c>
    </row>
    <row r="35" spans="1:11" ht="14.1" customHeight="1" x14ac:dyDescent="0.2">
      <c r="A35" s="306">
        <v>34</v>
      </c>
      <c r="B35" s="307" t="s">
        <v>254</v>
      </c>
      <c r="C35" s="308"/>
      <c r="D35" s="113">
        <v>3.1960250565740709</v>
      </c>
      <c r="E35" s="115">
        <v>1949</v>
      </c>
      <c r="F35" s="114">
        <v>1916</v>
      </c>
      <c r="G35" s="114">
        <v>2003</v>
      </c>
      <c r="H35" s="114">
        <v>2007</v>
      </c>
      <c r="I35" s="140">
        <v>1950</v>
      </c>
      <c r="J35" s="115">
        <v>-1</v>
      </c>
      <c r="K35" s="116">
        <v>-5.128205128205128E-2</v>
      </c>
    </row>
    <row r="36" spans="1:11" ht="14.1" customHeight="1" x14ac:dyDescent="0.2">
      <c r="A36" s="306">
        <v>41</v>
      </c>
      <c r="B36" s="307" t="s">
        <v>255</v>
      </c>
      <c r="C36" s="308"/>
      <c r="D36" s="113">
        <v>0.3263258010560493</v>
      </c>
      <c r="E36" s="115">
        <v>199</v>
      </c>
      <c r="F36" s="114">
        <v>188</v>
      </c>
      <c r="G36" s="114">
        <v>191</v>
      </c>
      <c r="H36" s="114">
        <v>192</v>
      </c>
      <c r="I36" s="140">
        <v>188</v>
      </c>
      <c r="J36" s="115">
        <v>11</v>
      </c>
      <c r="K36" s="116">
        <v>5.8510638297872344</v>
      </c>
    </row>
    <row r="37" spans="1:11" ht="14.1" customHeight="1" x14ac:dyDescent="0.2">
      <c r="A37" s="306">
        <v>42</v>
      </c>
      <c r="B37" s="307" t="s">
        <v>256</v>
      </c>
      <c r="C37" s="308"/>
      <c r="D37" s="113">
        <v>0.10658882949066938</v>
      </c>
      <c r="E37" s="115">
        <v>65</v>
      </c>
      <c r="F37" s="114">
        <v>65</v>
      </c>
      <c r="G37" s="114">
        <v>64</v>
      </c>
      <c r="H37" s="114">
        <v>65</v>
      </c>
      <c r="I37" s="140">
        <v>64</v>
      </c>
      <c r="J37" s="115">
        <v>1</v>
      </c>
      <c r="K37" s="116">
        <v>1.5625</v>
      </c>
    </row>
    <row r="38" spans="1:11" ht="14.1" customHeight="1" x14ac:dyDescent="0.2">
      <c r="A38" s="306">
        <v>43</v>
      </c>
      <c r="B38" s="307" t="s">
        <v>257</v>
      </c>
      <c r="C38" s="308"/>
      <c r="D38" s="113">
        <v>0.72808369682857232</v>
      </c>
      <c r="E38" s="115">
        <v>444</v>
      </c>
      <c r="F38" s="114">
        <v>446</v>
      </c>
      <c r="G38" s="114">
        <v>452</v>
      </c>
      <c r="H38" s="114">
        <v>420</v>
      </c>
      <c r="I38" s="140">
        <v>434</v>
      </c>
      <c r="J38" s="115">
        <v>10</v>
      </c>
      <c r="K38" s="116">
        <v>2.3041474654377878</v>
      </c>
    </row>
    <row r="39" spans="1:11" ht="14.1" customHeight="1" x14ac:dyDescent="0.2">
      <c r="A39" s="306">
        <v>51</v>
      </c>
      <c r="B39" s="307" t="s">
        <v>258</v>
      </c>
      <c r="C39" s="308"/>
      <c r="D39" s="113">
        <v>3.9159096126725919</v>
      </c>
      <c r="E39" s="115">
        <v>2388</v>
      </c>
      <c r="F39" s="114">
        <v>2349</v>
      </c>
      <c r="G39" s="114">
        <v>2364</v>
      </c>
      <c r="H39" s="114">
        <v>2276</v>
      </c>
      <c r="I39" s="140">
        <v>2208</v>
      </c>
      <c r="J39" s="115">
        <v>180</v>
      </c>
      <c r="K39" s="116">
        <v>8.1521739130434785</v>
      </c>
    </row>
    <row r="40" spans="1:11" ht="14.1" customHeight="1" x14ac:dyDescent="0.2">
      <c r="A40" s="306" t="s">
        <v>259</v>
      </c>
      <c r="B40" s="307" t="s">
        <v>260</v>
      </c>
      <c r="C40" s="308"/>
      <c r="D40" s="113">
        <v>3.1369912433177003</v>
      </c>
      <c r="E40" s="115">
        <v>1913</v>
      </c>
      <c r="F40" s="114">
        <v>1896</v>
      </c>
      <c r="G40" s="114">
        <v>1896</v>
      </c>
      <c r="H40" s="114">
        <v>1871</v>
      </c>
      <c r="I40" s="140">
        <v>1821</v>
      </c>
      <c r="J40" s="115">
        <v>92</v>
      </c>
      <c r="K40" s="116">
        <v>5.052169137836354</v>
      </c>
    </row>
    <row r="41" spans="1:11" ht="14.1" customHeight="1" x14ac:dyDescent="0.2">
      <c r="A41" s="306"/>
      <c r="B41" s="307" t="s">
        <v>261</v>
      </c>
      <c r="C41" s="308"/>
      <c r="D41" s="113">
        <v>2.4449837657013545</v>
      </c>
      <c r="E41" s="115">
        <v>1491</v>
      </c>
      <c r="F41" s="114">
        <v>1467</v>
      </c>
      <c r="G41" s="114">
        <v>1476</v>
      </c>
      <c r="H41" s="114">
        <v>1462</v>
      </c>
      <c r="I41" s="140">
        <v>1425</v>
      </c>
      <c r="J41" s="115">
        <v>66</v>
      </c>
      <c r="K41" s="116">
        <v>4.6315789473684212</v>
      </c>
    </row>
    <row r="42" spans="1:11" ht="14.1" customHeight="1" x14ac:dyDescent="0.2">
      <c r="A42" s="306">
        <v>52</v>
      </c>
      <c r="B42" s="307" t="s">
        <v>262</v>
      </c>
      <c r="C42" s="308"/>
      <c r="D42" s="113">
        <v>3.5207110294841102</v>
      </c>
      <c r="E42" s="115">
        <v>2147</v>
      </c>
      <c r="F42" s="114">
        <v>2167</v>
      </c>
      <c r="G42" s="114">
        <v>2207</v>
      </c>
      <c r="H42" s="114">
        <v>2177</v>
      </c>
      <c r="I42" s="140">
        <v>2126</v>
      </c>
      <c r="J42" s="115">
        <v>21</v>
      </c>
      <c r="K42" s="116">
        <v>0.98777046095954846</v>
      </c>
    </row>
    <row r="43" spans="1:11" ht="14.1" customHeight="1" x14ac:dyDescent="0.2">
      <c r="A43" s="306" t="s">
        <v>263</v>
      </c>
      <c r="B43" s="307" t="s">
        <v>264</v>
      </c>
      <c r="C43" s="308"/>
      <c r="D43" s="113">
        <v>3.0058049916368765</v>
      </c>
      <c r="E43" s="115">
        <v>1833</v>
      </c>
      <c r="F43" s="114">
        <v>1847</v>
      </c>
      <c r="G43" s="114">
        <v>1866</v>
      </c>
      <c r="H43" s="114">
        <v>1823</v>
      </c>
      <c r="I43" s="140">
        <v>1781</v>
      </c>
      <c r="J43" s="115">
        <v>52</v>
      </c>
      <c r="K43" s="116">
        <v>2.9197080291970803</v>
      </c>
    </row>
    <row r="44" spans="1:11" ht="14.1" customHeight="1" x14ac:dyDescent="0.2">
      <c r="A44" s="306">
        <v>53</v>
      </c>
      <c r="B44" s="307" t="s">
        <v>265</v>
      </c>
      <c r="C44" s="308"/>
      <c r="D44" s="113">
        <v>0.6887278213243252</v>
      </c>
      <c r="E44" s="115">
        <v>420</v>
      </c>
      <c r="F44" s="114">
        <v>405</v>
      </c>
      <c r="G44" s="114">
        <v>413</v>
      </c>
      <c r="H44" s="114">
        <v>409</v>
      </c>
      <c r="I44" s="140">
        <v>369</v>
      </c>
      <c r="J44" s="115">
        <v>51</v>
      </c>
      <c r="K44" s="116">
        <v>13.821138211382113</v>
      </c>
    </row>
    <row r="45" spans="1:11" ht="14.1" customHeight="1" x14ac:dyDescent="0.2">
      <c r="A45" s="306" t="s">
        <v>266</v>
      </c>
      <c r="B45" s="307" t="s">
        <v>267</v>
      </c>
      <c r="C45" s="308"/>
      <c r="D45" s="113">
        <v>0.6001771014397691</v>
      </c>
      <c r="E45" s="115">
        <v>366</v>
      </c>
      <c r="F45" s="114">
        <v>351</v>
      </c>
      <c r="G45" s="114">
        <v>353</v>
      </c>
      <c r="H45" s="114">
        <v>344</v>
      </c>
      <c r="I45" s="140">
        <v>319</v>
      </c>
      <c r="J45" s="115">
        <v>47</v>
      </c>
      <c r="K45" s="116">
        <v>14.733542319749215</v>
      </c>
    </row>
    <row r="46" spans="1:11" ht="14.1" customHeight="1" x14ac:dyDescent="0.2">
      <c r="A46" s="306">
        <v>54</v>
      </c>
      <c r="B46" s="307" t="s">
        <v>268</v>
      </c>
      <c r="C46" s="308"/>
      <c r="D46" s="113">
        <v>4.0651339739595294</v>
      </c>
      <c r="E46" s="115">
        <v>2479</v>
      </c>
      <c r="F46" s="114">
        <v>2393</v>
      </c>
      <c r="G46" s="114">
        <v>2621</v>
      </c>
      <c r="H46" s="114">
        <v>2608</v>
      </c>
      <c r="I46" s="140">
        <v>2390</v>
      </c>
      <c r="J46" s="115">
        <v>89</v>
      </c>
      <c r="K46" s="116">
        <v>3.7238493723849371</v>
      </c>
    </row>
    <row r="47" spans="1:11" ht="14.1" customHeight="1" x14ac:dyDescent="0.2">
      <c r="A47" s="306">
        <v>61</v>
      </c>
      <c r="B47" s="307" t="s">
        <v>269</v>
      </c>
      <c r="C47" s="308"/>
      <c r="D47" s="113">
        <v>1.7611754288150603</v>
      </c>
      <c r="E47" s="115">
        <v>1074</v>
      </c>
      <c r="F47" s="114">
        <v>1080</v>
      </c>
      <c r="G47" s="114">
        <v>1102</v>
      </c>
      <c r="H47" s="114">
        <v>1064</v>
      </c>
      <c r="I47" s="140">
        <v>1052</v>
      </c>
      <c r="J47" s="115">
        <v>22</v>
      </c>
      <c r="K47" s="116">
        <v>2.0912547528517109</v>
      </c>
    </row>
    <row r="48" spans="1:11" ht="14.1" customHeight="1" x14ac:dyDescent="0.2">
      <c r="A48" s="306">
        <v>62</v>
      </c>
      <c r="B48" s="307" t="s">
        <v>270</v>
      </c>
      <c r="C48" s="308"/>
      <c r="D48" s="113">
        <v>10.476862024859795</v>
      </c>
      <c r="E48" s="115">
        <v>6389</v>
      </c>
      <c r="F48" s="114">
        <v>6337</v>
      </c>
      <c r="G48" s="114">
        <v>6786</v>
      </c>
      <c r="H48" s="114">
        <v>6793</v>
      </c>
      <c r="I48" s="140">
        <v>6398</v>
      </c>
      <c r="J48" s="115">
        <v>-9</v>
      </c>
      <c r="K48" s="116">
        <v>-0.14066895904970303</v>
      </c>
    </row>
    <row r="49" spans="1:11" ht="14.1" customHeight="1" x14ac:dyDescent="0.2">
      <c r="A49" s="306">
        <v>63</v>
      </c>
      <c r="B49" s="307" t="s">
        <v>271</v>
      </c>
      <c r="C49" s="308"/>
      <c r="D49" s="113">
        <v>5.7197205732839196</v>
      </c>
      <c r="E49" s="115">
        <v>3488</v>
      </c>
      <c r="F49" s="114">
        <v>3523</v>
      </c>
      <c r="G49" s="114">
        <v>4137</v>
      </c>
      <c r="H49" s="114">
        <v>4150</v>
      </c>
      <c r="I49" s="140">
        <v>3489</v>
      </c>
      <c r="J49" s="115">
        <v>-1</v>
      </c>
      <c r="K49" s="116">
        <v>-2.8661507595299514E-2</v>
      </c>
    </row>
    <row r="50" spans="1:11" ht="14.1" customHeight="1" x14ac:dyDescent="0.2">
      <c r="A50" s="306" t="s">
        <v>272</v>
      </c>
      <c r="B50" s="307" t="s">
        <v>273</v>
      </c>
      <c r="C50" s="308"/>
      <c r="D50" s="113">
        <v>2.0055098225705947</v>
      </c>
      <c r="E50" s="115">
        <v>1223</v>
      </c>
      <c r="F50" s="114">
        <v>1212</v>
      </c>
      <c r="G50" s="114">
        <v>1328</v>
      </c>
      <c r="H50" s="114">
        <v>1285</v>
      </c>
      <c r="I50" s="140">
        <v>1220</v>
      </c>
      <c r="J50" s="115">
        <v>3</v>
      </c>
      <c r="K50" s="116">
        <v>0.24590163934426229</v>
      </c>
    </row>
    <row r="51" spans="1:11" ht="14.1" customHeight="1" x14ac:dyDescent="0.2">
      <c r="A51" s="306" t="s">
        <v>274</v>
      </c>
      <c r="B51" s="307" t="s">
        <v>275</v>
      </c>
      <c r="C51" s="308"/>
      <c r="D51" s="113">
        <v>3.186186087698009</v>
      </c>
      <c r="E51" s="115">
        <v>1943</v>
      </c>
      <c r="F51" s="114">
        <v>1988</v>
      </c>
      <c r="G51" s="114">
        <v>2459</v>
      </c>
      <c r="H51" s="114">
        <v>2539</v>
      </c>
      <c r="I51" s="140">
        <v>1992</v>
      </c>
      <c r="J51" s="115">
        <v>-49</v>
      </c>
      <c r="K51" s="116">
        <v>-2.4598393574297188</v>
      </c>
    </row>
    <row r="52" spans="1:11" ht="14.1" customHeight="1" x14ac:dyDescent="0.2">
      <c r="A52" s="306">
        <v>71</v>
      </c>
      <c r="B52" s="307" t="s">
        <v>276</v>
      </c>
      <c r="C52" s="308"/>
      <c r="D52" s="113">
        <v>9.4257321832671934</v>
      </c>
      <c r="E52" s="115">
        <v>5748</v>
      </c>
      <c r="F52" s="114">
        <v>5697</v>
      </c>
      <c r="G52" s="114">
        <v>5780</v>
      </c>
      <c r="H52" s="114">
        <v>5635</v>
      </c>
      <c r="I52" s="140">
        <v>5600</v>
      </c>
      <c r="J52" s="115">
        <v>148</v>
      </c>
      <c r="K52" s="116">
        <v>2.6428571428571428</v>
      </c>
    </row>
    <row r="53" spans="1:11" ht="14.1" customHeight="1" x14ac:dyDescent="0.2">
      <c r="A53" s="306" t="s">
        <v>277</v>
      </c>
      <c r="B53" s="307" t="s">
        <v>278</v>
      </c>
      <c r="C53" s="308"/>
      <c r="D53" s="113">
        <v>2.8631399429339806</v>
      </c>
      <c r="E53" s="115">
        <v>1746</v>
      </c>
      <c r="F53" s="114">
        <v>1698</v>
      </c>
      <c r="G53" s="114">
        <v>1710</v>
      </c>
      <c r="H53" s="114">
        <v>1655</v>
      </c>
      <c r="I53" s="140">
        <v>1648</v>
      </c>
      <c r="J53" s="115">
        <v>98</v>
      </c>
      <c r="K53" s="116">
        <v>5.9466019417475726</v>
      </c>
    </row>
    <row r="54" spans="1:11" ht="14.1" customHeight="1" x14ac:dyDescent="0.2">
      <c r="A54" s="306" t="s">
        <v>279</v>
      </c>
      <c r="B54" s="307" t="s">
        <v>280</v>
      </c>
      <c r="C54" s="308"/>
      <c r="D54" s="113">
        <v>5.6147715719392606</v>
      </c>
      <c r="E54" s="115">
        <v>3424</v>
      </c>
      <c r="F54" s="114">
        <v>3428</v>
      </c>
      <c r="G54" s="114">
        <v>3502</v>
      </c>
      <c r="H54" s="114">
        <v>3439</v>
      </c>
      <c r="I54" s="140">
        <v>3418</v>
      </c>
      <c r="J54" s="115">
        <v>6</v>
      </c>
      <c r="K54" s="116">
        <v>0.17554125219426564</v>
      </c>
    </row>
    <row r="55" spans="1:11" ht="14.1" customHeight="1" x14ac:dyDescent="0.2">
      <c r="A55" s="306">
        <v>72</v>
      </c>
      <c r="B55" s="307" t="s">
        <v>281</v>
      </c>
      <c r="C55" s="308"/>
      <c r="D55" s="113">
        <v>2.810665442261651</v>
      </c>
      <c r="E55" s="115">
        <v>1714</v>
      </c>
      <c r="F55" s="114">
        <v>1715</v>
      </c>
      <c r="G55" s="114">
        <v>1722</v>
      </c>
      <c r="H55" s="114">
        <v>1693</v>
      </c>
      <c r="I55" s="140">
        <v>1724</v>
      </c>
      <c r="J55" s="115">
        <v>-10</v>
      </c>
      <c r="K55" s="116">
        <v>-0.58004640371229699</v>
      </c>
    </row>
    <row r="56" spans="1:11" ht="14.1" customHeight="1" x14ac:dyDescent="0.2">
      <c r="A56" s="306" t="s">
        <v>282</v>
      </c>
      <c r="B56" s="307" t="s">
        <v>283</v>
      </c>
      <c r="C56" s="308"/>
      <c r="D56" s="113">
        <v>1.3774556426486504</v>
      </c>
      <c r="E56" s="115">
        <v>840</v>
      </c>
      <c r="F56" s="114">
        <v>850</v>
      </c>
      <c r="G56" s="114">
        <v>852</v>
      </c>
      <c r="H56" s="114">
        <v>832</v>
      </c>
      <c r="I56" s="140">
        <v>841</v>
      </c>
      <c r="J56" s="115">
        <v>-1</v>
      </c>
      <c r="K56" s="116">
        <v>-0.11890606420927467</v>
      </c>
    </row>
    <row r="57" spans="1:11" ht="14.1" customHeight="1" x14ac:dyDescent="0.2">
      <c r="A57" s="306" t="s">
        <v>284</v>
      </c>
      <c r="B57" s="307" t="s">
        <v>285</v>
      </c>
      <c r="C57" s="308"/>
      <c r="D57" s="113">
        <v>0.7297235249745827</v>
      </c>
      <c r="E57" s="115">
        <v>445</v>
      </c>
      <c r="F57" s="114">
        <v>434</v>
      </c>
      <c r="G57" s="114">
        <v>443</v>
      </c>
      <c r="H57" s="114">
        <v>443</v>
      </c>
      <c r="I57" s="140">
        <v>452</v>
      </c>
      <c r="J57" s="115">
        <v>-7</v>
      </c>
      <c r="K57" s="116">
        <v>-1.5486725663716814</v>
      </c>
    </row>
    <row r="58" spans="1:11" ht="14.1" customHeight="1" x14ac:dyDescent="0.2">
      <c r="A58" s="306">
        <v>73</v>
      </c>
      <c r="B58" s="307" t="s">
        <v>286</v>
      </c>
      <c r="C58" s="308"/>
      <c r="D58" s="113">
        <v>3.4747958413958218</v>
      </c>
      <c r="E58" s="115">
        <v>2119</v>
      </c>
      <c r="F58" s="114">
        <v>2124</v>
      </c>
      <c r="G58" s="114">
        <v>2137</v>
      </c>
      <c r="H58" s="114">
        <v>2087</v>
      </c>
      <c r="I58" s="140">
        <v>2100</v>
      </c>
      <c r="J58" s="115">
        <v>19</v>
      </c>
      <c r="K58" s="116">
        <v>0.90476190476190477</v>
      </c>
    </row>
    <row r="59" spans="1:11" ht="14.1" customHeight="1" x14ac:dyDescent="0.2">
      <c r="A59" s="306" t="s">
        <v>287</v>
      </c>
      <c r="B59" s="307" t="s">
        <v>288</v>
      </c>
      <c r="C59" s="308"/>
      <c r="D59" s="113">
        <v>3.0418812108491031</v>
      </c>
      <c r="E59" s="115">
        <v>1855</v>
      </c>
      <c r="F59" s="114">
        <v>1868</v>
      </c>
      <c r="G59" s="114">
        <v>1880</v>
      </c>
      <c r="H59" s="114">
        <v>1838</v>
      </c>
      <c r="I59" s="140">
        <v>1849</v>
      </c>
      <c r="J59" s="115">
        <v>6</v>
      </c>
      <c r="K59" s="116">
        <v>0.32449972958355866</v>
      </c>
    </row>
    <row r="60" spans="1:11" ht="14.1" customHeight="1" x14ac:dyDescent="0.2">
      <c r="A60" s="306">
        <v>81</v>
      </c>
      <c r="B60" s="307" t="s">
        <v>289</v>
      </c>
      <c r="C60" s="308"/>
      <c r="D60" s="113">
        <v>12.9775999475255</v>
      </c>
      <c r="E60" s="115">
        <v>7914</v>
      </c>
      <c r="F60" s="114">
        <v>7954</v>
      </c>
      <c r="G60" s="114">
        <v>7965</v>
      </c>
      <c r="H60" s="114">
        <v>7828</v>
      </c>
      <c r="I60" s="140">
        <v>7898</v>
      </c>
      <c r="J60" s="115">
        <v>16</v>
      </c>
      <c r="K60" s="116">
        <v>0.20258293238794631</v>
      </c>
    </row>
    <row r="61" spans="1:11" ht="14.1" customHeight="1" x14ac:dyDescent="0.2">
      <c r="A61" s="306" t="s">
        <v>290</v>
      </c>
      <c r="B61" s="307" t="s">
        <v>291</v>
      </c>
      <c r="C61" s="308"/>
      <c r="D61" s="113">
        <v>2.7598307697353319</v>
      </c>
      <c r="E61" s="115">
        <v>1683</v>
      </c>
      <c r="F61" s="114">
        <v>1690</v>
      </c>
      <c r="G61" s="114">
        <v>1704</v>
      </c>
      <c r="H61" s="114">
        <v>1631</v>
      </c>
      <c r="I61" s="140">
        <v>1653</v>
      </c>
      <c r="J61" s="115">
        <v>30</v>
      </c>
      <c r="K61" s="116">
        <v>1.8148820326678765</v>
      </c>
    </row>
    <row r="62" spans="1:11" ht="14.1" customHeight="1" x14ac:dyDescent="0.2">
      <c r="A62" s="306" t="s">
        <v>292</v>
      </c>
      <c r="B62" s="307" t="s">
        <v>293</v>
      </c>
      <c r="C62" s="308"/>
      <c r="D62" s="113">
        <v>6.073923452822144</v>
      </c>
      <c r="E62" s="115">
        <v>3704</v>
      </c>
      <c r="F62" s="114">
        <v>3741</v>
      </c>
      <c r="G62" s="114">
        <v>3745</v>
      </c>
      <c r="H62" s="114">
        <v>3684</v>
      </c>
      <c r="I62" s="140">
        <v>3733</v>
      </c>
      <c r="J62" s="115">
        <v>-29</v>
      </c>
      <c r="K62" s="116">
        <v>-0.77685507634610229</v>
      </c>
    </row>
    <row r="63" spans="1:11" ht="14.1" customHeight="1" x14ac:dyDescent="0.2">
      <c r="A63" s="306"/>
      <c r="B63" s="307" t="s">
        <v>294</v>
      </c>
      <c r="C63" s="308"/>
      <c r="D63" s="113">
        <v>5.331081302679479</v>
      </c>
      <c r="E63" s="115">
        <v>3251</v>
      </c>
      <c r="F63" s="114">
        <v>3284</v>
      </c>
      <c r="G63" s="114">
        <v>3292</v>
      </c>
      <c r="H63" s="114">
        <v>3247</v>
      </c>
      <c r="I63" s="140">
        <v>3293</v>
      </c>
      <c r="J63" s="115">
        <v>-42</v>
      </c>
      <c r="K63" s="116">
        <v>-1.2754327361068933</v>
      </c>
    </row>
    <row r="64" spans="1:11" ht="14.1" customHeight="1" x14ac:dyDescent="0.2">
      <c r="A64" s="306" t="s">
        <v>295</v>
      </c>
      <c r="B64" s="307" t="s">
        <v>296</v>
      </c>
      <c r="C64" s="308"/>
      <c r="D64" s="113">
        <v>1.3544980486045062</v>
      </c>
      <c r="E64" s="115">
        <v>826</v>
      </c>
      <c r="F64" s="114">
        <v>819</v>
      </c>
      <c r="G64" s="114">
        <v>805</v>
      </c>
      <c r="H64" s="114">
        <v>802</v>
      </c>
      <c r="I64" s="140">
        <v>805</v>
      </c>
      <c r="J64" s="115">
        <v>21</v>
      </c>
      <c r="K64" s="116">
        <v>2.6086956521739131</v>
      </c>
    </row>
    <row r="65" spans="1:11" ht="14.1" customHeight="1" x14ac:dyDescent="0.2">
      <c r="A65" s="306" t="s">
        <v>297</v>
      </c>
      <c r="B65" s="307" t="s">
        <v>298</v>
      </c>
      <c r="C65" s="308"/>
      <c r="D65" s="113">
        <v>1.7857728510052147</v>
      </c>
      <c r="E65" s="115">
        <v>1089</v>
      </c>
      <c r="F65" s="114">
        <v>1089</v>
      </c>
      <c r="G65" s="114">
        <v>1096</v>
      </c>
      <c r="H65" s="114">
        <v>1101</v>
      </c>
      <c r="I65" s="140">
        <v>1100</v>
      </c>
      <c r="J65" s="115">
        <v>-11</v>
      </c>
      <c r="K65" s="116">
        <v>-1</v>
      </c>
    </row>
    <row r="66" spans="1:11" ht="14.1" customHeight="1" x14ac:dyDescent="0.2">
      <c r="A66" s="306">
        <v>82</v>
      </c>
      <c r="B66" s="307" t="s">
        <v>299</v>
      </c>
      <c r="C66" s="308"/>
      <c r="D66" s="113">
        <v>4.0651339739595294</v>
      </c>
      <c r="E66" s="115">
        <v>2479</v>
      </c>
      <c r="F66" s="114">
        <v>2499</v>
      </c>
      <c r="G66" s="114">
        <v>2493</v>
      </c>
      <c r="H66" s="114">
        <v>2470</v>
      </c>
      <c r="I66" s="140">
        <v>2498</v>
      </c>
      <c r="J66" s="115">
        <v>-19</v>
      </c>
      <c r="K66" s="116">
        <v>-0.76060848678943149</v>
      </c>
    </row>
    <row r="67" spans="1:11" ht="14.1" customHeight="1" x14ac:dyDescent="0.2">
      <c r="A67" s="306" t="s">
        <v>300</v>
      </c>
      <c r="B67" s="307" t="s">
        <v>301</v>
      </c>
      <c r="C67" s="308"/>
      <c r="D67" s="113">
        <v>2.3580728739628087</v>
      </c>
      <c r="E67" s="115">
        <v>1438</v>
      </c>
      <c r="F67" s="114">
        <v>1437</v>
      </c>
      <c r="G67" s="114">
        <v>1423</v>
      </c>
      <c r="H67" s="114">
        <v>1440</v>
      </c>
      <c r="I67" s="140">
        <v>1453</v>
      </c>
      <c r="J67" s="115">
        <v>-15</v>
      </c>
      <c r="K67" s="116">
        <v>-1.0323468685478321</v>
      </c>
    </row>
    <row r="68" spans="1:11" ht="14.1" customHeight="1" x14ac:dyDescent="0.2">
      <c r="A68" s="306" t="s">
        <v>302</v>
      </c>
      <c r="B68" s="307" t="s">
        <v>303</v>
      </c>
      <c r="C68" s="308"/>
      <c r="D68" s="113">
        <v>1.0052146535043127</v>
      </c>
      <c r="E68" s="115">
        <v>613</v>
      </c>
      <c r="F68" s="114">
        <v>631</v>
      </c>
      <c r="G68" s="114">
        <v>638</v>
      </c>
      <c r="H68" s="114">
        <v>611</v>
      </c>
      <c r="I68" s="140">
        <v>629</v>
      </c>
      <c r="J68" s="115">
        <v>-16</v>
      </c>
      <c r="K68" s="116">
        <v>-2.5437201907790143</v>
      </c>
    </row>
    <row r="69" spans="1:11" ht="14.1" customHeight="1" x14ac:dyDescent="0.2">
      <c r="A69" s="306">
        <v>83</v>
      </c>
      <c r="B69" s="307" t="s">
        <v>304</v>
      </c>
      <c r="C69" s="308"/>
      <c r="D69" s="113">
        <v>6.6921386638680262</v>
      </c>
      <c r="E69" s="115">
        <v>4081</v>
      </c>
      <c r="F69" s="114">
        <v>3985</v>
      </c>
      <c r="G69" s="114">
        <v>3987</v>
      </c>
      <c r="H69" s="114">
        <v>3801</v>
      </c>
      <c r="I69" s="140">
        <v>3878</v>
      </c>
      <c r="J69" s="115">
        <v>203</v>
      </c>
      <c r="K69" s="116">
        <v>5.2346570397111911</v>
      </c>
    </row>
    <row r="70" spans="1:11" ht="14.1" customHeight="1" x14ac:dyDescent="0.2">
      <c r="A70" s="306" t="s">
        <v>305</v>
      </c>
      <c r="B70" s="307" t="s">
        <v>306</v>
      </c>
      <c r="C70" s="308"/>
      <c r="D70" s="113">
        <v>5.4639073825063136</v>
      </c>
      <c r="E70" s="115">
        <v>3332</v>
      </c>
      <c r="F70" s="114">
        <v>3276</v>
      </c>
      <c r="G70" s="114">
        <v>3252</v>
      </c>
      <c r="H70" s="114">
        <v>3075</v>
      </c>
      <c r="I70" s="140">
        <v>3169</v>
      </c>
      <c r="J70" s="115">
        <v>163</v>
      </c>
      <c r="K70" s="116">
        <v>5.1435784159040709</v>
      </c>
    </row>
    <row r="71" spans="1:11" ht="14.1" customHeight="1" x14ac:dyDescent="0.2">
      <c r="A71" s="306"/>
      <c r="B71" s="307" t="s">
        <v>307</v>
      </c>
      <c r="C71" s="308"/>
      <c r="D71" s="113">
        <v>3.2960545734806992</v>
      </c>
      <c r="E71" s="115">
        <v>2010</v>
      </c>
      <c r="F71" s="114">
        <v>1983</v>
      </c>
      <c r="G71" s="114">
        <v>1973</v>
      </c>
      <c r="H71" s="114">
        <v>1919</v>
      </c>
      <c r="I71" s="140">
        <v>1916</v>
      </c>
      <c r="J71" s="115">
        <v>94</v>
      </c>
      <c r="K71" s="116">
        <v>4.9060542797494779</v>
      </c>
    </row>
    <row r="72" spans="1:11" ht="14.1" customHeight="1" x14ac:dyDescent="0.2">
      <c r="A72" s="306">
        <v>84</v>
      </c>
      <c r="B72" s="307" t="s">
        <v>308</v>
      </c>
      <c r="C72" s="308"/>
      <c r="D72" s="113">
        <v>1.2347905939457544</v>
      </c>
      <c r="E72" s="115">
        <v>753</v>
      </c>
      <c r="F72" s="114">
        <v>772</v>
      </c>
      <c r="G72" s="114">
        <v>789</v>
      </c>
      <c r="H72" s="114">
        <v>769</v>
      </c>
      <c r="I72" s="140">
        <v>746</v>
      </c>
      <c r="J72" s="115">
        <v>7</v>
      </c>
      <c r="K72" s="116">
        <v>0.93833780160857905</v>
      </c>
    </row>
    <row r="73" spans="1:11" ht="14.1" customHeight="1" x14ac:dyDescent="0.2">
      <c r="A73" s="306" t="s">
        <v>309</v>
      </c>
      <c r="B73" s="307" t="s">
        <v>310</v>
      </c>
      <c r="C73" s="308"/>
      <c r="D73" s="113">
        <v>0.49358827194909971</v>
      </c>
      <c r="E73" s="115">
        <v>301</v>
      </c>
      <c r="F73" s="114">
        <v>300</v>
      </c>
      <c r="G73" s="114">
        <v>293</v>
      </c>
      <c r="H73" s="114">
        <v>282</v>
      </c>
      <c r="I73" s="140">
        <v>286</v>
      </c>
      <c r="J73" s="115">
        <v>15</v>
      </c>
      <c r="K73" s="116">
        <v>5.244755244755245</v>
      </c>
    </row>
    <row r="74" spans="1:11" ht="14.1" customHeight="1" x14ac:dyDescent="0.2">
      <c r="A74" s="306" t="s">
        <v>311</v>
      </c>
      <c r="B74" s="307" t="s">
        <v>312</v>
      </c>
      <c r="C74" s="308"/>
      <c r="D74" s="113">
        <v>0.26565215965366828</v>
      </c>
      <c r="E74" s="115">
        <v>162</v>
      </c>
      <c r="F74" s="114">
        <v>186</v>
      </c>
      <c r="G74" s="114">
        <v>183</v>
      </c>
      <c r="H74" s="114">
        <v>177</v>
      </c>
      <c r="I74" s="140">
        <v>187</v>
      </c>
      <c r="J74" s="115">
        <v>-25</v>
      </c>
      <c r="K74" s="116">
        <v>-13.368983957219251</v>
      </c>
    </row>
    <row r="75" spans="1:11" ht="14.1" customHeight="1" x14ac:dyDescent="0.2">
      <c r="A75" s="306" t="s">
        <v>313</v>
      </c>
      <c r="B75" s="307" t="s">
        <v>314</v>
      </c>
      <c r="C75" s="308"/>
      <c r="D75" s="113">
        <v>1.9677937752123578E-2</v>
      </c>
      <c r="E75" s="115">
        <v>12</v>
      </c>
      <c r="F75" s="114">
        <v>13</v>
      </c>
      <c r="G75" s="114">
        <v>13</v>
      </c>
      <c r="H75" s="114">
        <v>13</v>
      </c>
      <c r="I75" s="140">
        <v>13</v>
      </c>
      <c r="J75" s="115">
        <v>-1</v>
      </c>
      <c r="K75" s="116">
        <v>-7.6923076923076925</v>
      </c>
    </row>
    <row r="76" spans="1:11" ht="14.1" customHeight="1" x14ac:dyDescent="0.2">
      <c r="A76" s="306">
        <v>91</v>
      </c>
      <c r="B76" s="307" t="s">
        <v>315</v>
      </c>
      <c r="C76" s="308"/>
      <c r="D76" s="113">
        <v>0.30500803515791547</v>
      </c>
      <c r="E76" s="115">
        <v>186</v>
      </c>
      <c r="F76" s="114">
        <v>182</v>
      </c>
      <c r="G76" s="114">
        <v>191</v>
      </c>
      <c r="H76" s="114">
        <v>168</v>
      </c>
      <c r="I76" s="140">
        <v>181</v>
      </c>
      <c r="J76" s="115">
        <v>5</v>
      </c>
      <c r="K76" s="116">
        <v>2.7624309392265194</v>
      </c>
    </row>
    <row r="77" spans="1:11" ht="14.1" customHeight="1" x14ac:dyDescent="0.2">
      <c r="A77" s="306">
        <v>92</v>
      </c>
      <c r="B77" s="307" t="s">
        <v>316</v>
      </c>
      <c r="C77" s="308"/>
      <c r="D77" s="113">
        <v>0.47882981863500707</v>
      </c>
      <c r="E77" s="115">
        <v>292</v>
      </c>
      <c r="F77" s="114">
        <v>281</v>
      </c>
      <c r="G77" s="114">
        <v>268</v>
      </c>
      <c r="H77" s="114">
        <v>265</v>
      </c>
      <c r="I77" s="140">
        <v>271</v>
      </c>
      <c r="J77" s="115">
        <v>21</v>
      </c>
      <c r="K77" s="116">
        <v>7.7490774907749076</v>
      </c>
    </row>
    <row r="78" spans="1:11" ht="14.1" customHeight="1" x14ac:dyDescent="0.2">
      <c r="A78" s="306">
        <v>93</v>
      </c>
      <c r="B78" s="307" t="s">
        <v>317</v>
      </c>
      <c r="C78" s="308"/>
      <c r="D78" s="113">
        <v>0.14758453314092684</v>
      </c>
      <c r="E78" s="115">
        <v>90</v>
      </c>
      <c r="F78" s="114">
        <v>87</v>
      </c>
      <c r="G78" s="114">
        <v>105</v>
      </c>
      <c r="H78" s="114">
        <v>102</v>
      </c>
      <c r="I78" s="140">
        <v>92</v>
      </c>
      <c r="J78" s="115">
        <v>-2</v>
      </c>
      <c r="K78" s="116">
        <v>-2.1739130434782608</v>
      </c>
    </row>
    <row r="79" spans="1:11" ht="14.1" customHeight="1" x14ac:dyDescent="0.2">
      <c r="A79" s="306">
        <v>94</v>
      </c>
      <c r="B79" s="307" t="s">
        <v>318</v>
      </c>
      <c r="C79" s="308"/>
      <c r="D79" s="113">
        <v>0.17874126791512249</v>
      </c>
      <c r="E79" s="115">
        <v>109</v>
      </c>
      <c r="F79" s="114">
        <v>70</v>
      </c>
      <c r="G79" s="114">
        <v>128</v>
      </c>
      <c r="H79" s="114">
        <v>181</v>
      </c>
      <c r="I79" s="140">
        <v>129</v>
      </c>
      <c r="J79" s="115">
        <v>-20</v>
      </c>
      <c r="K79" s="116">
        <v>-15.503875968992247</v>
      </c>
    </row>
    <row r="80" spans="1:11" ht="14.1" customHeight="1" x14ac:dyDescent="0.2">
      <c r="A80" s="306" t="s">
        <v>319</v>
      </c>
      <c r="B80" s="307" t="s">
        <v>320</v>
      </c>
      <c r="C80" s="308"/>
      <c r="D80" s="113">
        <v>8.1991407300514903E-3</v>
      </c>
      <c r="E80" s="115">
        <v>5</v>
      </c>
      <c r="F80" s="114">
        <v>5</v>
      </c>
      <c r="G80" s="114">
        <v>5</v>
      </c>
      <c r="H80" s="114">
        <v>5</v>
      </c>
      <c r="I80" s="140">
        <v>5</v>
      </c>
      <c r="J80" s="115">
        <v>0</v>
      </c>
      <c r="K80" s="116">
        <v>0</v>
      </c>
    </row>
    <row r="81" spans="1:11" ht="14.1" customHeight="1" x14ac:dyDescent="0.2">
      <c r="A81" s="310" t="s">
        <v>321</v>
      </c>
      <c r="B81" s="311" t="s">
        <v>224</v>
      </c>
      <c r="C81" s="312"/>
      <c r="D81" s="125">
        <v>1.0560493260306321</v>
      </c>
      <c r="E81" s="143">
        <v>644</v>
      </c>
      <c r="F81" s="144">
        <v>647</v>
      </c>
      <c r="G81" s="144">
        <v>653</v>
      </c>
      <c r="H81" s="144">
        <v>640</v>
      </c>
      <c r="I81" s="145">
        <v>653</v>
      </c>
      <c r="J81" s="143">
        <v>-9</v>
      </c>
      <c r="K81" s="146">
        <v>-1.3782542113323124</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18" t="s">
        <v>323</v>
      </c>
      <c r="B85" s="618"/>
      <c r="C85" s="618"/>
      <c r="D85" s="618"/>
      <c r="E85" s="618"/>
      <c r="F85" s="618"/>
      <c r="G85" s="618"/>
      <c r="H85" s="618"/>
      <c r="I85" s="618"/>
      <c r="J85" s="618"/>
      <c r="K85" s="618"/>
    </row>
    <row r="86" spans="1:11" ht="22.5" customHeight="1" x14ac:dyDescent="0.2">
      <c r="A86" s="618"/>
      <c r="B86" s="618"/>
      <c r="C86" s="618"/>
      <c r="D86" s="618"/>
      <c r="E86" s="618"/>
      <c r="F86" s="618"/>
      <c r="G86" s="618"/>
      <c r="H86" s="618"/>
      <c r="I86" s="618"/>
      <c r="J86" s="618"/>
      <c r="K86" s="618"/>
    </row>
    <row r="87" spans="1:11" ht="18" customHeight="1" x14ac:dyDescent="0.2">
      <c r="A87" s="619"/>
      <c r="B87" s="619"/>
      <c r="C87" s="619"/>
      <c r="D87" s="619"/>
      <c r="E87" s="619"/>
      <c r="F87" s="619"/>
      <c r="G87" s="619"/>
      <c r="H87" s="619"/>
      <c r="I87" s="619"/>
      <c r="J87" s="619"/>
      <c r="K87" s="619"/>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3:K3"/>
    <mergeCell ref="A4:K4"/>
    <mergeCell ref="A5:E5"/>
    <mergeCell ref="A7:C10"/>
    <mergeCell ref="D7:D10"/>
    <mergeCell ref="E7:I7"/>
    <mergeCell ref="J7:K8"/>
    <mergeCell ref="E8:E9"/>
    <mergeCell ref="F8:F9"/>
    <mergeCell ref="G8:G9"/>
    <mergeCell ref="H8:H9"/>
    <mergeCell ref="I8:I9"/>
    <mergeCell ref="A85:K85"/>
    <mergeCell ref="A86:K86"/>
    <mergeCell ref="A87:K87"/>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66" t="s">
        <v>97</v>
      </c>
      <c r="E8" s="566" t="s">
        <v>98</v>
      </c>
      <c r="F8" s="566" t="s">
        <v>99</v>
      </c>
      <c r="G8" s="566" t="s">
        <v>100</v>
      </c>
      <c r="H8" s="566" t="s">
        <v>101</v>
      </c>
      <c r="I8" s="590"/>
      <c r="J8" s="591"/>
      <c r="K8"/>
      <c r="L8"/>
      <c r="M8"/>
      <c r="N8"/>
      <c r="O8"/>
      <c r="P8"/>
    </row>
    <row r="9" spans="1:16" ht="12" customHeight="1" x14ac:dyDescent="0.2">
      <c r="A9" s="578"/>
      <c r="B9" s="579"/>
      <c r="C9" s="583"/>
      <c r="D9" s="567"/>
      <c r="E9" s="567"/>
      <c r="F9" s="567"/>
      <c r="G9" s="567"/>
      <c r="H9" s="567"/>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16578</v>
      </c>
      <c r="E12" s="114">
        <v>17750</v>
      </c>
      <c r="F12" s="114">
        <v>18641</v>
      </c>
      <c r="G12" s="114">
        <v>18635</v>
      </c>
      <c r="H12" s="140">
        <v>17371</v>
      </c>
      <c r="I12" s="115">
        <v>-793</v>
      </c>
      <c r="J12" s="116">
        <v>-4.5650797305854587</v>
      </c>
      <c r="K12"/>
      <c r="L12"/>
      <c r="M12"/>
      <c r="N12"/>
      <c r="O12"/>
      <c r="P12"/>
    </row>
    <row r="13" spans="1:16" s="110" customFormat="1" ht="14.45" customHeight="1" x14ac:dyDescent="0.2">
      <c r="A13" s="120" t="s">
        <v>105</v>
      </c>
      <c r="B13" s="119" t="s">
        <v>106</v>
      </c>
      <c r="C13" s="113">
        <v>40.76486910363132</v>
      </c>
      <c r="D13" s="115">
        <v>6758</v>
      </c>
      <c r="E13" s="114">
        <v>7217</v>
      </c>
      <c r="F13" s="114">
        <v>7549</v>
      </c>
      <c r="G13" s="114">
        <v>7527</v>
      </c>
      <c r="H13" s="140">
        <v>7043</v>
      </c>
      <c r="I13" s="115">
        <v>-285</v>
      </c>
      <c r="J13" s="116">
        <v>-4.0465710634672725</v>
      </c>
      <c r="K13"/>
      <c r="L13"/>
      <c r="M13"/>
      <c r="N13"/>
      <c r="O13"/>
      <c r="P13"/>
    </row>
    <row r="14" spans="1:16" s="110" customFormat="1" ht="14.45" customHeight="1" x14ac:dyDescent="0.2">
      <c r="A14" s="120"/>
      <c r="B14" s="119" t="s">
        <v>107</v>
      </c>
      <c r="C14" s="113">
        <v>59.23513089636868</v>
      </c>
      <c r="D14" s="115">
        <v>9820</v>
      </c>
      <c r="E14" s="114">
        <v>10533</v>
      </c>
      <c r="F14" s="114">
        <v>11092</v>
      </c>
      <c r="G14" s="114">
        <v>11108</v>
      </c>
      <c r="H14" s="140">
        <v>10328</v>
      </c>
      <c r="I14" s="115">
        <v>-508</v>
      </c>
      <c r="J14" s="116">
        <v>-4.9186676994577843</v>
      </c>
      <c r="K14"/>
      <c r="L14"/>
      <c r="M14"/>
      <c r="N14"/>
      <c r="O14"/>
      <c r="P14"/>
    </row>
    <row r="15" spans="1:16" s="110" customFormat="1" ht="14.45" customHeight="1" x14ac:dyDescent="0.2">
      <c r="A15" s="118" t="s">
        <v>105</v>
      </c>
      <c r="B15" s="121" t="s">
        <v>108</v>
      </c>
      <c r="C15" s="113">
        <v>16.841597297623355</v>
      </c>
      <c r="D15" s="115">
        <v>2792</v>
      </c>
      <c r="E15" s="114">
        <v>3041</v>
      </c>
      <c r="F15" s="114">
        <v>3357</v>
      </c>
      <c r="G15" s="114">
        <v>3511</v>
      </c>
      <c r="H15" s="140">
        <v>2982</v>
      </c>
      <c r="I15" s="115">
        <v>-190</v>
      </c>
      <c r="J15" s="116">
        <v>-6.3715627095908784</v>
      </c>
      <c r="K15"/>
      <c r="L15"/>
      <c r="M15"/>
      <c r="N15"/>
      <c r="O15"/>
      <c r="P15"/>
    </row>
    <row r="16" spans="1:16" s="110" customFormat="1" ht="14.45" customHeight="1" x14ac:dyDescent="0.2">
      <c r="A16" s="118"/>
      <c r="B16" s="121" t="s">
        <v>109</v>
      </c>
      <c r="C16" s="113">
        <v>43.654240559778017</v>
      </c>
      <c r="D16" s="115">
        <v>7237</v>
      </c>
      <c r="E16" s="114">
        <v>7899</v>
      </c>
      <c r="F16" s="114">
        <v>8150</v>
      </c>
      <c r="G16" s="114">
        <v>8027</v>
      </c>
      <c r="H16" s="140">
        <v>7701</v>
      </c>
      <c r="I16" s="115">
        <v>-464</v>
      </c>
      <c r="J16" s="116">
        <v>-6.0251915335670692</v>
      </c>
      <c r="K16"/>
      <c r="L16"/>
      <c r="M16"/>
      <c r="N16"/>
      <c r="O16"/>
      <c r="P16"/>
    </row>
    <row r="17" spans="1:16" s="110" customFormat="1" ht="14.45" customHeight="1" x14ac:dyDescent="0.2">
      <c r="A17" s="118"/>
      <c r="B17" s="121" t="s">
        <v>110</v>
      </c>
      <c r="C17" s="113">
        <v>21.027868259138618</v>
      </c>
      <c r="D17" s="115">
        <v>3486</v>
      </c>
      <c r="E17" s="114">
        <v>3634</v>
      </c>
      <c r="F17" s="114">
        <v>3754</v>
      </c>
      <c r="G17" s="114">
        <v>3751</v>
      </c>
      <c r="H17" s="140">
        <v>3618</v>
      </c>
      <c r="I17" s="115">
        <v>-132</v>
      </c>
      <c r="J17" s="116">
        <v>-3.6484245439469318</v>
      </c>
      <c r="K17"/>
      <c r="L17"/>
      <c r="M17"/>
      <c r="N17"/>
      <c r="O17"/>
      <c r="P17"/>
    </row>
    <row r="18" spans="1:16" s="110" customFormat="1" ht="14.45" customHeight="1" x14ac:dyDescent="0.2">
      <c r="A18" s="120"/>
      <c r="B18" s="121" t="s">
        <v>111</v>
      </c>
      <c r="C18" s="113">
        <v>18.470261792737364</v>
      </c>
      <c r="D18" s="115">
        <v>3062</v>
      </c>
      <c r="E18" s="114">
        <v>3176</v>
      </c>
      <c r="F18" s="114">
        <v>3380</v>
      </c>
      <c r="G18" s="114">
        <v>3346</v>
      </c>
      <c r="H18" s="140">
        <v>3070</v>
      </c>
      <c r="I18" s="115">
        <v>-8</v>
      </c>
      <c r="J18" s="116">
        <v>-0.26058631921824105</v>
      </c>
      <c r="K18"/>
      <c r="L18"/>
      <c r="M18"/>
      <c r="N18"/>
      <c r="O18"/>
      <c r="P18"/>
    </row>
    <row r="19" spans="1:16" s="110" customFormat="1" ht="14.45" customHeight="1" x14ac:dyDescent="0.2">
      <c r="A19" s="120"/>
      <c r="B19" s="121" t="s">
        <v>112</v>
      </c>
      <c r="C19" s="113">
        <v>1.6829533116178068</v>
      </c>
      <c r="D19" s="115">
        <v>279</v>
      </c>
      <c r="E19" s="114">
        <v>291</v>
      </c>
      <c r="F19" s="114">
        <v>330</v>
      </c>
      <c r="G19" s="114">
        <v>304</v>
      </c>
      <c r="H19" s="140">
        <v>270</v>
      </c>
      <c r="I19" s="115">
        <v>9</v>
      </c>
      <c r="J19" s="116">
        <v>3.3333333333333335</v>
      </c>
      <c r="K19"/>
      <c r="L19"/>
      <c r="M19"/>
      <c r="N19"/>
      <c r="O19"/>
      <c r="P19"/>
    </row>
    <row r="20" spans="1:16" s="110" customFormat="1" ht="14.45" customHeight="1" x14ac:dyDescent="0.2">
      <c r="A20" s="120" t="s">
        <v>113</v>
      </c>
      <c r="B20" s="119" t="s">
        <v>116</v>
      </c>
      <c r="C20" s="113">
        <v>94.981300518759795</v>
      </c>
      <c r="D20" s="115">
        <v>15746</v>
      </c>
      <c r="E20" s="114">
        <v>16782</v>
      </c>
      <c r="F20" s="114">
        <v>17625</v>
      </c>
      <c r="G20" s="114">
        <v>17651</v>
      </c>
      <c r="H20" s="140">
        <v>16508</v>
      </c>
      <c r="I20" s="115">
        <v>-762</v>
      </c>
      <c r="J20" s="116">
        <v>-4.6159437848315967</v>
      </c>
      <c r="K20"/>
      <c r="L20"/>
      <c r="M20"/>
      <c r="N20"/>
      <c r="O20"/>
      <c r="P20"/>
    </row>
    <row r="21" spans="1:16" s="110" customFormat="1" ht="14.45" customHeight="1" x14ac:dyDescent="0.2">
      <c r="A21" s="123"/>
      <c r="B21" s="124" t="s">
        <v>117</v>
      </c>
      <c r="C21" s="125">
        <v>4.8618651224514418</v>
      </c>
      <c r="D21" s="143">
        <v>806</v>
      </c>
      <c r="E21" s="144">
        <v>930</v>
      </c>
      <c r="F21" s="144">
        <v>983</v>
      </c>
      <c r="G21" s="144">
        <v>951</v>
      </c>
      <c r="H21" s="145">
        <v>829</v>
      </c>
      <c r="I21" s="143">
        <v>-23</v>
      </c>
      <c r="J21" s="146">
        <v>-2.7744270205066344</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253415</v>
      </c>
      <c r="E23" s="114">
        <v>265622</v>
      </c>
      <c r="F23" s="114">
        <v>268746</v>
      </c>
      <c r="G23" s="114">
        <v>270070</v>
      </c>
      <c r="H23" s="140">
        <v>262246</v>
      </c>
      <c r="I23" s="115">
        <v>-8831</v>
      </c>
      <c r="J23" s="116">
        <v>-3.3674488838723948</v>
      </c>
      <c r="K23"/>
      <c r="L23"/>
      <c r="M23"/>
      <c r="N23"/>
      <c r="O23"/>
      <c r="P23"/>
    </row>
    <row r="24" spans="1:16" s="110" customFormat="1" ht="14.45" customHeight="1" x14ac:dyDescent="0.2">
      <c r="A24" s="120" t="s">
        <v>105</v>
      </c>
      <c r="B24" s="119" t="s">
        <v>106</v>
      </c>
      <c r="C24" s="113">
        <v>42.033818045498492</v>
      </c>
      <c r="D24" s="115">
        <v>106520</v>
      </c>
      <c r="E24" s="114">
        <v>111303</v>
      </c>
      <c r="F24" s="114">
        <v>112563</v>
      </c>
      <c r="G24" s="114">
        <v>112710</v>
      </c>
      <c r="H24" s="140">
        <v>108972</v>
      </c>
      <c r="I24" s="115">
        <v>-2452</v>
      </c>
      <c r="J24" s="116">
        <v>-2.2501192967000696</v>
      </c>
      <c r="K24"/>
      <c r="L24"/>
      <c r="M24"/>
      <c r="N24"/>
      <c r="O24"/>
      <c r="P24"/>
    </row>
    <row r="25" spans="1:16" s="110" customFormat="1" ht="14.45" customHeight="1" x14ac:dyDescent="0.2">
      <c r="A25" s="120"/>
      <c r="B25" s="119" t="s">
        <v>107</v>
      </c>
      <c r="C25" s="113">
        <v>57.966181954501508</v>
      </c>
      <c r="D25" s="115">
        <v>146895</v>
      </c>
      <c r="E25" s="114">
        <v>154319</v>
      </c>
      <c r="F25" s="114">
        <v>156183</v>
      </c>
      <c r="G25" s="114">
        <v>157360</v>
      </c>
      <c r="H25" s="140">
        <v>153274</v>
      </c>
      <c r="I25" s="115">
        <v>-6379</v>
      </c>
      <c r="J25" s="116">
        <v>-4.1618278377285121</v>
      </c>
      <c r="K25"/>
      <c r="L25"/>
      <c r="M25"/>
      <c r="N25"/>
      <c r="O25"/>
      <c r="P25"/>
    </row>
    <row r="26" spans="1:16" s="110" customFormat="1" ht="14.45" customHeight="1" x14ac:dyDescent="0.2">
      <c r="A26" s="118" t="s">
        <v>105</v>
      </c>
      <c r="B26" s="121" t="s">
        <v>108</v>
      </c>
      <c r="C26" s="113">
        <v>18.611368703510053</v>
      </c>
      <c r="D26" s="115">
        <v>47164</v>
      </c>
      <c r="E26" s="114">
        <v>50362</v>
      </c>
      <c r="F26" s="114">
        <v>51519</v>
      </c>
      <c r="G26" s="114">
        <v>53551</v>
      </c>
      <c r="H26" s="140">
        <v>49559</v>
      </c>
      <c r="I26" s="115">
        <v>-2395</v>
      </c>
      <c r="J26" s="116">
        <v>-4.8326237413991402</v>
      </c>
      <c r="K26"/>
      <c r="L26"/>
      <c r="M26"/>
      <c r="N26"/>
      <c r="O26"/>
      <c r="P26"/>
    </row>
    <row r="27" spans="1:16" s="110" customFormat="1" ht="14.45" customHeight="1" x14ac:dyDescent="0.2">
      <c r="A27" s="118"/>
      <c r="B27" s="121" t="s">
        <v>109</v>
      </c>
      <c r="C27" s="113">
        <v>46.604581417832406</v>
      </c>
      <c r="D27" s="115">
        <v>118103</v>
      </c>
      <c r="E27" s="114">
        <v>124741</v>
      </c>
      <c r="F27" s="114">
        <v>125944</v>
      </c>
      <c r="G27" s="114">
        <v>126344</v>
      </c>
      <c r="H27" s="140">
        <v>124494</v>
      </c>
      <c r="I27" s="115">
        <v>-6391</v>
      </c>
      <c r="J27" s="116">
        <v>-5.1335807348145295</v>
      </c>
      <c r="K27"/>
      <c r="L27"/>
      <c r="M27"/>
      <c r="N27"/>
      <c r="O27"/>
      <c r="P27"/>
    </row>
    <row r="28" spans="1:16" s="110" customFormat="1" ht="14.45" customHeight="1" x14ac:dyDescent="0.2">
      <c r="A28" s="118"/>
      <c r="B28" s="121" t="s">
        <v>110</v>
      </c>
      <c r="C28" s="113">
        <v>18.729356983603971</v>
      </c>
      <c r="D28" s="115">
        <v>47463</v>
      </c>
      <c r="E28" s="114">
        <v>48749</v>
      </c>
      <c r="F28" s="114">
        <v>49223</v>
      </c>
      <c r="G28" s="114">
        <v>48766</v>
      </c>
      <c r="H28" s="140">
        <v>47934</v>
      </c>
      <c r="I28" s="115">
        <v>-471</v>
      </c>
      <c r="J28" s="116">
        <v>-0.98260107648016026</v>
      </c>
      <c r="K28"/>
      <c r="L28"/>
      <c r="M28"/>
      <c r="N28"/>
      <c r="O28"/>
      <c r="P28"/>
    </row>
    <row r="29" spans="1:16" s="110" customFormat="1" ht="14.45" customHeight="1" x14ac:dyDescent="0.2">
      <c r="A29" s="118"/>
      <c r="B29" s="121" t="s">
        <v>111</v>
      </c>
      <c r="C29" s="113">
        <v>16.053509066156305</v>
      </c>
      <c r="D29" s="115">
        <v>40682</v>
      </c>
      <c r="E29" s="114">
        <v>41768</v>
      </c>
      <c r="F29" s="114">
        <v>42059</v>
      </c>
      <c r="G29" s="114">
        <v>41409</v>
      </c>
      <c r="H29" s="140">
        <v>40259</v>
      </c>
      <c r="I29" s="115">
        <v>423</v>
      </c>
      <c r="J29" s="116">
        <v>1.0506967386174519</v>
      </c>
      <c r="K29"/>
      <c r="L29"/>
      <c r="M29"/>
      <c r="N29"/>
      <c r="O29"/>
      <c r="P29"/>
    </row>
    <row r="30" spans="1:16" s="110" customFormat="1" ht="14.45" customHeight="1" x14ac:dyDescent="0.2">
      <c r="A30" s="120"/>
      <c r="B30" s="121" t="s">
        <v>112</v>
      </c>
      <c r="C30" s="113">
        <v>1.5042519187893377</v>
      </c>
      <c r="D30" s="115">
        <v>3812</v>
      </c>
      <c r="E30" s="114">
        <v>3866</v>
      </c>
      <c r="F30" s="114">
        <v>3994</v>
      </c>
      <c r="G30" s="114">
        <v>3436</v>
      </c>
      <c r="H30" s="140">
        <v>3291</v>
      </c>
      <c r="I30" s="115">
        <v>521</v>
      </c>
      <c r="J30" s="116">
        <v>15.831054390762686</v>
      </c>
      <c r="K30"/>
      <c r="L30"/>
      <c r="M30"/>
      <c r="N30"/>
      <c r="O30"/>
      <c r="P30"/>
    </row>
    <row r="31" spans="1:16" s="110" customFormat="1" ht="14.45" customHeight="1" x14ac:dyDescent="0.2">
      <c r="A31" s="120" t="s">
        <v>113</v>
      </c>
      <c r="B31" s="119" t="s">
        <v>116</v>
      </c>
      <c r="C31" s="113">
        <v>92.285381686166957</v>
      </c>
      <c r="D31" s="115">
        <v>233865</v>
      </c>
      <c r="E31" s="114">
        <v>244862</v>
      </c>
      <c r="F31" s="114">
        <v>247970</v>
      </c>
      <c r="G31" s="114">
        <v>249310</v>
      </c>
      <c r="H31" s="140">
        <v>242488</v>
      </c>
      <c r="I31" s="115">
        <v>-8623</v>
      </c>
      <c r="J31" s="116">
        <v>-3.5560522582560785</v>
      </c>
      <c r="K31"/>
      <c r="L31"/>
      <c r="M31"/>
      <c r="N31"/>
      <c r="O31"/>
      <c r="P31"/>
    </row>
    <row r="32" spans="1:16" s="110" customFormat="1" ht="14.45" customHeight="1" x14ac:dyDescent="0.2">
      <c r="A32" s="123"/>
      <c r="B32" s="124" t="s">
        <v>117</v>
      </c>
      <c r="C32" s="125">
        <v>7.5086320857092126</v>
      </c>
      <c r="D32" s="143">
        <v>19028</v>
      </c>
      <c r="E32" s="144">
        <v>20197</v>
      </c>
      <c r="F32" s="144">
        <v>20233</v>
      </c>
      <c r="G32" s="144">
        <v>20165</v>
      </c>
      <c r="H32" s="145">
        <v>19191</v>
      </c>
      <c r="I32" s="143">
        <v>-163</v>
      </c>
      <c r="J32" s="146">
        <v>-0.84935646917826069</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6415440</v>
      </c>
      <c r="E34" s="114">
        <v>6666510</v>
      </c>
      <c r="F34" s="114">
        <v>6669878</v>
      </c>
      <c r="G34" s="114">
        <v>6713473</v>
      </c>
      <c r="H34" s="140">
        <v>6597783</v>
      </c>
      <c r="I34" s="115">
        <v>-182343</v>
      </c>
      <c r="J34" s="116">
        <v>-2.7637010795899166</v>
      </c>
      <c r="K34"/>
      <c r="L34"/>
      <c r="M34"/>
      <c r="N34"/>
      <c r="O34"/>
      <c r="P34"/>
    </row>
    <row r="35" spans="1:16" s="110" customFormat="1" ht="14.45" customHeight="1" x14ac:dyDescent="0.2">
      <c r="A35" s="120" t="s">
        <v>105</v>
      </c>
      <c r="B35" s="119" t="s">
        <v>106</v>
      </c>
      <c r="C35" s="113">
        <v>40.899221253725386</v>
      </c>
      <c r="D35" s="115">
        <v>2623865</v>
      </c>
      <c r="E35" s="114">
        <v>2714871</v>
      </c>
      <c r="F35" s="114">
        <v>2714736</v>
      </c>
      <c r="G35" s="114">
        <v>2719585</v>
      </c>
      <c r="H35" s="140">
        <v>2663168</v>
      </c>
      <c r="I35" s="115">
        <v>-39303</v>
      </c>
      <c r="J35" s="116">
        <v>-1.47579874795732</v>
      </c>
      <c r="K35"/>
      <c r="L35"/>
      <c r="M35"/>
      <c r="N35"/>
      <c r="O35"/>
      <c r="P35"/>
    </row>
    <row r="36" spans="1:16" s="110" customFormat="1" ht="14.45" customHeight="1" x14ac:dyDescent="0.2">
      <c r="A36" s="120"/>
      <c r="B36" s="119" t="s">
        <v>107</v>
      </c>
      <c r="C36" s="113">
        <v>59.100778746274614</v>
      </c>
      <c r="D36" s="115">
        <v>3791575</v>
      </c>
      <c r="E36" s="114">
        <v>3951639</v>
      </c>
      <c r="F36" s="114">
        <v>3955142</v>
      </c>
      <c r="G36" s="114">
        <v>3993888</v>
      </c>
      <c r="H36" s="140">
        <v>3934615</v>
      </c>
      <c r="I36" s="115">
        <v>-143040</v>
      </c>
      <c r="J36" s="116">
        <v>-3.6354255753104181</v>
      </c>
      <c r="K36"/>
      <c r="L36"/>
      <c r="M36"/>
      <c r="N36"/>
      <c r="O36"/>
      <c r="P36"/>
    </row>
    <row r="37" spans="1:16" s="110" customFormat="1" ht="14.45" customHeight="1" x14ac:dyDescent="0.2">
      <c r="A37" s="118" t="s">
        <v>105</v>
      </c>
      <c r="B37" s="121" t="s">
        <v>108</v>
      </c>
      <c r="C37" s="113">
        <v>17.695200952701608</v>
      </c>
      <c r="D37" s="115">
        <v>1135225</v>
      </c>
      <c r="E37" s="114">
        <v>1207051</v>
      </c>
      <c r="F37" s="114">
        <v>1198554</v>
      </c>
      <c r="G37" s="114">
        <v>1240398</v>
      </c>
      <c r="H37" s="140">
        <v>1176945</v>
      </c>
      <c r="I37" s="115">
        <v>-41720</v>
      </c>
      <c r="J37" s="116">
        <v>-3.5447705712671365</v>
      </c>
      <c r="K37"/>
      <c r="L37"/>
      <c r="M37"/>
      <c r="N37"/>
      <c r="O37"/>
      <c r="P37"/>
    </row>
    <row r="38" spans="1:16" s="110" customFormat="1" ht="14.45" customHeight="1" x14ac:dyDescent="0.2">
      <c r="A38" s="118"/>
      <c r="B38" s="121" t="s">
        <v>109</v>
      </c>
      <c r="C38" s="113">
        <v>49.277399523649194</v>
      </c>
      <c r="D38" s="115">
        <v>3161362</v>
      </c>
      <c r="E38" s="114">
        <v>3298402</v>
      </c>
      <c r="F38" s="114">
        <v>3311797</v>
      </c>
      <c r="G38" s="114">
        <v>3326634</v>
      </c>
      <c r="H38" s="140">
        <v>3306303</v>
      </c>
      <c r="I38" s="115">
        <v>-144941</v>
      </c>
      <c r="J38" s="116">
        <v>-4.3837784982199155</v>
      </c>
      <c r="K38"/>
      <c r="L38"/>
      <c r="M38"/>
      <c r="N38"/>
      <c r="O38"/>
      <c r="P38"/>
    </row>
    <row r="39" spans="1:16" s="110" customFormat="1" ht="14.45" customHeight="1" x14ac:dyDescent="0.2">
      <c r="A39" s="118"/>
      <c r="B39" s="121" t="s">
        <v>110</v>
      </c>
      <c r="C39" s="113">
        <v>18.170226827777984</v>
      </c>
      <c r="D39" s="115">
        <v>1165700</v>
      </c>
      <c r="E39" s="114">
        <v>1187654</v>
      </c>
      <c r="F39" s="114">
        <v>1190909</v>
      </c>
      <c r="G39" s="114">
        <v>1188159</v>
      </c>
      <c r="H39" s="140">
        <v>1175286</v>
      </c>
      <c r="I39" s="115">
        <v>-9586</v>
      </c>
      <c r="J39" s="116">
        <v>-0.81563125911480272</v>
      </c>
      <c r="K39"/>
      <c r="L39"/>
      <c r="M39"/>
      <c r="N39"/>
      <c r="O39"/>
      <c r="P39"/>
    </row>
    <row r="40" spans="1:16" s="110" customFormat="1" ht="14.45" customHeight="1" x14ac:dyDescent="0.2">
      <c r="A40" s="120"/>
      <c r="B40" s="121" t="s">
        <v>111</v>
      </c>
      <c r="C40" s="113">
        <v>14.856845360567631</v>
      </c>
      <c r="D40" s="115">
        <v>953132</v>
      </c>
      <c r="E40" s="114">
        <v>973394</v>
      </c>
      <c r="F40" s="114">
        <v>968611</v>
      </c>
      <c r="G40" s="114">
        <v>958275</v>
      </c>
      <c r="H40" s="140">
        <v>939239</v>
      </c>
      <c r="I40" s="115">
        <v>13893</v>
      </c>
      <c r="J40" s="116">
        <v>1.4791762267111992</v>
      </c>
      <c r="K40"/>
      <c r="L40"/>
      <c r="M40"/>
      <c r="N40"/>
      <c r="O40"/>
      <c r="P40"/>
    </row>
    <row r="41" spans="1:16" s="110" customFormat="1" ht="14.45" customHeight="1" x14ac:dyDescent="0.2">
      <c r="A41" s="120"/>
      <c r="B41" s="121" t="s">
        <v>112</v>
      </c>
      <c r="C41" s="113">
        <v>1.3942301697155612</v>
      </c>
      <c r="D41" s="115">
        <v>89446</v>
      </c>
      <c r="E41" s="114">
        <v>91249</v>
      </c>
      <c r="F41" s="114">
        <v>94752</v>
      </c>
      <c r="G41" s="114">
        <v>82773</v>
      </c>
      <c r="H41" s="140">
        <v>79668</v>
      </c>
      <c r="I41" s="115">
        <v>9778</v>
      </c>
      <c r="J41" s="116">
        <v>12.273434754230054</v>
      </c>
      <c r="K41"/>
      <c r="L41"/>
      <c r="M41"/>
      <c r="N41"/>
      <c r="O41"/>
      <c r="P41"/>
    </row>
    <row r="42" spans="1:16" s="110" customFormat="1" ht="14.45" customHeight="1" x14ac:dyDescent="0.2">
      <c r="A42" s="120" t="s">
        <v>113</v>
      </c>
      <c r="B42" s="119" t="s">
        <v>116</v>
      </c>
      <c r="C42" s="113">
        <v>85.712889529011264</v>
      </c>
      <c r="D42" s="115">
        <v>5498859</v>
      </c>
      <c r="E42" s="114">
        <v>5714606</v>
      </c>
      <c r="F42" s="114">
        <v>5727794</v>
      </c>
      <c r="G42" s="114">
        <v>5772203</v>
      </c>
      <c r="H42" s="140">
        <v>5679499</v>
      </c>
      <c r="I42" s="115">
        <v>-180640</v>
      </c>
      <c r="J42" s="116">
        <v>-3.1805622291684532</v>
      </c>
      <c r="K42"/>
      <c r="L42"/>
      <c r="M42"/>
      <c r="N42"/>
      <c r="O42"/>
      <c r="P42"/>
    </row>
    <row r="43" spans="1:16" s="110" customFormat="1" ht="14.45" customHeight="1" x14ac:dyDescent="0.2">
      <c r="A43" s="123"/>
      <c r="B43" s="124" t="s">
        <v>117</v>
      </c>
      <c r="C43" s="125">
        <v>14.053533350791216</v>
      </c>
      <c r="D43" s="143">
        <v>901596</v>
      </c>
      <c r="E43" s="144">
        <v>936137</v>
      </c>
      <c r="F43" s="144">
        <v>926638</v>
      </c>
      <c r="G43" s="144">
        <v>925284</v>
      </c>
      <c r="H43" s="145">
        <v>902857</v>
      </c>
      <c r="I43" s="143">
        <v>-1261</v>
      </c>
      <c r="J43" s="146">
        <v>-0.13966774361831386</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183</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17312</v>
      </c>
      <c r="E56" s="114">
        <v>18434</v>
      </c>
      <c r="F56" s="114">
        <v>19061</v>
      </c>
      <c r="G56" s="114">
        <v>19168</v>
      </c>
      <c r="H56" s="140">
        <v>17948</v>
      </c>
      <c r="I56" s="115">
        <v>-636</v>
      </c>
      <c r="J56" s="116">
        <v>-3.543570314241141</v>
      </c>
      <c r="K56"/>
      <c r="L56"/>
      <c r="M56"/>
      <c r="N56"/>
      <c r="O56"/>
      <c r="P56"/>
    </row>
    <row r="57" spans="1:16" s="110" customFormat="1" ht="14.45" customHeight="1" x14ac:dyDescent="0.2">
      <c r="A57" s="120" t="s">
        <v>105</v>
      </c>
      <c r="B57" s="119" t="s">
        <v>106</v>
      </c>
      <c r="C57" s="113">
        <v>41.243068391866913</v>
      </c>
      <c r="D57" s="115">
        <v>7140</v>
      </c>
      <c r="E57" s="114">
        <v>7572</v>
      </c>
      <c r="F57" s="114">
        <v>7797</v>
      </c>
      <c r="G57" s="114">
        <v>7844</v>
      </c>
      <c r="H57" s="140">
        <v>7392</v>
      </c>
      <c r="I57" s="115">
        <v>-252</v>
      </c>
      <c r="J57" s="116">
        <v>-3.4090909090909092</v>
      </c>
    </row>
    <row r="58" spans="1:16" s="110" customFormat="1" ht="14.45" customHeight="1" x14ac:dyDescent="0.2">
      <c r="A58" s="120"/>
      <c r="B58" s="119" t="s">
        <v>107</v>
      </c>
      <c r="C58" s="113">
        <v>58.756931608133087</v>
      </c>
      <c r="D58" s="115">
        <v>10172</v>
      </c>
      <c r="E58" s="114">
        <v>10862</v>
      </c>
      <c r="F58" s="114">
        <v>11264</v>
      </c>
      <c r="G58" s="114">
        <v>11324</v>
      </c>
      <c r="H58" s="140">
        <v>10556</v>
      </c>
      <c r="I58" s="115">
        <v>-384</v>
      </c>
      <c r="J58" s="116">
        <v>-3.6377415687760517</v>
      </c>
    </row>
    <row r="59" spans="1:16" s="110" customFormat="1" ht="14.45" customHeight="1" x14ac:dyDescent="0.2">
      <c r="A59" s="118" t="s">
        <v>105</v>
      </c>
      <c r="B59" s="121" t="s">
        <v>108</v>
      </c>
      <c r="C59" s="113">
        <v>15.567236598890943</v>
      </c>
      <c r="D59" s="115">
        <v>2695</v>
      </c>
      <c r="E59" s="114">
        <v>2912</v>
      </c>
      <c r="F59" s="114">
        <v>3136</v>
      </c>
      <c r="G59" s="114">
        <v>3320</v>
      </c>
      <c r="H59" s="140">
        <v>2830</v>
      </c>
      <c r="I59" s="115">
        <v>-135</v>
      </c>
      <c r="J59" s="116">
        <v>-4.7703180212014136</v>
      </c>
    </row>
    <row r="60" spans="1:16" s="110" customFormat="1" ht="14.45" customHeight="1" x14ac:dyDescent="0.2">
      <c r="A60" s="118"/>
      <c r="B60" s="121" t="s">
        <v>109</v>
      </c>
      <c r="C60" s="113">
        <v>43.605591497227358</v>
      </c>
      <c r="D60" s="115">
        <v>7549</v>
      </c>
      <c r="E60" s="114">
        <v>8185</v>
      </c>
      <c r="F60" s="114">
        <v>8342</v>
      </c>
      <c r="G60" s="114">
        <v>8308</v>
      </c>
      <c r="H60" s="140">
        <v>7996</v>
      </c>
      <c r="I60" s="115">
        <v>-447</v>
      </c>
      <c r="J60" s="116">
        <v>-5.5902951475737872</v>
      </c>
    </row>
    <row r="61" spans="1:16" s="110" customFormat="1" ht="14.45" customHeight="1" x14ac:dyDescent="0.2">
      <c r="A61" s="118"/>
      <c r="B61" s="121" t="s">
        <v>110</v>
      </c>
      <c r="C61" s="113">
        <v>21.337800369685766</v>
      </c>
      <c r="D61" s="115">
        <v>3694</v>
      </c>
      <c r="E61" s="114">
        <v>3843</v>
      </c>
      <c r="F61" s="114">
        <v>3937</v>
      </c>
      <c r="G61" s="114">
        <v>3930</v>
      </c>
      <c r="H61" s="140">
        <v>3772</v>
      </c>
      <c r="I61" s="115">
        <v>-78</v>
      </c>
      <c r="J61" s="116">
        <v>-2.0678685047720045</v>
      </c>
    </row>
    <row r="62" spans="1:16" s="110" customFormat="1" ht="14.45" customHeight="1" x14ac:dyDescent="0.2">
      <c r="A62" s="120"/>
      <c r="B62" s="121" t="s">
        <v>111</v>
      </c>
      <c r="C62" s="113">
        <v>19.483595194085026</v>
      </c>
      <c r="D62" s="115">
        <v>3373</v>
      </c>
      <c r="E62" s="114">
        <v>3494</v>
      </c>
      <c r="F62" s="114">
        <v>3646</v>
      </c>
      <c r="G62" s="114">
        <v>3610</v>
      </c>
      <c r="H62" s="140">
        <v>3350</v>
      </c>
      <c r="I62" s="115">
        <v>23</v>
      </c>
      <c r="J62" s="116">
        <v>0.68656716417910446</v>
      </c>
    </row>
    <row r="63" spans="1:16" s="110" customFormat="1" ht="14.45" customHeight="1" x14ac:dyDescent="0.2">
      <c r="A63" s="120"/>
      <c r="B63" s="121" t="s">
        <v>112</v>
      </c>
      <c r="C63" s="113">
        <v>1.7675600739371533</v>
      </c>
      <c r="D63" s="115">
        <v>306</v>
      </c>
      <c r="E63" s="114">
        <v>315</v>
      </c>
      <c r="F63" s="114">
        <v>334</v>
      </c>
      <c r="G63" s="114">
        <v>318</v>
      </c>
      <c r="H63" s="140">
        <v>282</v>
      </c>
      <c r="I63" s="115">
        <v>24</v>
      </c>
      <c r="J63" s="116">
        <v>8.5106382978723403</v>
      </c>
    </row>
    <row r="64" spans="1:16" s="110" customFormat="1" ht="14.45" customHeight="1" x14ac:dyDescent="0.2">
      <c r="A64" s="120" t="s">
        <v>113</v>
      </c>
      <c r="B64" s="119" t="s">
        <v>116</v>
      </c>
      <c r="C64" s="113">
        <v>95.269177449168211</v>
      </c>
      <c r="D64" s="115">
        <v>16493</v>
      </c>
      <c r="E64" s="114">
        <v>17483</v>
      </c>
      <c r="F64" s="114">
        <v>18067</v>
      </c>
      <c r="G64" s="114">
        <v>18190</v>
      </c>
      <c r="H64" s="140">
        <v>17080</v>
      </c>
      <c r="I64" s="115">
        <v>-587</v>
      </c>
      <c r="J64" s="116">
        <v>-3.4367681498829041</v>
      </c>
    </row>
    <row r="65" spans="1:10" s="110" customFormat="1" ht="14.45" customHeight="1" x14ac:dyDescent="0.2">
      <c r="A65" s="123"/>
      <c r="B65" s="124" t="s">
        <v>117</v>
      </c>
      <c r="C65" s="125">
        <v>4.5921903881700556</v>
      </c>
      <c r="D65" s="143">
        <v>795</v>
      </c>
      <c r="E65" s="144">
        <v>923</v>
      </c>
      <c r="F65" s="144">
        <v>967</v>
      </c>
      <c r="G65" s="144">
        <v>950</v>
      </c>
      <c r="H65" s="145">
        <v>838</v>
      </c>
      <c r="I65" s="143">
        <v>-43</v>
      </c>
      <c r="J65" s="146">
        <v>-5.1312649164677806</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327</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16578</v>
      </c>
      <c r="G11" s="114">
        <v>17750</v>
      </c>
      <c r="H11" s="114">
        <v>18641</v>
      </c>
      <c r="I11" s="114">
        <v>18635</v>
      </c>
      <c r="J11" s="140">
        <v>17371</v>
      </c>
      <c r="K11" s="114">
        <v>-793</v>
      </c>
      <c r="L11" s="116">
        <v>-4.5650797305854587</v>
      </c>
    </row>
    <row r="12" spans="1:17" s="110" customFormat="1" ht="24" customHeight="1" x14ac:dyDescent="0.2">
      <c r="A12" s="604" t="s">
        <v>185</v>
      </c>
      <c r="B12" s="605"/>
      <c r="C12" s="605"/>
      <c r="D12" s="606"/>
      <c r="E12" s="113">
        <v>40.76486910363132</v>
      </c>
      <c r="F12" s="115">
        <v>6758</v>
      </c>
      <c r="G12" s="114">
        <v>7217</v>
      </c>
      <c r="H12" s="114">
        <v>7549</v>
      </c>
      <c r="I12" s="114">
        <v>7527</v>
      </c>
      <c r="J12" s="140">
        <v>7043</v>
      </c>
      <c r="K12" s="114">
        <v>-285</v>
      </c>
      <c r="L12" s="116">
        <v>-4.0465710634672725</v>
      </c>
    </row>
    <row r="13" spans="1:17" s="110" customFormat="1" ht="15" customHeight="1" x14ac:dyDescent="0.2">
      <c r="A13" s="120"/>
      <c r="B13" s="612" t="s">
        <v>107</v>
      </c>
      <c r="C13" s="612"/>
      <c r="E13" s="113">
        <v>59.23513089636868</v>
      </c>
      <c r="F13" s="115">
        <v>9820</v>
      </c>
      <c r="G13" s="114">
        <v>10533</v>
      </c>
      <c r="H13" s="114">
        <v>11092</v>
      </c>
      <c r="I13" s="114">
        <v>11108</v>
      </c>
      <c r="J13" s="140">
        <v>10328</v>
      </c>
      <c r="K13" s="114">
        <v>-508</v>
      </c>
      <c r="L13" s="116">
        <v>-4.9186676994577843</v>
      </c>
    </row>
    <row r="14" spans="1:17" s="110" customFormat="1" ht="22.5" customHeight="1" x14ac:dyDescent="0.2">
      <c r="A14" s="604" t="s">
        <v>186</v>
      </c>
      <c r="B14" s="605"/>
      <c r="C14" s="605"/>
      <c r="D14" s="606"/>
      <c r="E14" s="113">
        <v>16.841597297623355</v>
      </c>
      <c r="F14" s="115">
        <v>2792</v>
      </c>
      <c r="G14" s="114">
        <v>3041</v>
      </c>
      <c r="H14" s="114">
        <v>3357</v>
      </c>
      <c r="I14" s="114">
        <v>3511</v>
      </c>
      <c r="J14" s="140">
        <v>2982</v>
      </c>
      <c r="K14" s="114">
        <v>-190</v>
      </c>
      <c r="L14" s="116">
        <v>-6.3715627095908784</v>
      </c>
    </row>
    <row r="15" spans="1:17" s="110" customFormat="1" ht="15" customHeight="1" x14ac:dyDescent="0.2">
      <c r="A15" s="120"/>
      <c r="B15" s="119"/>
      <c r="C15" s="258" t="s">
        <v>106</v>
      </c>
      <c r="E15" s="113">
        <v>49.713467048710605</v>
      </c>
      <c r="F15" s="115">
        <v>1388</v>
      </c>
      <c r="G15" s="114">
        <v>1467</v>
      </c>
      <c r="H15" s="114">
        <v>1604</v>
      </c>
      <c r="I15" s="114">
        <v>1673</v>
      </c>
      <c r="J15" s="140">
        <v>1470</v>
      </c>
      <c r="K15" s="114">
        <v>-82</v>
      </c>
      <c r="L15" s="116">
        <v>-5.5782312925170068</v>
      </c>
    </row>
    <row r="16" spans="1:17" s="110" customFormat="1" ht="15" customHeight="1" x14ac:dyDescent="0.2">
      <c r="A16" s="120"/>
      <c r="B16" s="119"/>
      <c r="C16" s="258" t="s">
        <v>107</v>
      </c>
      <c r="E16" s="113">
        <v>50.286532951289395</v>
      </c>
      <c r="F16" s="115">
        <v>1404</v>
      </c>
      <c r="G16" s="114">
        <v>1574</v>
      </c>
      <c r="H16" s="114">
        <v>1753</v>
      </c>
      <c r="I16" s="114">
        <v>1838</v>
      </c>
      <c r="J16" s="140">
        <v>1512</v>
      </c>
      <c r="K16" s="114">
        <v>-108</v>
      </c>
      <c r="L16" s="116">
        <v>-7.1428571428571432</v>
      </c>
    </row>
    <row r="17" spans="1:12" s="110" customFormat="1" ht="15" customHeight="1" x14ac:dyDescent="0.2">
      <c r="A17" s="120"/>
      <c r="B17" s="121" t="s">
        <v>109</v>
      </c>
      <c r="C17" s="258"/>
      <c r="E17" s="113">
        <v>43.654240559778017</v>
      </c>
      <c r="F17" s="115">
        <v>7237</v>
      </c>
      <c r="G17" s="114">
        <v>7899</v>
      </c>
      <c r="H17" s="114">
        <v>8150</v>
      </c>
      <c r="I17" s="114">
        <v>8027</v>
      </c>
      <c r="J17" s="140">
        <v>7701</v>
      </c>
      <c r="K17" s="114">
        <v>-464</v>
      </c>
      <c r="L17" s="116">
        <v>-6.0251915335670692</v>
      </c>
    </row>
    <row r="18" spans="1:12" s="110" customFormat="1" ht="15" customHeight="1" x14ac:dyDescent="0.2">
      <c r="A18" s="120"/>
      <c r="B18" s="119"/>
      <c r="C18" s="258" t="s">
        <v>106</v>
      </c>
      <c r="E18" s="113">
        <v>35.387591543457233</v>
      </c>
      <c r="F18" s="115">
        <v>2561</v>
      </c>
      <c r="G18" s="114">
        <v>2841</v>
      </c>
      <c r="H18" s="114">
        <v>2866</v>
      </c>
      <c r="I18" s="114">
        <v>2791</v>
      </c>
      <c r="J18" s="140">
        <v>2679</v>
      </c>
      <c r="K18" s="114">
        <v>-118</v>
      </c>
      <c r="L18" s="116">
        <v>-4.4046285927584918</v>
      </c>
    </row>
    <row r="19" spans="1:12" s="110" customFormat="1" ht="15" customHeight="1" x14ac:dyDescent="0.2">
      <c r="A19" s="120"/>
      <c r="B19" s="119"/>
      <c r="C19" s="258" t="s">
        <v>107</v>
      </c>
      <c r="E19" s="113">
        <v>64.612408456542767</v>
      </c>
      <c r="F19" s="115">
        <v>4676</v>
      </c>
      <c r="G19" s="114">
        <v>5058</v>
      </c>
      <c r="H19" s="114">
        <v>5284</v>
      </c>
      <c r="I19" s="114">
        <v>5236</v>
      </c>
      <c r="J19" s="140">
        <v>5022</v>
      </c>
      <c r="K19" s="114">
        <v>-346</v>
      </c>
      <c r="L19" s="116">
        <v>-6.8896853843090406</v>
      </c>
    </row>
    <row r="20" spans="1:12" s="110" customFormat="1" ht="15" customHeight="1" x14ac:dyDescent="0.2">
      <c r="A20" s="120"/>
      <c r="B20" s="121" t="s">
        <v>110</v>
      </c>
      <c r="C20" s="258"/>
      <c r="E20" s="113">
        <v>21.027868259138618</v>
      </c>
      <c r="F20" s="115">
        <v>3486</v>
      </c>
      <c r="G20" s="114">
        <v>3634</v>
      </c>
      <c r="H20" s="114">
        <v>3754</v>
      </c>
      <c r="I20" s="114">
        <v>3751</v>
      </c>
      <c r="J20" s="140">
        <v>3618</v>
      </c>
      <c r="K20" s="114">
        <v>-132</v>
      </c>
      <c r="L20" s="116">
        <v>-3.6484245439469318</v>
      </c>
    </row>
    <row r="21" spans="1:12" s="110" customFormat="1" ht="15" customHeight="1" x14ac:dyDescent="0.2">
      <c r="A21" s="120"/>
      <c r="B21" s="119"/>
      <c r="C21" s="258" t="s">
        <v>106</v>
      </c>
      <c r="E21" s="113">
        <v>32.874354561101548</v>
      </c>
      <c r="F21" s="115">
        <v>1146</v>
      </c>
      <c r="G21" s="114">
        <v>1191</v>
      </c>
      <c r="H21" s="114">
        <v>1243</v>
      </c>
      <c r="I21" s="114">
        <v>1240</v>
      </c>
      <c r="J21" s="140">
        <v>1219</v>
      </c>
      <c r="K21" s="114">
        <v>-73</v>
      </c>
      <c r="L21" s="116">
        <v>-5.9885151763740767</v>
      </c>
    </row>
    <row r="22" spans="1:12" s="110" customFormat="1" ht="15" customHeight="1" x14ac:dyDescent="0.2">
      <c r="A22" s="120"/>
      <c r="B22" s="119"/>
      <c r="C22" s="258" t="s">
        <v>107</v>
      </c>
      <c r="E22" s="113">
        <v>67.125645438898445</v>
      </c>
      <c r="F22" s="115">
        <v>2340</v>
      </c>
      <c r="G22" s="114">
        <v>2443</v>
      </c>
      <c r="H22" s="114">
        <v>2511</v>
      </c>
      <c r="I22" s="114">
        <v>2511</v>
      </c>
      <c r="J22" s="140">
        <v>2399</v>
      </c>
      <c r="K22" s="114">
        <v>-59</v>
      </c>
      <c r="L22" s="116">
        <v>-2.4593580658607754</v>
      </c>
    </row>
    <row r="23" spans="1:12" s="110" customFormat="1" ht="15" customHeight="1" x14ac:dyDescent="0.2">
      <c r="A23" s="120"/>
      <c r="B23" s="121" t="s">
        <v>111</v>
      </c>
      <c r="C23" s="258"/>
      <c r="E23" s="113">
        <v>18.470261792737364</v>
      </c>
      <c r="F23" s="115">
        <v>3062</v>
      </c>
      <c r="G23" s="114">
        <v>3176</v>
      </c>
      <c r="H23" s="114">
        <v>3380</v>
      </c>
      <c r="I23" s="114">
        <v>3346</v>
      </c>
      <c r="J23" s="140">
        <v>3070</v>
      </c>
      <c r="K23" s="114">
        <v>-8</v>
      </c>
      <c r="L23" s="116">
        <v>-0.26058631921824105</v>
      </c>
    </row>
    <row r="24" spans="1:12" s="110" customFormat="1" ht="15" customHeight="1" x14ac:dyDescent="0.2">
      <c r="A24" s="120"/>
      <c r="B24" s="119"/>
      <c r="C24" s="258" t="s">
        <v>106</v>
      </c>
      <c r="E24" s="113">
        <v>54.278249510124105</v>
      </c>
      <c r="F24" s="115">
        <v>1662</v>
      </c>
      <c r="G24" s="114">
        <v>1718</v>
      </c>
      <c r="H24" s="114">
        <v>1836</v>
      </c>
      <c r="I24" s="114">
        <v>1823</v>
      </c>
      <c r="J24" s="140">
        <v>1675</v>
      </c>
      <c r="K24" s="114">
        <v>-13</v>
      </c>
      <c r="L24" s="116">
        <v>-0.77611940298507465</v>
      </c>
    </row>
    <row r="25" spans="1:12" s="110" customFormat="1" ht="15" customHeight="1" x14ac:dyDescent="0.2">
      <c r="A25" s="120"/>
      <c r="B25" s="119"/>
      <c r="C25" s="258" t="s">
        <v>107</v>
      </c>
      <c r="E25" s="113">
        <v>45.721750489875895</v>
      </c>
      <c r="F25" s="115">
        <v>1400</v>
      </c>
      <c r="G25" s="114">
        <v>1458</v>
      </c>
      <c r="H25" s="114">
        <v>1544</v>
      </c>
      <c r="I25" s="114">
        <v>1523</v>
      </c>
      <c r="J25" s="140">
        <v>1395</v>
      </c>
      <c r="K25" s="114">
        <v>5</v>
      </c>
      <c r="L25" s="116">
        <v>0.35842293906810035</v>
      </c>
    </row>
    <row r="26" spans="1:12" s="110" customFormat="1" ht="15" customHeight="1" x14ac:dyDescent="0.2">
      <c r="A26" s="120"/>
      <c r="C26" s="121" t="s">
        <v>187</v>
      </c>
      <c r="D26" s="110" t="s">
        <v>188</v>
      </c>
      <c r="E26" s="113">
        <v>1.6829533116178068</v>
      </c>
      <c r="F26" s="115">
        <v>279</v>
      </c>
      <c r="G26" s="114">
        <v>291</v>
      </c>
      <c r="H26" s="114">
        <v>330</v>
      </c>
      <c r="I26" s="114">
        <v>304</v>
      </c>
      <c r="J26" s="140">
        <v>270</v>
      </c>
      <c r="K26" s="114">
        <v>9</v>
      </c>
      <c r="L26" s="116">
        <v>3.3333333333333335</v>
      </c>
    </row>
    <row r="27" spans="1:12" s="110" customFormat="1" ht="15" customHeight="1" x14ac:dyDescent="0.2">
      <c r="A27" s="120"/>
      <c r="B27" s="119"/>
      <c r="D27" s="259" t="s">
        <v>106</v>
      </c>
      <c r="E27" s="113">
        <v>46.953405017921149</v>
      </c>
      <c r="F27" s="115">
        <v>131</v>
      </c>
      <c r="G27" s="114">
        <v>139</v>
      </c>
      <c r="H27" s="114">
        <v>163</v>
      </c>
      <c r="I27" s="114">
        <v>145</v>
      </c>
      <c r="J27" s="140">
        <v>122</v>
      </c>
      <c r="K27" s="114">
        <v>9</v>
      </c>
      <c r="L27" s="116">
        <v>7.3770491803278686</v>
      </c>
    </row>
    <row r="28" spans="1:12" s="110" customFormat="1" ht="15" customHeight="1" x14ac:dyDescent="0.2">
      <c r="A28" s="120"/>
      <c r="B28" s="119"/>
      <c r="D28" s="259" t="s">
        <v>107</v>
      </c>
      <c r="E28" s="113">
        <v>53.046594982078851</v>
      </c>
      <c r="F28" s="115">
        <v>148</v>
      </c>
      <c r="G28" s="114">
        <v>152</v>
      </c>
      <c r="H28" s="114">
        <v>167</v>
      </c>
      <c r="I28" s="114">
        <v>159</v>
      </c>
      <c r="J28" s="140">
        <v>148</v>
      </c>
      <c r="K28" s="114">
        <v>0</v>
      </c>
      <c r="L28" s="116">
        <v>0</v>
      </c>
    </row>
    <row r="29" spans="1:12" s="110" customFormat="1" ht="24" customHeight="1" x14ac:dyDescent="0.2">
      <c r="A29" s="604" t="s">
        <v>189</v>
      </c>
      <c r="B29" s="605"/>
      <c r="C29" s="605"/>
      <c r="D29" s="606"/>
      <c r="E29" s="113">
        <v>94.981300518759795</v>
      </c>
      <c r="F29" s="115">
        <v>15746</v>
      </c>
      <c r="G29" s="114">
        <v>16782</v>
      </c>
      <c r="H29" s="114">
        <v>17625</v>
      </c>
      <c r="I29" s="114">
        <v>17651</v>
      </c>
      <c r="J29" s="140">
        <v>16508</v>
      </c>
      <c r="K29" s="114">
        <v>-762</v>
      </c>
      <c r="L29" s="116">
        <v>-4.6159437848315967</v>
      </c>
    </row>
    <row r="30" spans="1:12" s="110" customFormat="1" ht="15" customHeight="1" x14ac:dyDescent="0.2">
      <c r="A30" s="120"/>
      <c r="B30" s="119"/>
      <c r="C30" s="258" t="s">
        <v>106</v>
      </c>
      <c r="E30" s="113">
        <v>40.276895719547824</v>
      </c>
      <c r="F30" s="115">
        <v>6342</v>
      </c>
      <c r="G30" s="114">
        <v>6714</v>
      </c>
      <c r="H30" s="114">
        <v>7017</v>
      </c>
      <c r="I30" s="114">
        <v>7009</v>
      </c>
      <c r="J30" s="140">
        <v>6579</v>
      </c>
      <c r="K30" s="114">
        <v>-237</v>
      </c>
      <c r="L30" s="116">
        <v>-3.6023711810305517</v>
      </c>
    </row>
    <row r="31" spans="1:12" s="110" customFormat="1" ht="15" customHeight="1" x14ac:dyDescent="0.2">
      <c r="A31" s="120"/>
      <c r="B31" s="119"/>
      <c r="C31" s="258" t="s">
        <v>107</v>
      </c>
      <c r="E31" s="113">
        <v>59.723104280452176</v>
      </c>
      <c r="F31" s="115">
        <v>9404</v>
      </c>
      <c r="G31" s="114">
        <v>10068</v>
      </c>
      <c r="H31" s="114">
        <v>10608</v>
      </c>
      <c r="I31" s="114">
        <v>10642</v>
      </c>
      <c r="J31" s="140">
        <v>9929</v>
      </c>
      <c r="K31" s="114">
        <v>-525</v>
      </c>
      <c r="L31" s="116">
        <v>-5.2875415449692822</v>
      </c>
    </row>
    <row r="32" spans="1:12" s="110" customFormat="1" ht="15" customHeight="1" x14ac:dyDescent="0.2">
      <c r="A32" s="120"/>
      <c r="B32" s="119" t="s">
        <v>117</v>
      </c>
      <c r="C32" s="258"/>
      <c r="E32" s="113">
        <v>4.8618651224514418</v>
      </c>
      <c r="F32" s="114">
        <v>806</v>
      </c>
      <c r="G32" s="114">
        <v>930</v>
      </c>
      <c r="H32" s="114">
        <v>983</v>
      </c>
      <c r="I32" s="114">
        <v>951</v>
      </c>
      <c r="J32" s="140">
        <v>829</v>
      </c>
      <c r="K32" s="114">
        <v>-23</v>
      </c>
      <c r="L32" s="116">
        <v>-2.7744270205066344</v>
      </c>
    </row>
    <row r="33" spans="1:12" s="110" customFormat="1" ht="15" customHeight="1" x14ac:dyDescent="0.2">
      <c r="A33" s="120"/>
      <c r="B33" s="119"/>
      <c r="C33" s="258" t="s">
        <v>106</v>
      </c>
      <c r="E33" s="113">
        <v>50.12406947890819</v>
      </c>
      <c r="F33" s="114">
        <v>404</v>
      </c>
      <c r="G33" s="114">
        <v>482</v>
      </c>
      <c r="H33" s="114">
        <v>514</v>
      </c>
      <c r="I33" s="114">
        <v>502</v>
      </c>
      <c r="J33" s="140">
        <v>446</v>
      </c>
      <c r="K33" s="114">
        <v>-42</v>
      </c>
      <c r="L33" s="116">
        <v>-9.4170403587443943</v>
      </c>
    </row>
    <row r="34" spans="1:12" s="110" customFormat="1" ht="15" customHeight="1" x14ac:dyDescent="0.2">
      <c r="A34" s="120"/>
      <c r="B34" s="119"/>
      <c r="C34" s="258" t="s">
        <v>107</v>
      </c>
      <c r="E34" s="113">
        <v>49.87593052109181</v>
      </c>
      <c r="F34" s="114">
        <v>402</v>
      </c>
      <c r="G34" s="114">
        <v>448</v>
      </c>
      <c r="H34" s="114">
        <v>469</v>
      </c>
      <c r="I34" s="114">
        <v>449</v>
      </c>
      <c r="J34" s="140">
        <v>383</v>
      </c>
      <c r="K34" s="114">
        <v>19</v>
      </c>
      <c r="L34" s="116">
        <v>4.9608355091383816</v>
      </c>
    </row>
    <row r="35" spans="1:12" s="110" customFormat="1" ht="24" customHeight="1" x14ac:dyDescent="0.2">
      <c r="A35" s="604" t="s">
        <v>192</v>
      </c>
      <c r="B35" s="605"/>
      <c r="C35" s="605"/>
      <c r="D35" s="606"/>
      <c r="E35" s="113">
        <v>16.823501025455421</v>
      </c>
      <c r="F35" s="114">
        <v>2789</v>
      </c>
      <c r="G35" s="114">
        <v>2991</v>
      </c>
      <c r="H35" s="114">
        <v>3187</v>
      </c>
      <c r="I35" s="114">
        <v>3333</v>
      </c>
      <c r="J35" s="114">
        <v>2927</v>
      </c>
      <c r="K35" s="318">
        <v>-138</v>
      </c>
      <c r="L35" s="319">
        <v>-4.7147249743764945</v>
      </c>
    </row>
    <row r="36" spans="1:12" s="110" customFormat="1" ht="15" customHeight="1" x14ac:dyDescent="0.2">
      <c r="A36" s="120"/>
      <c r="B36" s="119"/>
      <c r="C36" s="258" t="s">
        <v>106</v>
      </c>
      <c r="E36" s="113">
        <v>45.679455001792761</v>
      </c>
      <c r="F36" s="114">
        <v>1274</v>
      </c>
      <c r="G36" s="114">
        <v>1354</v>
      </c>
      <c r="H36" s="114">
        <v>1397</v>
      </c>
      <c r="I36" s="114">
        <v>1469</v>
      </c>
      <c r="J36" s="114">
        <v>1316</v>
      </c>
      <c r="K36" s="318">
        <v>-42</v>
      </c>
      <c r="L36" s="116">
        <v>-3.1914893617021276</v>
      </c>
    </row>
    <row r="37" spans="1:12" s="110" customFormat="1" ht="15" customHeight="1" x14ac:dyDescent="0.2">
      <c r="A37" s="120"/>
      <c r="B37" s="119"/>
      <c r="C37" s="258" t="s">
        <v>107</v>
      </c>
      <c r="E37" s="113">
        <v>54.320544998207239</v>
      </c>
      <c r="F37" s="114">
        <v>1515</v>
      </c>
      <c r="G37" s="114">
        <v>1637</v>
      </c>
      <c r="H37" s="114">
        <v>1790</v>
      </c>
      <c r="I37" s="114">
        <v>1864</v>
      </c>
      <c r="J37" s="140">
        <v>1611</v>
      </c>
      <c r="K37" s="114">
        <v>-96</v>
      </c>
      <c r="L37" s="116">
        <v>-5.9590316573556796</v>
      </c>
    </row>
    <row r="38" spans="1:12" s="110" customFormat="1" ht="15" customHeight="1" x14ac:dyDescent="0.2">
      <c r="A38" s="120"/>
      <c r="B38" s="119" t="s">
        <v>328</v>
      </c>
      <c r="C38" s="258"/>
      <c r="E38" s="113">
        <v>58.276028471468209</v>
      </c>
      <c r="F38" s="114">
        <v>9661</v>
      </c>
      <c r="G38" s="114">
        <v>10185</v>
      </c>
      <c r="H38" s="114">
        <v>10575</v>
      </c>
      <c r="I38" s="114">
        <v>10440</v>
      </c>
      <c r="J38" s="140">
        <v>9850</v>
      </c>
      <c r="K38" s="114">
        <v>-189</v>
      </c>
      <c r="L38" s="116">
        <v>-1.9187817258883249</v>
      </c>
    </row>
    <row r="39" spans="1:12" s="110" customFormat="1" ht="15" customHeight="1" x14ac:dyDescent="0.2">
      <c r="A39" s="120"/>
      <c r="B39" s="119"/>
      <c r="C39" s="258" t="s">
        <v>106</v>
      </c>
      <c r="E39" s="113">
        <v>39.385156816064587</v>
      </c>
      <c r="F39" s="115">
        <v>3805</v>
      </c>
      <c r="G39" s="114">
        <v>4010</v>
      </c>
      <c r="H39" s="114">
        <v>4157</v>
      </c>
      <c r="I39" s="114">
        <v>4079</v>
      </c>
      <c r="J39" s="140">
        <v>3848</v>
      </c>
      <c r="K39" s="114">
        <v>-43</v>
      </c>
      <c r="L39" s="116">
        <v>-1.1174636174636174</v>
      </c>
    </row>
    <row r="40" spans="1:12" s="110" customFormat="1" ht="15" customHeight="1" x14ac:dyDescent="0.2">
      <c r="A40" s="120"/>
      <c r="B40" s="119"/>
      <c r="C40" s="258" t="s">
        <v>107</v>
      </c>
      <c r="E40" s="113">
        <v>60.614843183935413</v>
      </c>
      <c r="F40" s="115">
        <v>5856</v>
      </c>
      <c r="G40" s="114">
        <v>6175</v>
      </c>
      <c r="H40" s="114">
        <v>6418</v>
      </c>
      <c r="I40" s="114">
        <v>6361</v>
      </c>
      <c r="J40" s="140">
        <v>6002</v>
      </c>
      <c r="K40" s="114">
        <v>-146</v>
      </c>
      <c r="L40" s="116">
        <v>-2.4325224925024993</v>
      </c>
    </row>
    <row r="41" spans="1:12" s="110" customFormat="1" ht="15" customHeight="1" x14ac:dyDescent="0.2">
      <c r="A41" s="120"/>
      <c r="B41" s="320" t="s">
        <v>515</v>
      </c>
      <c r="C41" s="258"/>
      <c r="E41" s="113">
        <v>5.4952346483291112</v>
      </c>
      <c r="F41" s="115">
        <v>911</v>
      </c>
      <c r="G41" s="114">
        <v>978</v>
      </c>
      <c r="H41" s="114">
        <v>1015</v>
      </c>
      <c r="I41" s="114">
        <v>977</v>
      </c>
      <c r="J41" s="140">
        <v>945</v>
      </c>
      <c r="K41" s="114">
        <v>-34</v>
      </c>
      <c r="L41" s="116">
        <v>-3.5978835978835977</v>
      </c>
    </row>
    <row r="42" spans="1:12" s="110" customFormat="1" ht="15" customHeight="1" x14ac:dyDescent="0.2">
      <c r="A42" s="120"/>
      <c r="B42" s="119"/>
      <c r="C42" s="268" t="s">
        <v>106</v>
      </c>
      <c r="D42" s="182"/>
      <c r="E42" s="113">
        <v>41.931942919868277</v>
      </c>
      <c r="F42" s="115">
        <v>382</v>
      </c>
      <c r="G42" s="114">
        <v>408</v>
      </c>
      <c r="H42" s="114">
        <v>427</v>
      </c>
      <c r="I42" s="114">
        <v>400</v>
      </c>
      <c r="J42" s="140">
        <v>386</v>
      </c>
      <c r="K42" s="114">
        <v>-4</v>
      </c>
      <c r="L42" s="116">
        <v>-1.0362694300518134</v>
      </c>
    </row>
    <row r="43" spans="1:12" s="110" customFormat="1" ht="15" customHeight="1" x14ac:dyDescent="0.2">
      <c r="A43" s="120"/>
      <c r="B43" s="119"/>
      <c r="C43" s="268" t="s">
        <v>107</v>
      </c>
      <c r="D43" s="182"/>
      <c r="E43" s="113">
        <v>58.068057080131723</v>
      </c>
      <c r="F43" s="115">
        <v>529</v>
      </c>
      <c r="G43" s="114">
        <v>570</v>
      </c>
      <c r="H43" s="114">
        <v>588</v>
      </c>
      <c r="I43" s="114">
        <v>577</v>
      </c>
      <c r="J43" s="140">
        <v>559</v>
      </c>
      <c r="K43" s="114">
        <v>-30</v>
      </c>
      <c r="L43" s="116">
        <v>-5.3667262969588547</v>
      </c>
    </row>
    <row r="44" spans="1:12" s="110" customFormat="1" ht="15" customHeight="1" x14ac:dyDescent="0.2">
      <c r="A44" s="120"/>
      <c r="B44" s="119" t="s">
        <v>205</v>
      </c>
      <c r="C44" s="268"/>
      <c r="D44" s="182"/>
      <c r="E44" s="113">
        <v>19.405235854747254</v>
      </c>
      <c r="F44" s="115">
        <v>3217</v>
      </c>
      <c r="G44" s="114">
        <v>3596</v>
      </c>
      <c r="H44" s="114">
        <v>3864</v>
      </c>
      <c r="I44" s="114">
        <v>3885</v>
      </c>
      <c r="J44" s="140">
        <v>3649</v>
      </c>
      <c r="K44" s="114">
        <v>-432</v>
      </c>
      <c r="L44" s="116">
        <v>-11.838859961633323</v>
      </c>
    </row>
    <row r="45" spans="1:12" s="110" customFormat="1" ht="15" customHeight="1" x14ac:dyDescent="0.2">
      <c r="A45" s="120"/>
      <c r="B45" s="119"/>
      <c r="C45" s="268" t="s">
        <v>106</v>
      </c>
      <c r="D45" s="182"/>
      <c r="E45" s="113">
        <v>40.317065589058132</v>
      </c>
      <c r="F45" s="115">
        <v>1297</v>
      </c>
      <c r="G45" s="114">
        <v>1445</v>
      </c>
      <c r="H45" s="114">
        <v>1568</v>
      </c>
      <c r="I45" s="114">
        <v>1579</v>
      </c>
      <c r="J45" s="140">
        <v>1493</v>
      </c>
      <c r="K45" s="114">
        <v>-196</v>
      </c>
      <c r="L45" s="116">
        <v>-13.127930341594105</v>
      </c>
    </row>
    <row r="46" spans="1:12" s="110" customFormat="1" ht="15" customHeight="1" x14ac:dyDescent="0.2">
      <c r="A46" s="123"/>
      <c r="B46" s="124"/>
      <c r="C46" s="260" t="s">
        <v>107</v>
      </c>
      <c r="D46" s="261"/>
      <c r="E46" s="125">
        <v>59.682934410941868</v>
      </c>
      <c r="F46" s="143">
        <v>1920</v>
      </c>
      <c r="G46" s="144">
        <v>2151</v>
      </c>
      <c r="H46" s="144">
        <v>2296</v>
      </c>
      <c r="I46" s="144">
        <v>2306</v>
      </c>
      <c r="J46" s="145">
        <v>2156</v>
      </c>
      <c r="K46" s="144">
        <v>-236</v>
      </c>
      <c r="L46" s="146">
        <v>-10.946196660482375</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329</v>
      </c>
      <c r="B49" s="192"/>
      <c r="C49" s="192"/>
      <c r="D49" s="192"/>
      <c r="E49" s="273"/>
      <c r="F49" s="274"/>
      <c r="G49" s="274"/>
      <c r="H49" s="274"/>
      <c r="I49" s="274"/>
      <c r="J49" s="274"/>
      <c r="K49" s="274"/>
      <c r="L49" s="276"/>
    </row>
    <row r="50" spans="1:12" ht="14.25" customHeight="1" x14ac:dyDescent="0.2">
      <c r="A50" s="535" t="s">
        <v>516</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19"/>
      <c r="B53" s="619"/>
      <c r="C53" s="619"/>
      <c r="D53" s="619"/>
      <c r="E53" s="619"/>
      <c r="F53" s="619"/>
      <c r="G53" s="619"/>
      <c r="H53" s="619"/>
      <c r="I53" s="619"/>
      <c r="J53" s="619"/>
      <c r="K53" s="619"/>
      <c r="L53" s="619"/>
    </row>
    <row r="54" spans="1:12" ht="21" customHeight="1" x14ac:dyDescent="0.2">
      <c r="A54" s="602"/>
      <c r="B54" s="602"/>
      <c r="C54" s="602"/>
      <c r="D54" s="602"/>
      <c r="E54" s="602"/>
      <c r="F54" s="602"/>
      <c r="G54" s="602"/>
      <c r="H54" s="602"/>
      <c r="I54" s="602"/>
      <c r="J54" s="602"/>
      <c r="K54" s="602"/>
      <c r="L54" s="602"/>
    </row>
    <row r="55" spans="1:12" ht="12.75" customHeight="1" x14ac:dyDescent="0.2"/>
  </sheetData>
  <mergeCells count="21">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35:D35"/>
    <mergeCell ref="A51:L51"/>
    <mergeCell ref="A52:L52"/>
    <mergeCell ref="A53:L53"/>
    <mergeCell ref="A54:L5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330</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16578</v>
      </c>
      <c r="E11" s="114">
        <v>17750</v>
      </c>
      <c r="F11" s="114">
        <v>18641</v>
      </c>
      <c r="G11" s="114">
        <v>18635</v>
      </c>
      <c r="H11" s="140">
        <v>17371</v>
      </c>
      <c r="I11" s="115">
        <v>-793</v>
      </c>
      <c r="J11" s="116">
        <v>-4.5650797305854587</v>
      </c>
    </row>
    <row r="12" spans="1:15" s="110" customFormat="1" ht="24.95" customHeight="1" x14ac:dyDescent="0.2">
      <c r="A12" s="193" t="s">
        <v>132</v>
      </c>
      <c r="B12" s="194" t="s">
        <v>133</v>
      </c>
      <c r="C12" s="113">
        <v>3.2754252623959466</v>
      </c>
      <c r="D12" s="115">
        <v>543</v>
      </c>
      <c r="E12" s="114">
        <v>566</v>
      </c>
      <c r="F12" s="114">
        <v>615</v>
      </c>
      <c r="G12" s="114">
        <v>577</v>
      </c>
      <c r="H12" s="140">
        <v>528</v>
      </c>
      <c r="I12" s="115">
        <v>15</v>
      </c>
      <c r="J12" s="116">
        <v>2.8409090909090908</v>
      </c>
    </row>
    <row r="13" spans="1:15" s="110" customFormat="1" ht="24.95" customHeight="1" x14ac:dyDescent="0.2">
      <c r="A13" s="193" t="s">
        <v>134</v>
      </c>
      <c r="B13" s="199" t="s">
        <v>214</v>
      </c>
      <c r="C13" s="113">
        <v>1.0133912414042707</v>
      </c>
      <c r="D13" s="115">
        <v>168</v>
      </c>
      <c r="E13" s="114">
        <v>177</v>
      </c>
      <c r="F13" s="114">
        <v>180</v>
      </c>
      <c r="G13" s="114">
        <v>179</v>
      </c>
      <c r="H13" s="140">
        <v>169</v>
      </c>
      <c r="I13" s="115">
        <v>-1</v>
      </c>
      <c r="J13" s="116">
        <v>-0.59171597633136097</v>
      </c>
    </row>
    <row r="14" spans="1:15" s="287" customFormat="1" ht="24.95" customHeight="1" x14ac:dyDescent="0.2">
      <c r="A14" s="193" t="s">
        <v>215</v>
      </c>
      <c r="B14" s="199" t="s">
        <v>137</v>
      </c>
      <c r="C14" s="113">
        <v>4.5542284955965737</v>
      </c>
      <c r="D14" s="115">
        <v>755</v>
      </c>
      <c r="E14" s="114">
        <v>799</v>
      </c>
      <c r="F14" s="114">
        <v>828</v>
      </c>
      <c r="G14" s="114">
        <v>907</v>
      </c>
      <c r="H14" s="140">
        <v>843</v>
      </c>
      <c r="I14" s="115">
        <v>-88</v>
      </c>
      <c r="J14" s="116">
        <v>-10.438908659549229</v>
      </c>
      <c r="K14" s="110"/>
      <c r="L14" s="110"/>
      <c r="M14" s="110"/>
      <c r="N14" s="110"/>
      <c r="O14" s="110"/>
    </row>
    <row r="15" spans="1:15" s="110" customFormat="1" ht="24.95" customHeight="1" x14ac:dyDescent="0.2">
      <c r="A15" s="193" t="s">
        <v>216</v>
      </c>
      <c r="B15" s="199" t="s">
        <v>217</v>
      </c>
      <c r="C15" s="113">
        <v>2.2499698395463867</v>
      </c>
      <c r="D15" s="115">
        <v>373</v>
      </c>
      <c r="E15" s="114">
        <v>424</v>
      </c>
      <c r="F15" s="114">
        <v>438</v>
      </c>
      <c r="G15" s="114">
        <v>519</v>
      </c>
      <c r="H15" s="140">
        <v>473</v>
      </c>
      <c r="I15" s="115">
        <v>-100</v>
      </c>
      <c r="J15" s="116">
        <v>-21.141649048625794</v>
      </c>
    </row>
    <row r="16" spans="1:15" s="287" customFormat="1" ht="24.95" customHeight="1" x14ac:dyDescent="0.2">
      <c r="A16" s="193" t="s">
        <v>218</v>
      </c>
      <c r="B16" s="199" t="s">
        <v>141</v>
      </c>
      <c r="C16" s="113">
        <v>1.6769212208951623</v>
      </c>
      <c r="D16" s="115">
        <v>278</v>
      </c>
      <c r="E16" s="114">
        <v>275</v>
      </c>
      <c r="F16" s="114">
        <v>279</v>
      </c>
      <c r="G16" s="114">
        <v>279</v>
      </c>
      <c r="H16" s="140">
        <v>265</v>
      </c>
      <c r="I16" s="115">
        <v>13</v>
      </c>
      <c r="J16" s="116">
        <v>4.9056603773584904</v>
      </c>
      <c r="K16" s="110"/>
      <c r="L16" s="110"/>
      <c r="M16" s="110"/>
      <c r="N16" s="110"/>
      <c r="O16" s="110"/>
    </row>
    <row r="17" spans="1:15" s="110" customFormat="1" ht="24.95" customHeight="1" x14ac:dyDescent="0.2">
      <c r="A17" s="193" t="s">
        <v>142</v>
      </c>
      <c r="B17" s="199" t="s">
        <v>220</v>
      </c>
      <c r="C17" s="113">
        <v>0.62733743515502471</v>
      </c>
      <c r="D17" s="115">
        <v>104</v>
      </c>
      <c r="E17" s="114">
        <v>100</v>
      </c>
      <c r="F17" s="114">
        <v>111</v>
      </c>
      <c r="G17" s="114">
        <v>109</v>
      </c>
      <c r="H17" s="140">
        <v>105</v>
      </c>
      <c r="I17" s="115">
        <v>-1</v>
      </c>
      <c r="J17" s="116">
        <v>-0.95238095238095233</v>
      </c>
    </row>
    <row r="18" spans="1:15" s="287" customFormat="1" ht="24.95" customHeight="1" x14ac:dyDescent="0.2">
      <c r="A18" s="201" t="s">
        <v>144</v>
      </c>
      <c r="B18" s="202" t="s">
        <v>145</v>
      </c>
      <c r="C18" s="113">
        <v>3.8726022439377488</v>
      </c>
      <c r="D18" s="115">
        <v>642</v>
      </c>
      <c r="E18" s="114">
        <v>626</v>
      </c>
      <c r="F18" s="114">
        <v>631</v>
      </c>
      <c r="G18" s="114">
        <v>637</v>
      </c>
      <c r="H18" s="140">
        <v>636</v>
      </c>
      <c r="I18" s="115">
        <v>6</v>
      </c>
      <c r="J18" s="116">
        <v>0.94339622641509435</v>
      </c>
      <c r="K18" s="110"/>
      <c r="L18" s="110"/>
      <c r="M18" s="110"/>
      <c r="N18" s="110"/>
      <c r="O18" s="110"/>
    </row>
    <row r="19" spans="1:15" s="110" customFormat="1" ht="24.95" customHeight="1" x14ac:dyDescent="0.2">
      <c r="A19" s="193" t="s">
        <v>146</v>
      </c>
      <c r="B19" s="199" t="s">
        <v>147</v>
      </c>
      <c r="C19" s="113">
        <v>21.051996622029197</v>
      </c>
      <c r="D19" s="115">
        <v>3490</v>
      </c>
      <c r="E19" s="114">
        <v>3579</v>
      </c>
      <c r="F19" s="114">
        <v>3718</v>
      </c>
      <c r="G19" s="114">
        <v>3842</v>
      </c>
      <c r="H19" s="140">
        <v>3650</v>
      </c>
      <c r="I19" s="115">
        <v>-160</v>
      </c>
      <c r="J19" s="116">
        <v>-4.3835616438356162</v>
      </c>
    </row>
    <row r="20" spans="1:15" s="287" customFormat="1" ht="24.95" customHeight="1" x14ac:dyDescent="0.2">
      <c r="A20" s="193" t="s">
        <v>148</v>
      </c>
      <c r="B20" s="199" t="s">
        <v>149</v>
      </c>
      <c r="C20" s="113">
        <v>4.3250090481360841</v>
      </c>
      <c r="D20" s="115">
        <v>717</v>
      </c>
      <c r="E20" s="114">
        <v>716</v>
      </c>
      <c r="F20" s="114">
        <v>728</v>
      </c>
      <c r="G20" s="114">
        <v>737</v>
      </c>
      <c r="H20" s="140">
        <v>715</v>
      </c>
      <c r="I20" s="115">
        <v>2</v>
      </c>
      <c r="J20" s="116">
        <v>0.27972027972027974</v>
      </c>
      <c r="K20" s="110"/>
      <c r="L20" s="110"/>
      <c r="M20" s="110"/>
      <c r="N20" s="110"/>
      <c r="O20" s="110"/>
    </row>
    <row r="21" spans="1:15" s="110" customFormat="1" ht="24.95" customHeight="1" x14ac:dyDescent="0.2">
      <c r="A21" s="201" t="s">
        <v>150</v>
      </c>
      <c r="B21" s="202" t="s">
        <v>151</v>
      </c>
      <c r="C21" s="113">
        <v>14.784654361201593</v>
      </c>
      <c r="D21" s="115">
        <v>2451</v>
      </c>
      <c r="E21" s="114">
        <v>3096</v>
      </c>
      <c r="F21" s="114">
        <v>3537</v>
      </c>
      <c r="G21" s="114">
        <v>3541</v>
      </c>
      <c r="H21" s="140">
        <v>2862</v>
      </c>
      <c r="I21" s="115">
        <v>-411</v>
      </c>
      <c r="J21" s="116">
        <v>-14.360587002096436</v>
      </c>
    </row>
    <row r="22" spans="1:15" s="110" customFormat="1" ht="24.95" customHeight="1" x14ac:dyDescent="0.2">
      <c r="A22" s="201" t="s">
        <v>152</v>
      </c>
      <c r="B22" s="199" t="s">
        <v>153</v>
      </c>
      <c r="C22" s="113">
        <v>3.7941850645433708</v>
      </c>
      <c r="D22" s="115">
        <v>629</v>
      </c>
      <c r="E22" s="114">
        <v>649</v>
      </c>
      <c r="F22" s="114">
        <v>633</v>
      </c>
      <c r="G22" s="114">
        <v>561</v>
      </c>
      <c r="H22" s="140" t="s">
        <v>513</v>
      </c>
      <c r="I22" s="115" t="s">
        <v>513</v>
      </c>
      <c r="J22" s="116" t="s">
        <v>513</v>
      </c>
    </row>
    <row r="23" spans="1:15" s="110" customFormat="1" ht="24.95" customHeight="1" x14ac:dyDescent="0.2">
      <c r="A23" s="193" t="s">
        <v>154</v>
      </c>
      <c r="B23" s="199" t="s">
        <v>155</v>
      </c>
      <c r="C23" s="113" t="s">
        <v>513</v>
      </c>
      <c r="D23" s="115" t="s">
        <v>513</v>
      </c>
      <c r="E23" s="114" t="s">
        <v>513</v>
      </c>
      <c r="F23" s="114" t="s">
        <v>513</v>
      </c>
      <c r="G23" s="114" t="s">
        <v>513</v>
      </c>
      <c r="H23" s="140" t="s">
        <v>513</v>
      </c>
      <c r="I23" s="115" t="s">
        <v>513</v>
      </c>
      <c r="J23" s="116" t="s">
        <v>513</v>
      </c>
    </row>
    <row r="24" spans="1:15" s="110" customFormat="1" ht="24.95" customHeight="1" x14ac:dyDescent="0.2">
      <c r="A24" s="193" t="s">
        <v>156</v>
      </c>
      <c r="B24" s="199" t="s">
        <v>221</v>
      </c>
      <c r="C24" s="113">
        <v>9.3497406200989257</v>
      </c>
      <c r="D24" s="115">
        <v>1550</v>
      </c>
      <c r="E24" s="114">
        <v>1578</v>
      </c>
      <c r="F24" s="114">
        <v>1627</v>
      </c>
      <c r="G24" s="114">
        <v>1598</v>
      </c>
      <c r="H24" s="140">
        <v>1554</v>
      </c>
      <c r="I24" s="115">
        <v>-4</v>
      </c>
      <c r="J24" s="116">
        <v>-0.2574002574002574</v>
      </c>
    </row>
    <row r="25" spans="1:15" s="110" customFormat="1" ht="24.95" customHeight="1" x14ac:dyDescent="0.2">
      <c r="A25" s="193" t="s">
        <v>222</v>
      </c>
      <c r="B25" s="204" t="s">
        <v>159</v>
      </c>
      <c r="C25" s="113">
        <v>7.1661237785016283</v>
      </c>
      <c r="D25" s="115">
        <v>1188</v>
      </c>
      <c r="E25" s="114">
        <v>1325</v>
      </c>
      <c r="F25" s="114">
        <v>1370</v>
      </c>
      <c r="G25" s="114">
        <v>1326</v>
      </c>
      <c r="H25" s="140">
        <v>1261</v>
      </c>
      <c r="I25" s="115">
        <v>-73</v>
      </c>
      <c r="J25" s="116">
        <v>-5.7890563045202219</v>
      </c>
    </row>
    <row r="26" spans="1:15" s="110" customFormat="1" ht="24.95" customHeight="1" x14ac:dyDescent="0.2">
      <c r="A26" s="201">
        <v>782.78300000000002</v>
      </c>
      <c r="B26" s="203" t="s">
        <v>160</v>
      </c>
      <c r="C26" s="113" t="s">
        <v>513</v>
      </c>
      <c r="D26" s="115" t="s">
        <v>513</v>
      </c>
      <c r="E26" s="114" t="s">
        <v>513</v>
      </c>
      <c r="F26" s="114" t="s">
        <v>513</v>
      </c>
      <c r="G26" s="114" t="s">
        <v>513</v>
      </c>
      <c r="H26" s="140" t="s">
        <v>513</v>
      </c>
      <c r="I26" s="115" t="s">
        <v>513</v>
      </c>
      <c r="J26" s="116" t="s">
        <v>513</v>
      </c>
    </row>
    <row r="27" spans="1:15" s="110" customFormat="1" ht="24.95" customHeight="1" x14ac:dyDescent="0.2">
      <c r="A27" s="193" t="s">
        <v>161</v>
      </c>
      <c r="B27" s="199" t="s">
        <v>162</v>
      </c>
      <c r="C27" s="113">
        <v>1.3270599589817831</v>
      </c>
      <c r="D27" s="115">
        <v>220</v>
      </c>
      <c r="E27" s="114">
        <v>229</v>
      </c>
      <c r="F27" s="114">
        <v>237</v>
      </c>
      <c r="G27" s="114">
        <v>229</v>
      </c>
      <c r="H27" s="140">
        <v>221</v>
      </c>
      <c r="I27" s="115">
        <v>-1</v>
      </c>
      <c r="J27" s="116">
        <v>-0.45248868778280543</v>
      </c>
    </row>
    <row r="28" spans="1:15" s="110" customFormat="1" ht="24.95" customHeight="1" x14ac:dyDescent="0.2">
      <c r="A28" s="193" t="s">
        <v>163</v>
      </c>
      <c r="B28" s="199" t="s">
        <v>164</v>
      </c>
      <c r="C28" s="113">
        <v>1.7794667631801182</v>
      </c>
      <c r="D28" s="115">
        <v>295</v>
      </c>
      <c r="E28" s="114">
        <v>310</v>
      </c>
      <c r="F28" s="114">
        <v>312</v>
      </c>
      <c r="G28" s="114">
        <v>306</v>
      </c>
      <c r="H28" s="140">
        <v>288</v>
      </c>
      <c r="I28" s="115">
        <v>7</v>
      </c>
      <c r="J28" s="116">
        <v>2.4305555555555554</v>
      </c>
    </row>
    <row r="29" spans="1:15" s="110" customFormat="1" ht="24.95" customHeight="1" x14ac:dyDescent="0.2">
      <c r="A29" s="193">
        <v>86</v>
      </c>
      <c r="B29" s="199" t="s">
        <v>165</v>
      </c>
      <c r="C29" s="113">
        <v>6.8524550609241164</v>
      </c>
      <c r="D29" s="115">
        <v>1136</v>
      </c>
      <c r="E29" s="114">
        <v>1150</v>
      </c>
      <c r="F29" s="114">
        <v>1162</v>
      </c>
      <c r="G29" s="114">
        <v>1176</v>
      </c>
      <c r="H29" s="140">
        <v>1163</v>
      </c>
      <c r="I29" s="115">
        <v>-27</v>
      </c>
      <c r="J29" s="116">
        <v>-2.3215821152192606</v>
      </c>
    </row>
    <row r="30" spans="1:15" s="110" customFormat="1" ht="24.95" customHeight="1" x14ac:dyDescent="0.2">
      <c r="A30" s="193">
        <v>87.88</v>
      </c>
      <c r="B30" s="204" t="s">
        <v>166</v>
      </c>
      <c r="C30" s="113">
        <v>4.6205814935456626</v>
      </c>
      <c r="D30" s="115">
        <v>766</v>
      </c>
      <c r="E30" s="114">
        <v>737</v>
      </c>
      <c r="F30" s="114">
        <v>778</v>
      </c>
      <c r="G30" s="114">
        <v>788</v>
      </c>
      <c r="H30" s="140">
        <v>788</v>
      </c>
      <c r="I30" s="115">
        <v>-22</v>
      </c>
      <c r="J30" s="116">
        <v>-2.7918781725888326</v>
      </c>
    </row>
    <row r="31" spans="1:15" s="110" customFormat="1" ht="24.95" customHeight="1" x14ac:dyDescent="0.2">
      <c r="A31" s="193" t="s">
        <v>167</v>
      </c>
      <c r="B31" s="199" t="s">
        <v>168</v>
      </c>
      <c r="C31" s="113">
        <v>11.41874773796598</v>
      </c>
      <c r="D31" s="115">
        <v>1893</v>
      </c>
      <c r="E31" s="114">
        <v>2067</v>
      </c>
      <c r="F31" s="114">
        <v>2138</v>
      </c>
      <c r="G31" s="114">
        <v>2085</v>
      </c>
      <c r="H31" s="140">
        <v>1972</v>
      </c>
      <c r="I31" s="115">
        <v>-79</v>
      </c>
      <c r="J31" s="116">
        <v>-4.0060851926977685</v>
      </c>
    </row>
    <row r="32" spans="1:15" s="110" customFormat="1" ht="24.95" customHeight="1" x14ac:dyDescent="0.2">
      <c r="A32" s="193"/>
      <c r="B32" s="204" t="s">
        <v>169</v>
      </c>
      <c r="C32" s="113" t="s">
        <v>513</v>
      </c>
      <c r="D32" s="115" t="s">
        <v>513</v>
      </c>
      <c r="E32" s="114" t="s">
        <v>513</v>
      </c>
      <c r="F32" s="114" t="s">
        <v>513</v>
      </c>
      <c r="G32" s="114" t="s">
        <v>513</v>
      </c>
      <c r="H32" s="140" t="s">
        <v>513</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3.2754252623959466</v>
      </c>
      <c r="D34" s="115">
        <v>543</v>
      </c>
      <c r="E34" s="114">
        <v>566</v>
      </c>
      <c r="F34" s="114">
        <v>615</v>
      </c>
      <c r="G34" s="114">
        <v>577</v>
      </c>
      <c r="H34" s="140">
        <v>528</v>
      </c>
      <c r="I34" s="115">
        <v>15</v>
      </c>
      <c r="J34" s="116">
        <v>2.8409090909090908</v>
      </c>
    </row>
    <row r="35" spans="1:10" s="110" customFormat="1" ht="24.95" customHeight="1" x14ac:dyDescent="0.2">
      <c r="A35" s="292" t="s">
        <v>171</v>
      </c>
      <c r="B35" s="293" t="s">
        <v>172</v>
      </c>
      <c r="C35" s="113">
        <v>9.4402219809385937</v>
      </c>
      <c r="D35" s="115">
        <v>1565</v>
      </c>
      <c r="E35" s="114">
        <v>1602</v>
      </c>
      <c r="F35" s="114">
        <v>1639</v>
      </c>
      <c r="G35" s="114">
        <v>1723</v>
      </c>
      <c r="H35" s="140">
        <v>1648</v>
      </c>
      <c r="I35" s="115">
        <v>-83</v>
      </c>
      <c r="J35" s="116">
        <v>-5.0364077669902914</v>
      </c>
    </row>
    <row r="36" spans="1:10" s="110" customFormat="1" ht="24.95" customHeight="1" x14ac:dyDescent="0.2">
      <c r="A36" s="294" t="s">
        <v>173</v>
      </c>
      <c r="B36" s="295" t="s">
        <v>174</v>
      </c>
      <c r="C36" s="125">
        <v>87.278320665942815</v>
      </c>
      <c r="D36" s="143">
        <v>14469</v>
      </c>
      <c r="E36" s="144">
        <v>15581</v>
      </c>
      <c r="F36" s="144">
        <v>16386</v>
      </c>
      <c r="G36" s="144">
        <v>16333</v>
      </c>
      <c r="H36" s="145">
        <v>15194</v>
      </c>
      <c r="I36" s="143">
        <v>-725</v>
      </c>
      <c r="J36" s="146">
        <v>-4.7716203764643934</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331</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332</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66" t="s">
        <v>97</v>
      </c>
      <c r="F8" s="566" t="s">
        <v>98</v>
      </c>
      <c r="G8" s="566" t="s">
        <v>99</v>
      </c>
      <c r="H8" s="566" t="s">
        <v>100</v>
      </c>
      <c r="I8" s="566" t="s">
        <v>101</v>
      </c>
      <c r="J8" s="590"/>
      <c r="K8" s="591"/>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16578</v>
      </c>
      <c r="F11" s="264">
        <v>17750</v>
      </c>
      <c r="G11" s="264">
        <v>18641</v>
      </c>
      <c r="H11" s="264">
        <v>18635</v>
      </c>
      <c r="I11" s="265">
        <v>17371</v>
      </c>
      <c r="J11" s="263">
        <v>-793</v>
      </c>
      <c r="K11" s="266">
        <v>-4.5650797305854587</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43.298347207141994</v>
      </c>
      <c r="E13" s="115">
        <v>7178</v>
      </c>
      <c r="F13" s="114">
        <v>7606</v>
      </c>
      <c r="G13" s="114">
        <v>8190</v>
      </c>
      <c r="H13" s="114">
        <v>8168</v>
      </c>
      <c r="I13" s="140">
        <v>7391</v>
      </c>
      <c r="J13" s="115">
        <v>-213</v>
      </c>
      <c r="K13" s="116">
        <v>-2.8818833716682453</v>
      </c>
    </row>
    <row r="14" spans="1:15" ht="15.95" customHeight="1" x14ac:dyDescent="0.2">
      <c r="A14" s="306" t="s">
        <v>230</v>
      </c>
      <c r="B14" s="307"/>
      <c r="C14" s="308"/>
      <c r="D14" s="113">
        <v>44.462540716612381</v>
      </c>
      <c r="E14" s="115">
        <v>7371</v>
      </c>
      <c r="F14" s="114">
        <v>8033</v>
      </c>
      <c r="G14" s="114">
        <v>8342</v>
      </c>
      <c r="H14" s="114">
        <v>8369</v>
      </c>
      <c r="I14" s="140">
        <v>7927</v>
      </c>
      <c r="J14" s="115">
        <v>-556</v>
      </c>
      <c r="K14" s="116">
        <v>-7.0140027753248395</v>
      </c>
    </row>
    <row r="15" spans="1:15" ht="15.95" customHeight="1" x14ac:dyDescent="0.2">
      <c r="A15" s="306" t="s">
        <v>231</v>
      </c>
      <c r="B15" s="307"/>
      <c r="C15" s="308"/>
      <c r="D15" s="113">
        <v>5.4831704668838217</v>
      </c>
      <c r="E15" s="115">
        <v>909</v>
      </c>
      <c r="F15" s="114">
        <v>943</v>
      </c>
      <c r="G15" s="114">
        <v>946</v>
      </c>
      <c r="H15" s="114">
        <v>911</v>
      </c>
      <c r="I15" s="140">
        <v>884</v>
      </c>
      <c r="J15" s="115">
        <v>25</v>
      </c>
      <c r="K15" s="116">
        <v>2.8280542986425341</v>
      </c>
    </row>
    <row r="16" spans="1:15" ht="15.95" customHeight="1" x14ac:dyDescent="0.2">
      <c r="A16" s="306" t="s">
        <v>232</v>
      </c>
      <c r="B16" s="307"/>
      <c r="C16" s="308"/>
      <c r="D16" s="113">
        <v>1.9363011219688744</v>
      </c>
      <c r="E16" s="115">
        <v>321</v>
      </c>
      <c r="F16" s="114">
        <v>331</v>
      </c>
      <c r="G16" s="114">
        <v>335</v>
      </c>
      <c r="H16" s="114">
        <v>355</v>
      </c>
      <c r="I16" s="140">
        <v>348</v>
      </c>
      <c r="J16" s="115">
        <v>-27</v>
      </c>
      <c r="K16" s="116">
        <v>-7.7586206896551726</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2.5334781035106766</v>
      </c>
      <c r="E18" s="115">
        <v>420</v>
      </c>
      <c r="F18" s="114">
        <v>441</v>
      </c>
      <c r="G18" s="114">
        <v>474</v>
      </c>
      <c r="H18" s="114">
        <v>429</v>
      </c>
      <c r="I18" s="140">
        <v>406</v>
      </c>
      <c r="J18" s="115">
        <v>14</v>
      </c>
      <c r="K18" s="116">
        <v>3.4482758620689653</v>
      </c>
    </row>
    <row r="19" spans="1:11" ht="14.1" customHeight="1" x14ac:dyDescent="0.2">
      <c r="A19" s="306" t="s">
        <v>235</v>
      </c>
      <c r="B19" s="307" t="s">
        <v>236</v>
      </c>
      <c r="C19" s="308"/>
      <c r="D19" s="113">
        <v>1.8277234889612739</v>
      </c>
      <c r="E19" s="115">
        <v>303</v>
      </c>
      <c r="F19" s="114">
        <v>316</v>
      </c>
      <c r="G19" s="114">
        <v>351</v>
      </c>
      <c r="H19" s="114">
        <v>310</v>
      </c>
      <c r="I19" s="140">
        <v>291</v>
      </c>
      <c r="J19" s="115">
        <v>12</v>
      </c>
      <c r="K19" s="116">
        <v>4.1237113402061851</v>
      </c>
    </row>
    <row r="20" spans="1:11" ht="14.1" customHeight="1" x14ac:dyDescent="0.2">
      <c r="A20" s="306">
        <v>12</v>
      </c>
      <c r="B20" s="307" t="s">
        <v>237</v>
      </c>
      <c r="C20" s="308"/>
      <c r="D20" s="113">
        <v>1.4115092290988056</v>
      </c>
      <c r="E20" s="115">
        <v>234</v>
      </c>
      <c r="F20" s="114">
        <v>244</v>
      </c>
      <c r="G20" s="114">
        <v>272</v>
      </c>
      <c r="H20" s="114">
        <v>275</v>
      </c>
      <c r="I20" s="140">
        <v>249</v>
      </c>
      <c r="J20" s="115">
        <v>-15</v>
      </c>
      <c r="K20" s="116">
        <v>-6.024096385542169</v>
      </c>
    </row>
    <row r="21" spans="1:11" ht="14.1" customHeight="1" x14ac:dyDescent="0.2">
      <c r="A21" s="306">
        <v>21</v>
      </c>
      <c r="B21" s="307" t="s">
        <v>238</v>
      </c>
      <c r="C21" s="308"/>
      <c r="D21" s="113">
        <v>3.6192544335866814E-2</v>
      </c>
      <c r="E21" s="115">
        <v>6</v>
      </c>
      <c r="F21" s="114">
        <v>7</v>
      </c>
      <c r="G21" s="114">
        <v>7</v>
      </c>
      <c r="H21" s="114">
        <v>7</v>
      </c>
      <c r="I21" s="140">
        <v>6</v>
      </c>
      <c r="J21" s="115">
        <v>0</v>
      </c>
      <c r="K21" s="116">
        <v>0</v>
      </c>
    </row>
    <row r="22" spans="1:11" ht="14.1" customHeight="1" x14ac:dyDescent="0.2">
      <c r="A22" s="306">
        <v>22</v>
      </c>
      <c r="B22" s="307" t="s">
        <v>239</v>
      </c>
      <c r="C22" s="308"/>
      <c r="D22" s="113">
        <v>0.31970080830015685</v>
      </c>
      <c r="E22" s="115">
        <v>53</v>
      </c>
      <c r="F22" s="114">
        <v>54</v>
      </c>
      <c r="G22" s="114">
        <v>59</v>
      </c>
      <c r="H22" s="114">
        <v>60</v>
      </c>
      <c r="I22" s="140">
        <v>55</v>
      </c>
      <c r="J22" s="115">
        <v>-2</v>
      </c>
      <c r="K22" s="116">
        <v>-3.6363636363636362</v>
      </c>
    </row>
    <row r="23" spans="1:11" ht="14.1" customHeight="1" x14ac:dyDescent="0.2">
      <c r="A23" s="306">
        <v>23</v>
      </c>
      <c r="B23" s="307" t="s">
        <v>240</v>
      </c>
      <c r="C23" s="308"/>
      <c r="D23" s="113">
        <v>0.32573289902280128</v>
      </c>
      <c r="E23" s="115">
        <v>54</v>
      </c>
      <c r="F23" s="114">
        <v>58</v>
      </c>
      <c r="G23" s="114">
        <v>58</v>
      </c>
      <c r="H23" s="114">
        <v>50</v>
      </c>
      <c r="I23" s="140">
        <v>57</v>
      </c>
      <c r="J23" s="115">
        <v>-3</v>
      </c>
      <c r="K23" s="116">
        <v>-5.2631578947368425</v>
      </c>
    </row>
    <row r="24" spans="1:11" ht="14.1" customHeight="1" x14ac:dyDescent="0.2">
      <c r="A24" s="306">
        <v>24</v>
      </c>
      <c r="B24" s="307" t="s">
        <v>241</v>
      </c>
      <c r="C24" s="308"/>
      <c r="D24" s="113">
        <v>0.38002171552660152</v>
      </c>
      <c r="E24" s="115">
        <v>63</v>
      </c>
      <c r="F24" s="114">
        <v>68</v>
      </c>
      <c r="G24" s="114">
        <v>70</v>
      </c>
      <c r="H24" s="114">
        <v>65</v>
      </c>
      <c r="I24" s="140">
        <v>69</v>
      </c>
      <c r="J24" s="115">
        <v>-6</v>
      </c>
      <c r="K24" s="116">
        <v>-8.695652173913043</v>
      </c>
    </row>
    <row r="25" spans="1:11" ht="14.1" customHeight="1" x14ac:dyDescent="0.2">
      <c r="A25" s="306">
        <v>25</v>
      </c>
      <c r="B25" s="307" t="s">
        <v>242</v>
      </c>
      <c r="C25" s="308"/>
      <c r="D25" s="113">
        <v>0.99529496923633731</v>
      </c>
      <c r="E25" s="115">
        <v>165</v>
      </c>
      <c r="F25" s="114">
        <v>164</v>
      </c>
      <c r="G25" s="114">
        <v>163</v>
      </c>
      <c r="H25" s="114">
        <v>171</v>
      </c>
      <c r="I25" s="140">
        <v>158</v>
      </c>
      <c r="J25" s="115">
        <v>7</v>
      </c>
      <c r="K25" s="116">
        <v>4.4303797468354427</v>
      </c>
    </row>
    <row r="26" spans="1:11" ht="14.1" customHeight="1" x14ac:dyDescent="0.2">
      <c r="A26" s="306">
        <v>26</v>
      </c>
      <c r="B26" s="307" t="s">
        <v>243</v>
      </c>
      <c r="C26" s="308"/>
      <c r="D26" s="113">
        <v>0.58511280009651345</v>
      </c>
      <c r="E26" s="115">
        <v>97</v>
      </c>
      <c r="F26" s="114">
        <v>97</v>
      </c>
      <c r="G26" s="114">
        <v>100</v>
      </c>
      <c r="H26" s="114">
        <v>98</v>
      </c>
      <c r="I26" s="140">
        <v>108</v>
      </c>
      <c r="J26" s="115">
        <v>-11</v>
      </c>
      <c r="K26" s="116">
        <v>-10.185185185185185</v>
      </c>
    </row>
    <row r="27" spans="1:11" ht="14.1" customHeight="1" x14ac:dyDescent="0.2">
      <c r="A27" s="306">
        <v>27</v>
      </c>
      <c r="B27" s="307" t="s">
        <v>244</v>
      </c>
      <c r="C27" s="308"/>
      <c r="D27" s="113">
        <v>0.33176498974544577</v>
      </c>
      <c r="E27" s="115">
        <v>55</v>
      </c>
      <c r="F27" s="114">
        <v>56</v>
      </c>
      <c r="G27" s="114">
        <v>59</v>
      </c>
      <c r="H27" s="114">
        <v>59</v>
      </c>
      <c r="I27" s="140">
        <v>52</v>
      </c>
      <c r="J27" s="115">
        <v>3</v>
      </c>
      <c r="K27" s="116">
        <v>5.7692307692307692</v>
      </c>
    </row>
    <row r="28" spans="1:11" ht="14.1" customHeight="1" x14ac:dyDescent="0.2">
      <c r="A28" s="306">
        <v>28</v>
      </c>
      <c r="B28" s="307" t="s">
        <v>245</v>
      </c>
      <c r="C28" s="308"/>
      <c r="D28" s="113">
        <v>0.34382917119073469</v>
      </c>
      <c r="E28" s="115">
        <v>57</v>
      </c>
      <c r="F28" s="114">
        <v>55</v>
      </c>
      <c r="G28" s="114">
        <v>53</v>
      </c>
      <c r="H28" s="114">
        <v>54</v>
      </c>
      <c r="I28" s="140">
        <v>47</v>
      </c>
      <c r="J28" s="115">
        <v>10</v>
      </c>
      <c r="K28" s="116">
        <v>21.276595744680851</v>
      </c>
    </row>
    <row r="29" spans="1:11" ht="14.1" customHeight="1" x14ac:dyDescent="0.2">
      <c r="A29" s="306">
        <v>29</v>
      </c>
      <c r="B29" s="307" t="s">
        <v>246</v>
      </c>
      <c r="C29" s="308"/>
      <c r="D29" s="113">
        <v>3.0522379056581013</v>
      </c>
      <c r="E29" s="115">
        <v>506</v>
      </c>
      <c r="F29" s="114">
        <v>648</v>
      </c>
      <c r="G29" s="114">
        <v>725</v>
      </c>
      <c r="H29" s="114">
        <v>722</v>
      </c>
      <c r="I29" s="140">
        <v>630</v>
      </c>
      <c r="J29" s="115">
        <v>-124</v>
      </c>
      <c r="K29" s="116">
        <v>-19.682539682539684</v>
      </c>
    </row>
    <row r="30" spans="1:11" ht="14.1" customHeight="1" x14ac:dyDescent="0.2">
      <c r="A30" s="306" t="s">
        <v>247</v>
      </c>
      <c r="B30" s="307" t="s">
        <v>248</v>
      </c>
      <c r="C30" s="308"/>
      <c r="D30" s="113" t="s">
        <v>513</v>
      </c>
      <c r="E30" s="115" t="s">
        <v>513</v>
      </c>
      <c r="F30" s="114" t="s">
        <v>513</v>
      </c>
      <c r="G30" s="114" t="s">
        <v>513</v>
      </c>
      <c r="H30" s="114" t="s">
        <v>513</v>
      </c>
      <c r="I30" s="140">
        <v>47</v>
      </c>
      <c r="J30" s="115" t="s">
        <v>513</v>
      </c>
      <c r="K30" s="116" t="s">
        <v>513</v>
      </c>
    </row>
    <row r="31" spans="1:11" ht="14.1" customHeight="1" x14ac:dyDescent="0.2">
      <c r="A31" s="306" t="s">
        <v>249</v>
      </c>
      <c r="B31" s="307" t="s">
        <v>250</v>
      </c>
      <c r="C31" s="308"/>
      <c r="D31" s="113">
        <v>2.7566654602485223</v>
      </c>
      <c r="E31" s="115">
        <v>457</v>
      </c>
      <c r="F31" s="114">
        <v>590</v>
      </c>
      <c r="G31" s="114">
        <v>670</v>
      </c>
      <c r="H31" s="114">
        <v>670</v>
      </c>
      <c r="I31" s="140">
        <v>580</v>
      </c>
      <c r="J31" s="115">
        <v>-123</v>
      </c>
      <c r="K31" s="116">
        <v>-21.206896551724139</v>
      </c>
    </row>
    <row r="32" spans="1:11" ht="14.1" customHeight="1" x14ac:dyDescent="0.2">
      <c r="A32" s="306">
        <v>31</v>
      </c>
      <c r="B32" s="307" t="s">
        <v>251</v>
      </c>
      <c r="C32" s="308"/>
      <c r="D32" s="113">
        <v>0.1146097237302449</v>
      </c>
      <c r="E32" s="115">
        <v>19</v>
      </c>
      <c r="F32" s="114">
        <v>20</v>
      </c>
      <c r="G32" s="114">
        <v>20</v>
      </c>
      <c r="H32" s="114">
        <v>22</v>
      </c>
      <c r="I32" s="140">
        <v>19</v>
      </c>
      <c r="J32" s="115">
        <v>0</v>
      </c>
      <c r="K32" s="116">
        <v>0</v>
      </c>
    </row>
    <row r="33" spans="1:11" ht="14.1" customHeight="1" x14ac:dyDescent="0.2">
      <c r="A33" s="306">
        <v>32</v>
      </c>
      <c r="B33" s="307" t="s">
        <v>252</v>
      </c>
      <c r="C33" s="308"/>
      <c r="D33" s="113">
        <v>0.86862106406080353</v>
      </c>
      <c r="E33" s="115">
        <v>144</v>
      </c>
      <c r="F33" s="114">
        <v>144</v>
      </c>
      <c r="G33" s="114">
        <v>143</v>
      </c>
      <c r="H33" s="114">
        <v>152</v>
      </c>
      <c r="I33" s="140">
        <v>137</v>
      </c>
      <c r="J33" s="115">
        <v>7</v>
      </c>
      <c r="K33" s="116">
        <v>5.1094890510948909</v>
      </c>
    </row>
    <row r="34" spans="1:11" ht="14.1" customHeight="1" x14ac:dyDescent="0.2">
      <c r="A34" s="306">
        <v>33</v>
      </c>
      <c r="B34" s="307" t="s">
        <v>253</v>
      </c>
      <c r="C34" s="308"/>
      <c r="D34" s="113">
        <v>0.49463143925684644</v>
      </c>
      <c r="E34" s="115">
        <v>82</v>
      </c>
      <c r="F34" s="114">
        <v>74</v>
      </c>
      <c r="G34" s="114">
        <v>77</v>
      </c>
      <c r="H34" s="114">
        <v>84</v>
      </c>
      <c r="I34" s="140">
        <v>88</v>
      </c>
      <c r="J34" s="115">
        <v>-6</v>
      </c>
      <c r="K34" s="116">
        <v>-6.8181818181818183</v>
      </c>
    </row>
    <row r="35" spans="1:11" ht="14.1" customHeight="1" x14ac:dyDescent="0.2">
      <c r="A35" s="306">
        <v>34</v>
      </c>
      <c r="B35" s="307" t="s">
        <v>254</v>
      </c>
      <c r="C35" s="308"/>
      <c r="D35" s="113">
        <v>5.7546145494028229</v>
      </c>
      <c r="E35" s="115">
        <v>954</v>
      </c>
      <c r="F35" s="114">
        <v>981</v>
      </c>
      <c r="G35" s="114">
        <v>989</v>
      </c>
      <c r="H35" s="114">
        <v>983</v>
      </c>
      <c r="I35" s="140">
        <v>973</v>
      </c>
      <c r="J35" s="115">
        <v>-19</v>
      </c>
      <c r="K35" s="116">
        <v>-1.9527235354573484</v>
      </c>
    </row>
    <row r="36" spans="1:11" ht="14.1" customHeight="1" x14ac:dyDescent="0.2">
      <c r="A36" s="306">
        <v>41</v>
      </c>
      <c r="B36" s="307" t="s">
        <v>255</v>
      </c>
      <c r="C36" s="308"/>
      <c r="D36" s="113">
        <v>6.6352997949089151E-2</v>
      </c>
      <c r="E36" s="115">
        <v>11</v>
      </c>
      <c r="F36" s="114">
        <v>12</v>
      </c>
      <c r="G36" s="114">
        <v>10</v>
      </c>
      <c r="H36" s="114">
        <v>9</v>
      </c>
      <c r="I36" s="140">
        <v>9</v>
      </c>
      <c r="J36" s="115">
        <v>2</v>
      </c>
      <c r="K36" s="116">
        <v>22.222222222222221</v>
      </c>
    </row>
    <row r="37" spans="1:11" ht="14.1" customHeight="1" x14ac:dyDescent="0.2">
      <c r="A37" s="306">
        <v>42</v>
      </c>
      <c r="B37" s="307" t="s">
        <v>256</v>
      </c>
      <c r="C37" s="308"/>
      <c r="D37" s="113">
        <v>2.4128362890577876E-2</v>
      </c>
      <c r="E37" s="115">
        <v>4</v>
      </c>
      <c r="F37" s="114">
        <v>5</v>
      </c>
      <c r="G37" s="114">
        <v>8</v>
      </c>
      <c r="H37" s="114">
        <v>3</v>
      </c>
      <c r="I37" s="140">
        <v>4</v>
      </c>
      <c r="J37" s="115">
        <v>0</v>
      </c>
      <c r="K37" s="116">
        <v>0</v>
      </c>
    </row>
    <row r="38" spans="1:11" ht="14.1" customHeight="1" x14ac:dyDescent="0.2">
      <c r="A38" s="306">
        <v>43</v>
      </c>
      <c r="B38" s="307" t="s">
        <v>257</v>
      </c>
      <c r="C38" s="308"/>
      <c r="D38" s="113">
        <v>0.25334781035106768</v>
      </c>
      <c r="E38" s="115">
        <v>42</v>
      </c>
      <c r="F38" s="114">
        <v>45</v>
      </c>
      <c r="G38" s="114">
        <v>43</v>
      </c>
      <c r="H38" s="114">
        <v>44</v>
      </c>
      <c r="I38" s="140">
        <v>44</v>
      </c>
      <c r="J38" s="115">
        <v>-2</v>
      </c>
      <c r="K38" s="116">
        <v>-4.5454545454545459</v>
      </c>
    </row>
    <row r="39" spans="1:11" ht="14.1" customHeight="1" x14ac:dyDescent="0.2">
      <c r="A39" s="306">
        <v>51</v>
      </c>
      <c r="B39" s="307" t="s">
        <v>258</v>
      </c>
      <c r="C39" s="308"/>
      <c r="D39" s="113">
        <v>7.4375678610206295</v>
      </c>
      <c r="E39" s="115">
        <v>1233</v>
      </c>
      <c r="F39" s="114">
        <v>1280</v>
      </c>
      <c r="G39" s="114">
        <v>1279</v>
      </c>
      <c r="H39" s="114">
        <v>1289</v>
      </c>
      <c r="I39" s="140">
        <v>1246</v>
      </c>
      <c r="J39" s="115">
        <v>-13</v>
      </c>
      <c r="K39" s="116">
        <v>-1.043338683788122</v>
      </c>
    </row>
    <row r="40" spans="1:11" ht="14.1" customHeight="1" x14ac:dyDescent="0.2">
      <c r="A40" s="306" t="s">
        <v>259</v>
      </c>
      <c r="B40" s="307" t="s">
        <v>260</v>
      </c>
      <c r="C40" s="308"/>
      <c r="D40" s="113">
        <v>7.1721558692242731</v>
      </c>
      <c r="E40" s="115">
        <v>1189</v>
      </c>
      <c r="F40" s="114">
        <v>1235</v>
      </c>
      <c r="G40" s="114">
        <v>1222</v>
      </c>
      <c r="H40" s="114">
        <v>1235</v>
      </c>
      <c r="I40" s="140">
        <v>1204</v>
      </c>
      <c r="J40" s="115">
        <v>-15</v>
      </c>
      <c r="K40" s="116">
        <v>-1.2458471760797343</v>
      </c>
    </row>
    <row r="41" spans="1:11" ht="14.1" customHeight="1" x14ac:dyDescent="0.2">
      <c r="A41" s="306"/>
      <c r="B41" s="307" t="s">
        <v>261</v>
      </c>
      <c r="C41" s="308"/>
      <c r="D41" s="113">
        <v>2.2379056581010977</v>
      </c>
      <c r="E41" s="115">
        <v>371</v>
      </c>
      <c r="F41" s="114">
        <v>407</v>
      </c>
      <c r="G41" s="114">
        <v>409</v>
      </c>
      <c r="H41" s="114">
        <v>413</v>
      </c>
      <c r="I41" s="140">
        <v>382</v>
      </c>
      <c r="J41" s="115">
        <v>-11</v>
      </c>
      <c r="K41" s="116">
        <v>-2.8795811518324608</v>
      </c>
    </row>
    <row r="42" spans="1:11" ht="14.1" customHeight="1" x14ac:dyDescent="0.2">
      <c r="A42" s="306">
        <v>52</v>
      </c>
      <c r="B42" s="307" t="s">
        <v>262</v>
      </c>
      <c r="C42" s="308"/>
      <c r="D42" s="113">
        <v>4.4758113162021953</v>
      </c>
      <c r="E42" s="115">
        <v>742</v>
      </c>
      <c r="F42" s="114">
        <v>761</v>
      </c>
      <c r="G42" s="114">
        <v>752</v>
      </c>
      <c r="H42" s="114">
        <v>770</v>
      </c>
      <c r="I42" s="140">
        <v>763</v>
      </c>
      <c r="J42" s="115">
        <v>-21</v>
      </c>
      <c r="K42" s="116">
        <v>-2.7522935779816513</v>
      </c>
    </row>
    <row r="43" spans="1:11" ht="14.1" customHeight="1" x14ac:dyDescent="0.2">
      <c r="A43" s="306" t="s">
        <v>263</v>
      </c>
      <c r="B43" s="307" t="s">
        <v>264</v>
      </c>
      <c r="C43" s="308"/>
      <c r="D43" s="113">
        <v>4.2767523223549286</v>
      </c>
      <c r="E43" s="115">
        <v>709</v>
      </c>
      <c r="F43" s="114">
        <v>729</v>
      </c>
      <c r="G43" s="114">
        <v>709</v>
      </c>
      <c r="H43" s="114">
        <v>718</v>
      </c>
      <c r="I43" s="140">
        <v>719</v>
      </c>
      <c r="J43" s="115">
        <v>-10</v>
      </c>
      <c r="K43" s="116">
        <v>-1.3908205841446453</v>
      </c>
    </row>
    <row r="44" spans="1:11" ht="14.1" customHeight="1" x14ac:dyDescent="0.2">
      <c r="A44" s="306">
        <v>53</v>
      </c>
      <c r="B44" s="307" t="s">
        <v>265</v>
      </c>
      <c r="C44" s="308"/>
      <c r="D44" s="113">
        <v>1.1460972373024489</v>
      </c>
      <c r="E44" s="115">
        <v>190</v>
      </c>
      <c r="F44" s="114">
        <v>211</v>
      </c>
      <c r="G44" s="114">
        <v>229</v>
      </c>
      <c r="H44" s="114">
        <v>233</v>
      </c>
      <c r="I44" s="140">
        <v>199</v>
      </c>
      <c r="J44" s="115">
        <v>-9</v>
      </c>
      <c r="K44" s="116">
        <v>-4.5226130653266328</v>
      </c>
    </row>
    <row r="45" spans="1:11" ht="14.1" customHeight="1" x14ac:dyDescent="0.2">
      <c r="A45" s="306" t="s">
        <v>266</v>
      </c>
      <c r="B45" s="307" t="s">
        <v>267</v>
      </c>
      <c r="C45" s="308"/>
      <c r="D45" s="113">
        <v>1.0918084207986487</v>
      </c>
      <c r="E45" s="115">
        <v>181</v>
      </c>
      <c r="F45" s="114">
        <v>204</v>
      </c>
      <c r="G45" s="114">
        <v>223</v>
      </c>
      <c r="H45" s="114">
        <v>224</v>
      </c>
      <c r="I45" s="140">
        <v>192</v>
      </c>
      <c r="J45" s="115">
        <v>-11</v>
      </c>
      <c r="K45" s="116">
        <v>-5.729166666666667</v>
      </c>
    </row>
    <row r="46" spans="1:11" ht="14.1" customHeight="1" x14ac:dyDescent="0.2">
      <c r="A46" s="306">
        <v>54</v>
      </c>
      <c r="B46" s="307" t="s">
        <v>268</v>
      </c>
      <c r="C46" s="308"/>
      <c r="D46" s="113">
        <v>13.029315960912053</v>
      </c>
      <c r="E46" s="115">
        <v>2160</v>
      </c>
      <c r="F46" s="114">
        <v>2324</v>
      </c>
      <c r="G46" s="114">
        <v>2540</v>
      </c>
      <c r="H46" s="114">
        <v>2485</v>
      </c>
      <c r="I46" s="140">
        <v>2315</v>
      </c>
      <c r="J46" s="115">
        <v>-155</v>
      </c>
      <c r="K46" s="116">
        <v>-6.6954643628509718</v>
      </c>
    </row>
    <row r="47" spans="1:11" ht="14.1" customHeight="1" x14ac:dyDescent="0.2">
      <c r="A47" s="306">
        <v>61</v>
      </c>
      <c r="B47" s="307" t="s">
        <v>269</v>
      </c>
      <c r="C47" s="308"/>
      <c r="D47" s="113">
        <v>0.72385088671733622</v>
      </c>
      <c r="E47" s="115">
        <v>120</v>
      </c>
      <c r="F47" s="114">
        <v>109</v>
      </c>
      <c r="G47" s="114">
        <v>138</v>
      </c>
      <c r="H47" s="114">
        <v>141</v>
      </c>
      <c r="I47" s="140">
        <v>118</v>
      </c>
      <c r="J47" s="115">
        <v>2</v>
      </c>
      <c r="K47" s="116">
        <v>1.6949152542372881</v>
      </c>
    </row>
    <row r="48" spans="1:11" ht="14.1" customHeight="1" x14ac:dyDescent="0.2">
      <c r="A48" s="306">
        <v>62</v>
      </c>
      <c r="B48" s="307" t="s">
        <v>270</v>
      </c>
      <c r="C48" s="308"/>
      <c r="D48" s="113">
        <v>15.237061165399927</v>
      </c>
      <c r="E48" s="115">
        <v>2526</v>
      </c>
      <c r="F48" s="114">
        <v>2676</v>
      </c>
      <c r="G48" s="114">
        <v>2851</v>
      </c>
      <c r="H48" s="114">
        <v>2980</v>
      </c>
      <c r="I48" s="140">
        <v>2653</v>
      </c>
      <c r="J48" s="115">
        <v>-127</v>
      </c>
      <c r="K48" s="116">
        <v>-4.7870335469280061</v>
      </c>
    </row>
    <row r="49" spans="1:11" ht="14.1" customHeight="1" x14ac:dyDescent="0.2">
      <c r="A49" s="306">
        <v>63</v>
      </c>
      <c r="B49" s="307" t="s">
        <v>271</v>
      </c>
      <c r="C49" s="308"/>
      <c r="D49" s="113">
        <v>10.001206418144529</v>
      </c>
      <c r="E49" s="115">
        <v>1658</v>
      </c>
      <c r="F49" s="114">
        <v>2095</v>
      </c>
      <c r="G49" s="114">
        <v>2355</v>
      </c>
      <c r="H49" s="114">
        <v>2282</v>
      </c>
      <c r="I49" s="140">
        <v>1825</v>
      </c>
      <c r="J49" s="115">
        <v>-167</v>
      </c>
      <c r="K49" s="116">
        <v>-9.1506849315068486</v>
      </c>
    </row>
    <row r="50" spans="1:11" ht="14.1" customHeight="1" x14ac:dyDescent="0.2">
      <c r="A50" s="306" t="s">
        <v>272</v>
      </c>
      <c r="B50" s="307" t="s">
        <v>273</v>
      </c>
      <c r="C50" s="308"/>
      <c r="D50" s="113">
        <v>1.1883218723609603</v>
      </c>
      <c r="E50" s="115">
        <v>197</v>
      </c>
      <c r="F50" s="114">
        <v>232</v>
      </c>
      <c r="G50" s="114">
        <v>273</v>
      </c>
      <c r="H50" s="114">
        <v>280</v>
      </c>
      <c r="I50" s="140">
        <v>209</v>
      </c>
      <c r="J50" s="115">
        <v>-12</v>
      </c>
      <c r="K50" s="116">
        <v>-5.741626794258373</v>
      </c>
    </row>
    <row r="51" spans="1:11" ht="14.1" customHeight="1" x14ac:dyDescent="0.2">
      <c r="A51" s="306" t="s">
        <v>274</v>
      </c>
      <c r="B51" s="307" t="s">
        <v>275</v>
      </c>
      <c r="C51" s="308"/>
      <c r="D51" s="113">
        <v>8.2096754735191215</v>
      </c>
      <c r="E51" s="115">
        <v>1361</v>
      </c>
      <c r="F51" s="114">
        <v>1741</v>
      </c>
      <c r="G51" s="114">
        <v>1945</v>
      </c>
      <c r="H51" s="114">
        <v>1864</v>
      </c>
      <c r="I51" s="140">
        <v>1508</v>
      </c>
      <c r="J51" s="115">
        <v>-147</v>
      </c>
      <c r="K51" s="116">
        <v>-9.7480106100795751</v>
      </c>
    </row>
    <row r="52" spans="1:11" ht="14.1" customHeight="1" x14ac:dyDescent="0.2">
      <c r="A52" s="306">
        <v>71</v>
      </c>
      <c r="B52" s="307" t="s">
        <v>276</v>
      </c>
      <c r="C52" s="308"/>
      <c r="D52" s="113">
        <v>11.521293280250935</v>
      </c>
      <c r="E52" s="115">
        <v>1910</v>
      </c>
      <c r="F52" s="114">
        <v>1964</v>
      </c>
      <c r="G52" s="114">
        <v>1984</v>
      </c>
      <c r="H52" s="114">
        <v>1975</v>
      </c>
      <c r="I52" s="140">
        <v>1979</v>
      </c>
      <c r="J52" s="115">
        <v>-69</v>
      </c>
      <c r="K52" s="116">
        <v>-3.486609398686205</v>
      </c>
    </row>
    <row r="53" spans="1:11" ht="14.1" customHeight="1" x14ac:dyDescent="0.2">
      <c r="A53" s="306" t="s">
        <v>277</v>
      </c>
      <c r="B53" s="307" t="s">
        <v>278</v>
      </c>
      <c r="C53" s="308"/>
      <c r="D53" s="113">
        <v>0.69972252382675837</v>
      </c>
      <c r="E53" s="115">
        <v>116</v>
      </c>
      <c r="F53" s="114">
        <v>117</v>
      </c>
      <c r="G53" s="114">
        <v>120</v>
      </c>
      <c r="H53" s="114">
        <v>117</v>
      </c>
      <c r="I53" s="140">
        <v>120</v>
      </c>
      <c r="J53" s="115">
        <v>-4</v>
      </c>
      <c r="K53" s="116">
        <v>-3.3333333333333335</v>
      </c>
    </row>
    <row r="54" spans="1:11" ht="14.1" customHeight="1" x14ac:dyDescent="0.2">
      <c r="A54" s="306" t="s">
        <v>279</v>
      </c>
      <c r="B54" s="307" t="s">
        <v>280</v>
      </c>
      <c r="C54" s="308"/>
      <c r="D54" s="113">
        <v>10.357099770780552</v>
      </c>
      <c r="E54" s="115">
        <v>1717</v>
      </c>
      <c r="F54" s="114">
        <v>1767</v>
      </c>
      <c r="G54" s="114">
        <v>1781</v>
      </c>
      <c r="H54" s="114">
        <v>1773</v>
      </c>
      <c r="I54" s="140">
        <v>1768</v>
      </c>
      <c r="J54" s="115">
        <v>-51</v>
      </c>
      <c r="K54" s="116">
        <v>-2.8846153846153846</v>
      </c>
    </row>
    <row r="55" spans="1:11" ht="14.1" customHeight="1" x14ac:dyDescent="0.2">
      <c r="A55" s="306">
        <v>72</v>
      </c>
      <c r="B55" s="307" t="s">
        <v>281</v>
      </c>
      <c r="C55" s="308"/>
      <c r="D55" s="113">
        <v>1.1400651465798046</v>
      </c>
      <c r="E55" s="115">
        <v>189</v>
      </c>
      <c r="F55" s="114">
        <v>189</v>
      </c>
      <c r="G55" s="114">
        <v>188</v>
      </c>
      <c r="H55" s="114">
        <v>190</v>
      </c>
      <c r="I55" s="140">
        <v>191</v>
      </c>
      <c r="J55" s="115">
        <v>-2</v>
      </c>
      <c r="K55" s="116">
        <v>-1.0471204188481675</v>
      </c>
    </row>
    <row r="56" spans="1:11" ht="14.1" customHeight="1" x14ac:dyDescent="0.2">
      <c r="A56" s="306" t="s">
        <v>282</v>
      </c>
      <c r="B56" s="307" t="s">
        <v>283</v>
      </c>
      <c r="C56" s="308"/>
      <c r="D56" s="113">
        <v>0.19302690312462301</v>
      </c>
      <c r="E56" s="115">
        <v>32</v>
      </c>
      <c r="F56" s="114">
        <v>32</v>
      </c>
      <c r="G56" s="114">
        <v>34</v>
      </c>
      <c r="H56" s="114">
        <v>34</v>
      </c>
      <c r="I56" s="140">
        <v>34</v>
      </c>
      <c r="J56" s="115">
        <v>-2</v>
      </c>
      <c r="K56" s="116">
        <v>-5.882352941176471</v>
      </c>
    </row>
    <row r="57" spans="1:11" ht="14.1" customHeight="1" x14ac:dyDescent="0.2">
      <c r="A57" s="306" t="s">
        <v>284</v>
      </c>
      <c r="B57" s="307" t="s">
        <v>285</v>
      </c>
      <c r="C57" s="308"/>
      <c r="D57" s="113">
        <v>0.65146579804560256</v>
      </c>
      <c r="E57" s="115">
        <v>108</v>
      </c>
      <c r="F57" s="114">
        <v>104</v>
      </c>
      <c r="G57" s="114">
        <v>99</v>
      </c>
      <c r="H57" s="114">
        <v>96</v>
      </c>
      <c r="I57" s="140">
        <v>96</v>
      </c>
      <c r="J57" s="115">
        <v>12</v>
      </c>
      <c r="K57" s="116">
        <v>12.5</v>
      </c>
    </row>
    <row r="58" spans="1:11" ht="14.1" customHeight="1" x14ac:dyDescent="0.2">
      <c r="A58" s="306">
        <v>73</v>
      </c>
      <c r="B58" s="307" t="s">
        <v>286</v>
      </c>
      <c r="C58" s="308"/>
      <c r="D58" s="113">
        <v>0.94703824345518162</v>
      </c>
      <c r="E58" s="115">
        <v>157</v>
      </c>
      <c r="F58" s="114">
        <v>156</v>
      </c>
      <c r="G58" s="114">
        <v>159</v>
      </c>
      <c r="H58" s="114">
        <v>149</v>
      </c>
      <c r="I58" s="140">
        <v>158</v>
      </c>
      <c r="J58" s="115">
        <v>-1</v>
      </c>
      <c r="K58" s="116">
        <v>-0.63291139240506333</v>
      </c>
    </row>
    <row r="59" spans="1:11" ht="14.1" customHeight="1" x14ac:dyDescent="0.2">
      <c r="A59" s="306" t="s">
        <v>287</v>
      </c>
      <c r="B59" s="307" t="s">
        <v>288</v>
      </c>
      <c r="C59" s="308"/>
      <c r="D59" s="113">
        <v>0.72988297743998065</v>
      </c>
      <c r="E59" s="115">
        <v>121</v>
      </c>
      <c r="F59" s="114">
        <v>121</v>
      </c>
      <c r="G59" s="114">
        <v>125</v>
      </c>
      <c r="H59" s="114">
        <v>118</v>
      </c>
      <c r="I59" s="140">
        <v>127</v>
      </c>
      <c r="J59" s="115">
        <v>-6</v>
      </c>
      <c r="K59" s="116">
        <v>-4.7244094488188972</v>
      </c>
    </row>
    <row r="60" spans="1:11" ht="14.1" customHeight="1" x14ac:dyDescent="0.2">
      <c r="A60" s="306">
        <v>81</v>
      </c>
      <c r="B60" s="307" t="s">
        <v>289</v>
      </c>
      <c r="C60" s="308"/>
      <c r="D60" s="113">
        <v>4.5602605863192185</v>
      </c>
      <c r="E60" s="115">
        <v>756</v>
      </c>
      <c r="F60" s="114">
        <v>763</v>
      </c>
      <c r="G60" s="114">
        <v>772</v>
      </c>
      <c r="H60" s="114">
        <v>789</v>
      </c>
      <c r="I60" s="140">
        <v>778</v>
      </c>
      <c r="J60" s="115">
        <v>-22</v>
      </c>
      <c r="K60" s="116">
        <v>-2.8277634961439588</v>
      </c>
    </row>
    <row r="61" spans="1:11" ht="14.1" customHeight="1" x14ac:dyDescent="0.2">
      <c r="A61" s="306" t="s">
        <v>290</v>
      </c>
      <c r="B61" s="307" t="s">
        <v>291</v>
      </c>
      <c r="C61" s="308"/>
      <c r="D61" s="113">
        <v>1.2003860538062492</v>
      </c>
      <c r="E61" s="115">
        <v>199</v>
      </c>
      <c r="F61" s="114">
        <v>207</v>
      </c>
      <c r="G61" s="114">
        <v>208</v>
      </c>
      <c r="H61" s="114">
        <v>220</v>
      </c>
      <c r="I61" s="140">
        <v>217</v>
      </c>
      <c r="J61" s="115">
        <v>-18</v>
      </c>
      <c r="K61" s="116">
        <v>-8.2949308755760374</v>
      </c>
    </row>
    <row r="62" spans="1:11" ht="14.1" customHeight="1" x14ac:dyDescent="0.2">
      <c r="A62" s="306" t="s">
        <v>292</v>
      </c>
      <c r="B62" s="307" t="s">
        <v>293</v>
      </c>
      <c r="C62" s="308"/>
      <c r="D62" s="113">
        <v>1.9905899384726746</v>
      </c>
      <c r="E62" s="115">
        <v>330</v>
      </c>
      <c r="F62" s="114">
        <v>321</v>
      </c>
      <c r="G62" s="114">
        <v>323</v>
      </c>
      <c r="H62" s="114">
        <v>331</v>
      </c>
      <c r="I62" s="140">
        <v>333</v>
      </c>
      <c r="J62" s="115">
        <v>-3</v>
      </c>
      <c r="K62" s="116">
        <v>-0.90090090090090091</v>
      </c>
    </row>
    <row r="63" spans="1:11" ht="14.1" customHeight="1" x14ac:dyDescent="0.2">
      <c r="A63" s="306"/>
      <c r="B63" s="307" t="s">
        <v>294</v>
      </c>
      <c r="C63" s="308"/>
      <c r="D63" s="113">
        <v>1.7674025817348293</v>
      </c>
      <c r="E63" s="115">
        <v>293</v>
      </c>
      <c r="F63" s="114">
        <v>283</v>
      </c>
      <c r="G63" s="114">
        <v>285</v>
      </c>
      <c r="H63" s="114">
        <v>293</v>
      </c>
      <c r="I63" s="140">
        <v>295</v>
      </c>
      <c r="J63" s="115">
        <v>-2</v>
      </c>
      <c r="K63" s="116">
        <v>-0.67796610169491522</v>
      </c>
    </row>
    <row r="64" spans="1:11" ht="14.1" customHeight="1" x14ac:dyDescent="0.2">
      <c r="A64" s="306" t="s">
        <v>295</v>
      </c>
      <c r="B64" s="307" t="s">
        <v>296</v>
      </c>
      <c r="C64" s="308"/>
      <c r="D64" s="113">
        <v>0.12667390517553384</v>
      </c>
      <c r="E64" s="115">
        <v>21</v>
      </c>
      <c r="F64" s="114">
        <v>22</v>
      </c>
      <c r="G64" s="114">
        <v>20</v>
      </c>
      <c r="H64" s="114">
        <v>18</v>
      </c>
      <c r="I64" s="140">
        <v>16</v>
      </c>
      <c r="J64" s="115">
        <v>5</v>
      </c>
      <c r="K64" s="116">
        <v>31.25</v>
      </c>
    </row>
    <row r="65" spans="1:11" ht="14.1" customHeight="1" x14ac:dyDescent="0.2">
      <c r="A65" s="306" t="s">
        <v>297</v>
      </c>
      <c r="B65" s="307" t="s">
        <v>298</v>
      </c>
      <c r="C65" s="308"/>
      <c r="D65" s="113">
        <v>0.9771986970684039</v>
      </c>
      <c r="E65" s="115">
        <v>162</v>
      </c>
      <c r="F65" s="114">
        <v>164</v>
      </c>
      <c r="G65" s="114">
        <v>171</v>
      </c>
      <c r="H65" s="114">
        <v>164</v>
      </c>
      <c r="I65" s="140">
        <v>162</v>
      </c>
      <c r="J65" s="115">
        <v>0</v>
      </c>
      <c r="K65" s="116">
        <v>0</v>
      </c>
    </row>
    <row r="66" spans="1:11" ht="14.1" customHeight="1" x14ac:dyDescent="0.2">
      <c r="A66" s="306">
        <v>82</v>
      </c>
      <c r="B66" s="307" t="s">
        <v>299</v>
      </c>
      <c r="C66" s="308"/>
      <c r="D66" s="113">
        <v>2.087103390034986</v>
      </c>
      <c r="E66" s="115">
        <v>346</v>
      </c>
      <c r="F66" s="114">
        <v>363</v>
      </c>
      <c r="G66" s="114">
        <v>385</v>
      </c>
      <c r="H66" s="114">
        <v>390</v>
      </c>
      <c r="I66" s="140">
        <v>373</v>
      </c>
      <c r="J66" s="115">
        <v>-27</v>
      </c>
      <c r="K66" s="116">
        <v>-7.2386058981233248</v>
      </c>
    </row>
    <row r="67" spans="1:11" ht="14.1" customHeight="1" x14ac:dyDescent="0.2">
      <c r="A67" s="306" t="s">
        <v>300</v>
      </c>
      <c r="B67" s="307" t="s">
        <v>301</v>
      </c>
      <c r="C67" s="308"/>
      <c r="D67" s="113">
        <v>0.90481360839667024</v>
      </c>
      <c r="E67" s="115">
        <v>150</v>
      </c>
      <c r="F67" s="114">
        <v>137</v>
      </c>
      <c r="G67" s="114">
        <v>158</v>
      </c>
      <c r="H67" s="114">
        <v>152</v>
      </c>
      <c r="I67" s="140">
        <v>148</v>
      </c>
      <c r="J67" s="115">
        <v>2</v>
      </c>
      <c r="K67" s="116">
        <v>1.3513513513513513</v>
      </c>
    </row>
    <row r="68" spans="1:11" ht="14.1" customHeight="1" x14ac:dyDescent="0.2">
      <c r="A68" s="306" t="s">
        <v>302</v>
      </c>
      <c r="B68" s="307" t="s">
        <v>303</v>
      </c>
      <c r="C68" s="308"/>
      <c r="D68" s="113">
        <v>0.78417179394378089</v>
      </c>
      <c r="E68" s="115">
        <v>130</v>
      </c>
      <c r="F68" s="114">
        <v>160</v>
      </c>
      <c r="G68" s="114">
        <v>161</v>
      </c>
      <c r="H68" s="114">
        <v>171</v>
      </c>
      <c r="I68" s="140">
        <v>162</v>
      </c>
      <c r="J68" s="115">
        <v>-32</v>
      </c>
      <c r="K68" s="116">
        <v>-19.753086419753085</v>
      </c>
    </row>
    <row r="69" spans="1:11" ht="14.1" customHeight="1" x14ac:dyDescent="0.2">
      <c r="A69" s="306">
        <v>83</v>
      </c>
      <c r="B69" s="307" t="s">
        <v>304</v>
      </c>
      <c r="C69" s="308"/>
      <c r="D69" s="113">
        <v>2.6782482808541439</v>
      </c>
      <c r="E69" s="115">
        <v>444</v>
      </c>
      <c r="F69" s="114">
        <v>441</v>
      </c>
      <c r="G69" s="114">
        <v>459</v>
      </c>
      <c r="H69" s="114">
        <v>452</v>
      </c>
      <c r="I69" s="140">
        <v>446</v>
      </c>
      <c r="J69" s="115">
        <v>-2</v>
      </c>
      <c r="K69" s="116">
        <v>-0.44843049327354262</v>
      </c>
    </row>
    <row r="70" spans="1:11" ht="14.1" customHeight="1" x14ac:dyDescent="0.2">
      <c r="A70" s="306" t="s">
        <v>305</v>
      </c>
      <c r="B70" s="307" t="s">
        <v>306</v>
      </c>
      <c r="C70" s="308"/>
      <c r="D70" s="113">
        <v>1.9302690312462298</v>
      </c>
      <c r="E70" s="115">
        <v>320</v>
      </c>
      <c r="F70" s="114">
        <v>310</v>
      </c>
      <c r="G70" s="114">
        <v>320</v>
      </c>
      <c r="H70" s="114">
        <v>317</v>
      </c>
      <c r="I70" s="140">
        <v>328</v>
      </c>
      <c r="J70" s="115">
        <v>-8</v>
      </c>
      <c r="K70" s="116">
        <v>-2.4390243902439024</v>
      </c>
    </row>
    <row r="71" spans="1:11" ht="14.1" customHeight="1" x14ac:dyDescent="0.2">
      <c r="A71" s="306"/>
      <c r="B71" s="307" t="s">
        <v>307</v>
      </c>
      <c r="C71" s="308"/>
      <c r="D71" s="113">
        <v>1.2667390517553383</v>
      </c>
      <c r="E71" s="115">
        <v>210</v>
      </c>
      <c r="F71" s="114">
        <v>210</v>
      </c>
      <c r="G71" s="114">
        <v>216</v>
      </c>
      <c r="H71" s="114">
        <v>209</v>
      </c>
      <c r="I71" s="140">
        <v>216</v>
      </c>
      <c r="J71" s="115">
        <v>-6</v>
      </c>
      <c r="K71" s="116">
        <v>-2.7777777777777777</v>
      </c>
    </row>
    <row r="72" spans="1:11" ht="14.1" customHeight="1" x14ac:dyDescent="0.2">
      <c r="A72" s="306">
        <v>84</v>
      </c>
      <c r="B72" s="307" t="s">
        <v>308</v>
      </c>
      <c r="C72" s="308"/>
      <c r="D72" s="113">
        <v>1.2848353239232717</v>
      </c>
      <c r="E72" s="115">
        <v>213</v>
      </c>
      <c r="F72" s="114">
        <v>212</v>
      </c>
      <c r="G72" s="114">
        <v>209</v>
      </c>
      <c r="H72" s="114">
        <v>226</v>
      </c>
      <c r="I72" s="140">
        <v>220</v>
      </c>
      <c r="J72" s="115">
        <v>-7</v>
      </c>
      <c r="K72" s="116">
        <v>-3.1818181818181817</v>
      </c>
    </row>
    <row r="73" spans="1:11" ht="14.1" customHeight="1" x14ac:dyDescent="0.2">
      <c r="A73" s="306" t="s">
        <v>309</v>
      </c>
      <c r="B73" s="307" t="s">
        <v>310</v>
      </c>
      <c r="C73" s="308"/>
      <c r="D73" s="113">
        <v>0.18096272167933405</v>
      </c>
      <c r="E73" s="115">
        <v>30</v>
      </c>
      <c r="F73" s="114">
        <v>30</v>
      </c>
      <c r="G73" s="114">
        <v>26</v>
      </c>
      <c r="H73" s="114">
        <v>37</v>
      </c>
      <c r="I73" s="140">
        <v>39</v>
      </c>
      <c r="J73" s="115">
        <v>-9</v>
      </c>
      <c r="K73" s="116">
        <v>-23.076923076923077</v>
      </c>
    </row>
    <row r="74" spans="1:11" ht="14.1" customHeight="1" x14ac:dyDescent="0.2">
      <c r="A74" s="306" t="s">
        <v>311</v>
      </c>
      <c r="B74" s="307" t="s">
        <v>312</v>
      </c>
      <c r="C74" s="308"/>
      <c r="D74" s="113">
        <v>5.428881650380022E-2</v>
      </c>
      <c r="E74" s="115">
        <v>9</v>
      </c>
      <c r="F74" s="114">
        <v>9</v>
      </c>
      <c r="G74" s="114">
        <v>10</v>
      </c>
      <c r="H74" s="114">
        <v>11</v>
      </c>
      <c r="I74" s="140">
        <v>12</v>
      </c>
      <c r="J74" s="115">
        <v>-3</v>
      </c>
      <c r="K74" s="116">
        <v>-25</v>
      </c>
    </row>
    <row r="75" spans="1:11" ht="14.1" customHeight="1" x14ac:dyDescent="0.2">
      <c r="A75" s="306" t="s">
        <v>313</v>
      </c>
      <c r="B75" s="307" t="s">
        <v>314</v>
      </c>
      <c r="C75" s="308"/>
      <c r="D75" s="113">
        <v>0</v>
      </c>
      <c r="E75" s="115">
        <v>0</v>
      </c>
      <c r="F75" s="114">
        <v>0</v>
      </c>
      <c r="G75" s="114">
        <v>0</v>
      </c>
      <c r="H75" s="114">
        <v>0</v>
      </c>
      <c r="I75" s="140">
        <v>0</v>
      </c>
      <c r="J75" s="115">
        <v>0</v>
      </c>
      <c r="K75" s="116">
        <v>0</v>
      </c>
    </row>
    <row r="76" spans="1:11" ht="14.1" customHeight="1" x14ac:dyDescent="0.2">
      <c r="A76" s="306">
        <v>91</v>
      </c>
      <c r="B76" s="307" t="s">
        <v>315</v>
      </c>
      <c r="C76" s="308"/>
      <c r="D76" s="113">
        <v>4.2224635058511283E-2</v>
      </c>
      <c r="E76" s="115">
        <v>7</v>
      </c>
      <c r="F76" s="114">
        <v>6</v>
      </c>
      <c r="G76" s="114">
        <v>7</v>
      </c>
      <c r="H76" s="114">
        <v>8</v>
      </c>
      <c r="I76" s="140">
        <v>10</v>
      </c>
      <c r="J76" s="115">
        <v>-3</v>
      </c>
      <c r="K76" s="116">
        <v>-30</v>
      </c>
    </row>
    <row r="77" spans="1:11" ht="14.1" customHeight="1" x14ac:dyDescent="0.2">
      <c r="A77" s="306">
        <v>92</v>
      </c>
      <c r="B77" s="307" t="s">
        <v>316</v>
      </c>
      <c r="C77" s="308"/>
      <c r="D77" s="113">
        <v>0.33779708046809026</v>
      </c>
      <c r="E77" s="115">
        <v>56</v>
      </c>
      <c r="F77" s="114">
        <v>50</v>
      </c>
      <c r="G77" s="114">
        <v>50</v>
      </c>
      <c r="H77" s="114">
        <v>64</v>
      </c>
      <c r="I77" s="140">
        <v>67</v>
      </c>
      <c r="J77" s="115">
        <v>-11</v>
      </c>
      <c r="K77" s="116">
        <v>-16.417910447761194</v>
      </c>
    </row>
    <row r="78" spans="1:11" ht="14.1" customHeight="1" x14ac:dyDescent="0.2">
      <c r="A78" s="306">
        <v>93</v>
      </c>
      <c r="B78" s="307" t="s">
        <v>317</v>
      </c>
      <c r="C78" s="308"/>
      <c r="D78" s="113">
        <v>8.4449270117022565E-2</v>
      </c>
      <c r="E78" s="115">
        <v>14</v>
      </c>
      <c r="F78" s="114">
        <v>19</v>
      </c>
      <c r="G78" s="114">
        <v>18</v>
      </c>
      <c r="H78" s="114">
        <v>16</v>
      </c>
      <c r="I78" s="140">
        <v>18</v>
      </c>
      <c r="J78" s="115">
        <v>-4</v>
      </c>
      <c r="K78" s="116">
        <v>-22.222222222222221</v>
      </c>
    </row>
    <row r="79" spans="1:11" ht="14.1" customHeight="1" x14ac:dyDescent="0.2">
      <c r="A79" s="306">
        <v>94</v>
      </c>
      <c r="B79" s="307" t="s">
        <v>318</v>
      </c>
      <c r="C79" s="308"/>
      <c r="D79" s="113">
        <v>0.55495234648329106</v>
      </c>
      <c r="E79" s="115">
        <v>92</v>
      </c>
      <c r="F79" s="114">
        <v>121</v>
      </c>
      <c r="G79" s="114">
        <v>108</v>
      </c>
      <c r="H79" s="114">
        <v>77</v>
      </c>
      <c r="I79" s="140">
        <v>80</v>
      </c>
      <c r="J79" s="115">
        <v>12</v>
      </c>
      <c r="K79" s="116">
        <v>15</v>
      </c>
    </row>
    <row r="80" spans="1:11" ht="14.1" customHeight="1" x14ac:dyDescent="0.2">
      <c r="A80" s="306" t="s">
        <v>319</v>
      </c>
      <c r="B80" s="307" t="s">
        <v>320</v>
      </c>
      <c r="C80" s="308"/>
      <c r="D80" s="113">
        <v>0</v>
      </c>
      <c r="E80" s="115">
        <v>0</v>
      </c>
      <c r="F80" s="114">
        <v>0</v>
      </c>
      <c r="G80" s="114">
        <v>0</v>
      </c>
      <c r="H80" s="114">
        <v>0</v>
      </c>
      <c r="I80" s="140">
        <v>0</v>
      </c>
      <c r="J80" s="115">
        <v>0</v>
      </c>
      <c r="K80" s="116">
        <v>0</v>
      </c>
    </row>
    <row r="81" spans="1:11" ht="14.1" customHeight="1" x14ac:dyDescent="0.2">
      <c r="A81" s="310" t="s">
        <v>321</v>
      </c>
      <c r="B81" s="311" t="s">
        <v>333</v>
      </c>
      <c r="C81" s="312"/>
      <c r="D81" s="125">
        <v>4.8196404873929302</v>
      </c>
      <c r="E81" s="143">
        <v>799</v>
      </c>
      <c r="F81" s="144">
        <v>837</v>
      </c>
      <c r="G81" s="144">
        <v>828</v>
      </c>
      <c r="H81" s="144">
        <v>832</v>
      </c>
      <c r="I81" s="145">
        <v>821</v>
      </c>
      <c r="J81" s="143">
        <v>-22</v>
      </c>
      <c r="K81" s="146">
        <v>-2.679658952496955</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18" t="s">
        <v>323</v>
      </c>
      <c r="B85" s="618"/>
      <c r="C85" s="618"/>
      <c r="D85" s="618"/>
      <c r="E85" s="618"/>
      <c r="F85" s="618"/>
      <c r="G85" s="618"/>
      <c r="H85" s="618"/>
      <c r="I85" s="618"/>
      <c r="J85" s="618"/>
      <c r="K85" s="618"/>
    </row>
    <row r="86" spans="1:11" ht="18" customHeight="1" x14ac:dyDescent="0.2">
      <c r="A86" s="618"/>
      <c r="B86" s="618"/>
      <c r="C86" s="618"/>
      <c r="D86" s="618"/>
      <c r="E86" s="618"/>
      <c r="F86" s="618"/>
      <c r="G86" s="618"/>
      <c r="H86" s="618"/>
      <c r="I86" s="618"/>
      <c r="J86" s="618"/>
      <c r="K86" s="618"/>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heetViews>
  <sheetFormatPr baseColWidth="10" defaultColWidth="7.75" defaultRowHeight="15.95" customHeight="1" x14ac:dyDescent="0.2"/>
  <cols>
    <col min="1" max="1" width="3.625" style="402" customWidth="1"/>
    <col min="2" max="2" width="3.125" style="403" customWidth="1"/>
    <col min="3" max="3" width="3.25" style="402" customWidth="1"/>
    <col min="4" max="4" width="5.625" style="403" customWidth="1"/>
    <col min="5" max="5" width="15.5" style="403" customWidth="1"/>
    <col min="6" max="11" width="8.5" style="404" customWidth="1"/>
    <col min="12" max="12" width="7.625" style="405"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32" t="s">
        <v>334</v>
      </c>
      <c r="B3" s="632"/>
      <c r="C3" s="632"/>
      <c r="D3" s="632"/>
      <c r="E3" s="632"/>
      <c r="F3" s="632"/>
      <c r="G3" s="632"/>
      <c r="H3" s="632"/>
      <c r="I3" s="632"/>
      <c r="J3" s="632"/>
      <c r="K3" s="632"/>
      <c r="L3" s="63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33" t="s">
        <v>335</v>
      </c>
      <c r="B5" s="633"/>
      <c r="C5" s="633"/>
      <c r="D5" s="633"/>
      <c r="E5" s="336"/>
      <c r="F5" s="336"/>
      <c r="G5" s="336"/>
      <c r="H5" s="336"/>
      <c r="I5" s="337"/>
      <c r="J5" s="337"/>
      <c r="K5" s="336"/>
      <c r="L5" s="336"/>
    </row>
    <row r="6" spans="1:17" s="94" customFormat="1" ht="11.25" customHeight="1" x14ac:dyDescent="0.2">
      <c r="A6" s="338"/>
      <c r="B6" s="338"/>
      <c r="C6" s="338"/>
      <c r="D6" s="338"/>
      <c r="E6" s="336"/>
      <c r="F6" s="336"/>
      <c r="G6" s="336"/>
      <c r="H6" s="336"/>
      <c r="I6" s="337"/>
      <c r="J6" s="337"/>
      <c r="K6" s="336"/>
      <c r="L6" s="336"/>
    </row>
    <row r="7" spans="1:17" s="91" customFormat="1" ht="12" customHeight="1" x14ac:dyDescent="0.2">
      <c r="A7" s="634" t="s">
        <v>336</v>
      </c>
      <c r="B7" s="634"/>
      <c r="C7" s="634"/>
      <c r="D7" s="634"/>
      <c r="E7" s="634"/>
      <c r="F7" s="637" t="s">
        <v>104</v>
      </c>
      <c r="G7" s="638"/>
      <c r="H7" s="638"/>
      <c r="I7" s="638"/>
      <c r="J7" s="638"/>
      <c r="K7" s="638"/>
      <c r="L7" s="639"/>
      <c r="M7" s="96"/>
      <c r="N7" s="96"/>
      <c r="O7" s="96"/>
      <c r="P7" s="96"/>
      <c r="Q7" s="96"/>
    </row>
    <row r="8" spans="1:17" ht="21.75" customHeight="1" x14ac:dyDescent="0.2">
      <c r="A8" s="634"/>
      <c r="B8" s="634"/>
      <c r="C8" s="634"/>
      <c r="D8" s="634"/>
      <c r="E8" s="634"/>
      <c r="F8" s="640" t="s">
        <v>335</v>
      </c>
      <c r="G8" s="640" t="s">
        <v>337</v>
      </c>
      <c r="H8" s="640" t="s">
        <v>338</v>
      </c>
      <c r="I8" s="640" t="s">
        <v>339</v>
      </c>
      <c r="J8" s="640" t="s">
        <v>340</v>
      </c>
      <c r="K8" s="642" t="s">
        <v>341</v>
      </c>
      <c r="L8" s="643"/>
    </row>
    <row r="9" spans="1:17" ht="12" customHeight="1" x14ac:dyDescent="0.2">
      <c r="A9" s="634"/>
      <c r="B9" s="634"/>
      <c r="C9" s="634"/>
      <c r="D9" s="634"/>
      <c r="E9" s="634"/>
      <c r="F9" s="641"/>
      <c r="G9" s="641"/>
      <c r="H9" s="641"/>
      <c r="I9" s="641"/>
      <c r="J9" s="641"/>
      <c r="K9" s="339" t="s">
        <v>102</v>
      </c>
      <c r="L9" s="340" t="s">
        <v>342</v>
      </c>
    </row>
    <row r="10" spans="1:17" ht="12" customHeight="1" x14ac:dyDescent="0.2">
      <c r="A10" s="635"/>
      <c r="B10" s="635"/>
      <c r="C10" s="635"/>
      <c r="D10" s="635"/>
      <c r="E10" s="636"/>
      <c r="F10" s="341">
        <v>1</v>
      </c>
      <c r="G10" s="342">
        <v>2</v>
      </c>
      <c r="H10" s="342">
        <v>3</v>
      </c>
      <c r="I10" s="342">
        <v>4</v>
      </c>
      <c r="J10" s="342">
        <v>5</v>
      </c>
      <c r="K10" s="342">
        <v>6</v>
      </c>
      <c r="L10" s="342">
        <v>7</v>
      </c>
      <c r="M10" s="101"/>
    </row>
    <row r="11" spans="1:17" s="110" customFormat="1" ht="27.75" customHeight="1" x14ac:dyDescent="0.2">
      <c r="A11" s="620" t="s">
        <v>343</v>
      </c>
      <c r="B11" s="621"/>
      <c r="C11" s="621"/>
      <c r="D11" s="621"/>
      <c r="E11" s="622"/>
      <c r="F11" s="343"/>
      <c r="G11" s="343"/>
      <c r="H11" s="343"/>
      <c r="I11" s="343"/>
      <c r="J11" s="344"/>
      <c r="K11" s="343"/>
      <c r="L11" s="344"/>
    </row>
    <row r="12" spans="1:17" s="110" customFormat="1" ht="15.75" customHeight="1" x14ac:dyDescent="0.2">
      <c r="A12" s="345" t="s">
        <v>104</v>
      </c>
      <c r="B12" s="346"/>
      <c r="C12" s="347"/>
      <c r="D12" s="347"/>
      <c r="E12" s="348"/>
      <c r="F12" s="536">
        <v>6394</v>
      </c>
      <c r="G12" s="536">
        <v>3459</v>
      </c>
      <c r="H12" s="536">
        <v>6789</v>
      </c>
      <c r="I12" s="536">
        <v>6845</v>
      </c>
      <c r="J12" s="537">
        <v>6051</v>
      </c>
      <c r="K12" s="538">
        <v>343</v>
      </c>
      <c r="L12" s="349">
        <v>5.6684845480085935</v>
      </c>
    </row>
    <row r="13" spans="1:17" s="110" customFormat="1" ht="15" customHeight="1" x14ac:dyDescent="0.2">
      <c r="A13" s="350" t="s">
        <v>344</v>
      </c>
      <c r="B13" s="351" t="s">
        <v>345</v>
      </c>
      <c r="C13" s="347"/>
      <c r="D13" s="347"/>
      <c r="E13" s="348"/>
      <c r="F13" s="536">
        <v>3168</v>
      </c>
      <c r="G13" s="536">
        <v>1708</v>
      </c>
      <c r="H13" s="536">
        <v>3428</v>
      </c>
      <c r="I13" s="536">
        <v>3496</v>
      </c>
      <c r="J13" s="537">
        <v>3024</v>
      </c>
      <c r="K13" s="538">
        <v>144</v>
      </c>
      <c r="L13" s="349">
        <v>4.7619047619047619</v>
      </c>
    </row>
    <row r="14" spans="1:17" s="110" customFormat="1" ht="22.5" customHeight="1" x14ac:dyDescent="0.2">
      <c r="A14" s="350"/>
      <c r="B14" s="351" t="s">
        <v>346</v>
      </c>
      <c r="C14" s="347"/>
      <c r="D14" s="347"/>
      <c r="E14" s="348"/>
      <c r="F14" s="536">
        <v>3226</v>
      </c>
      <c r="G14" s="536">
        <v>1751</v>
      </c>
      <c r="H14" s="536">
        <v>3361</v>
      </c>
      <c r="I14" s="536">
        <v>3349</v>
      </c>
      <c r="J14" s="537">
        <v>3027</v>
      </c>
      <c r="K14" s="538">
        <v>199</v>
      </c>
      <c r="L14" s="349">
        <v>6.5741658407664358</v>
      </c>
    </row>
    <row r="15" spans="1:17" s="110" customFormat="1" ht="15" customHeight="1" x14ac:dyDescent="0.2">
      <c r="A15" s="350" t="s">
        <v>347</v>
      </c>
      <c r="B15" s="351" t="s">
        <v>108</v>
      </c>
      <c r="C15" s="347"/>
      <c r="D15" s="347"/>
      <c r="E15" s="348"/>
      <c r="F15" s="536">
        <v>1098</v>
      </c>
      <c r="G15" s="536">
        <v>776</v>
      </c>
      <c r="H15" s="536">
        <v>2897</v>
      </c>
      <c r="I15" s="536">
        <v>1428</v>
      </c>
      <c r="J15" s="537">
        <v>1108</v>
      </c>
      <c r="K15" s="538">
        <v>-10</v>
      </c>
      <c r="L15" s="349">
        <v>-0.90252707581227432</v>
      </c>
    </row>
    <row r="16" spans="1:17" s="110" customFormat="1" ht="15" customHeight="1" x14ac:dyDescent="0.2">
      <c r="A16" s="350"/>
      <c r="B16" s="351" t="s">
        <v>109</v>
      </c>
      <c r="C16" s="347"/>
      <c r="D16" s="347"/>
      <c r="E16" s="348"/>
      <c r="F16" s="536">
        <v>4252</v>
      </c>
      <c r="G16" s="536">
        <v>2273</v>
      </c>
      <c r="H16" s="536">
        <v>3309</v>
      </c>
      <c r="I16" s="536">
        <v>4414</v>
      </c>
      <c r="J16" s="537">
        <v>4009</v>
      </c>
      <c r="K16" s="538">
        <v>243</v>
      </c>
      <c r="L16" s="349">
        <v>6.0613619356447996</v>
      </c>
    </row>
    <row r="17" spans="1:12" s="110" customFormat="1" ht="15" customHeight="1" x14ac:dyDescent="0.2">
      <c r="A17" s="350"/>
      <c r="B17" s="351" t="s">
        <v>110</v>
      </c>
      <c r="C17" s="347"/>
      <c r="D17" s="347"/>
      <c r="E17" s="348"/>
      <c r="F17" s="536">
        <v>965</v>
      </c>
      <c r="G17" s="536">
        <v>361</v>
      </c>
      <c r="H17" s="536">
        <v>508</v>
      </c>
      <c r="I17" s="536">
        <v>872</v>
      </c>
      <c r="J17" s="537">
        <v>851</v>
      </c>
      <c r="K17" s="538">
        <v>114</v>
      </c>
      <c r="L17" s="349">
        <v>13.396004700352526</v>
      </c>
    </row>
    <row r="18" spans="1:12" s="110" customFormat="1" ht="15" customHeight="1" x14ac:dyDescent="0.2">
      <c r="A18" s="350"/>
      <c r="B18" s="351" t="s">
        <v>111</v>
      </c>
      <c r="C18" s="347"/>
      <c r="D18" s="347"/>
      <c r="E18" s="348"/>
      <c r="F18" s="536">
        <v>79</v>
      </c>
      <c r="G18" s="536">
        <v>49</v>
      </c>
      <c r="H18" s="536">
        <v>75</v>
      </c>
      <c r="I18" s="536">
        <v>131</v>
      </c>
      <c r="J18" s="537">
        <v>83</v>
      </c>
      <c r="K18" s="538">
        <v>-4</v>
      </c>
      <c r="L18" s="349">
        <v>-4.8192771084337354</v>
      </c>
    </row>
    <row r="19" spans="1:12" s="110" customFormat="1" ht="15" customHeight="1" x14ac:dyDescent="0.2">
      <c r="A19" s="118" t="s">
        <v>113</v>
      </c>
      <c r="B19" s="119" t="s">
        <v>181</v>
      </c>
      <c r="C19" s="347"/>
      <c r="D19" s="347"/>
      <c r="E19" s="348"/>
      <c r="F19" s="536">
        <v>3868</v>
      </c>
      <c r="G19" s="536">
        <v>1983</v>
      </c>
      <c r="H19" s="536">
        <v>4556</v>
      </c>
      <c r="I19" s="536">
        <v>4061</v>
      </c>
      <c r="J19" s="537">
        <v>3803</v>
      </c>
      <c r="K19" s="538">
        <v>65</v>
      </c>
      <c r="L19" s="349">
        <v>1.7091769655535103</v>
      </c>
    </row>
    <row r="20" spans="1:12" s="110" customFormat="1" ht="15" customHeight="1" x14ac:dyDescent="0.2">
      <c r="A20" s="118"/>
      <c r="B20" s="119" t="s">
        <v>182</v>
      </c>
      <c r="C20" s="347"/>
      <c r="D20" s="347"/>
      <c r="E20" s="348"/>
      <c r="F20" s="536">
        <v>2526</v>
      </c>
      <c r="G20" s="536">
        <v>1476</v>
      </c>
      <c r="H20" s="536">
        <v>2233</v>
      </c>
      <c r="I20" s="536">
        <v>2784</v>
      </c>
      <c r="J20" s="537">
        <v>2248</v>
      </c>
      <c r="K20" s="538">
        <v>278</v>
      </c>
      <c r="L20" s="349">
        <v>12.366548042704625</v>
      </c>
    </row>
    <row r="21" spans="1:12" s="110" customFormat="1" ht="15" customHeight="1" x14ac:dyDescent="0.2">
      <c r="A21" s="118" t="s">
        <v>113</v>
      </c>
      <c r="B21" s="119" t="s">
        <v>116</v>
      </c>
      <c r="C21" s="347"/>
      <c r="D21" s="347"/>
      <c r="E21" s="348"/>
      <c r="F21" s="536">
        <v>5283</v>
      </c>
      <c r="G21" s="536">
        <v>2872</v>
      </c>
      <c r="H21" s="536">
        <v>5791</v>
      </c>
      <c r="I21" s="536">
        <v>5276</v>
      </c>
      <c r="J21" s="537">
        <v>5112</v>
      </c>
      <c r="K21" s="538">
        <v>171</v>
      </c>
      <c r="L21" s="349">
        <v>3.3450704225352115</v>
      </c>
    </row>
    <row r="22" spans="1:12" s="110" customFormat="1" ht="15" customHeight="1" x14ac:dyDescent="0.2">
      <c r="A22" s="118"/>
      <c r="B22" s="119" t="s">
        <v>117</v>
      </c>
      <c r="C22" s="347"/>
      <c r="D22" s="347"/>
      <c r="E22" s="348"/>
      <c r="F22" s="536">
        <v>1108</v>
      </c>
      <c r="G22" s="536">
        <v>585</v>
      </c>
      <c r="H22" s="536">
        <v>995</v>
      </c>
      <c r="I22" s="536">
        <v>1563</v>
      </c>
      <c r="J22" s="537">
        <v>934</v>
      </c>
      <c r="K22" s="538">
        <v>174</v>
      </c>
      <c r="L22" s="349">
        <v>18.629550321199144</v>
      </c>
    </row>
    <row r="23" spans="1:12" s="110" customFormat="1" ht="15" customHeight="1" x14ac:dyDescent="0.2">
      <c r="A23" s="352" t="s">
        <v>347</v>
      </c>
      <c r="B23" s="353" t="s">
        <v>193</v>
      </c>
      <c r="C23" s="354"/>
      <c r="D23" s="354"/>
      <c r="E23" s="355"/>
      <c r="F23" s="539">
        <v>127</v>
      </c>
      <c r="G23" s="539">
        <v>187</v>
      </c>
      <c r="H23" s="539">
        <v>1316</v>
      </c>
      <c r="I23" s="539">
        <v>112</v>
      </c>
      <c r="J23" s="540">
        <v>166</v>
      </c>
      <c r="K23" s="541">
        <v>-39</v>
      </c>
      <c r="L23" s="356">
        <v>-23.493975903614459</v>
      </c>
    </row>
    <row r="24" spans="1:12" s="110" customFormat="1" ht="15" customHeight="1" x14ac:dyDescent="0.2">
      <c r="A24" s="623" t="s">
        <v>348</v>
      </c>
      <c r="B24" s="624"/>
      <c r="C24" s="624"/>
      <c r="D24" s="624"/>
      <c r="E24" s="625"/>
      <c r="F24" s="357"/>
      <c r="G24" s="357"/>
      <c r="H24" s="357"/>
      <c r="I24" s="357"/>
      <c r="J24" s="357"/>
      <c r="K24" s="358"/>
      <c r="L24" s="359"/>
    </row>
    <row r="25" spans="1:12" s="110" customFormat="1" ht="15" customHeight="1" x14ac:dyDescent="0.2">
      <c r="A25" s="360" t="s">
        <v>104</v>
      </c>
      <c r="B25" s="361"/>
      <c r="C25" s="362"/>
      <c r="D25" s="362"/>
      <c r="E25" s="363"/>
      <c r="F25" s="542">
        <v>33.1</v>
      </c>
      <c r="G25" s="542">
        <v>33.799999999999997</v>
      </c>
      <c r="H25" s="542">
        <v>38.200000000000003</v>
      </c>
      <c r="I25" s="542">
        <v>41.4</v>
      </c>
      <c r="J25" s="542">
        <v>39.6</v>
      </c>
      <c r="K25" s="543" t="s">
        <v>349</v>
      </c>
      <c r="L25" s="364">
        <v>-6.5</v>
      </c>
    </row>
    <row r="26" spans="1:12" s="110" customFormat="1" ht="15" customHeight="1" x14ac:dyDescent="0.2">
      <c r="A26" s="365" t="s">
        <v>105</v>
      </c>
      <c r="B26" s="366" t="s">
        <v>345</v>
      </c>
      <c r="C26" s="362"/>
      <c r="D26" s="362"/>
      <c r="E26" s="363"/>
      <c r="F26" s="542">
        <v>30.4</v>
      </c>
      <c r="G26" s="542">
        <v>31.8</v>
      </c>
      <c r="H26" s="542">
        <v>32.9</v>
      </c>
      <c r="I26" s="542">
        <v>38.9</v>
      </c>
      <c r="J26" s="544">
        <v>37.6</v>
      </c>
      <c r="K26" s="543" t="s">
        <v>349</v>
      </c>
      <c r="L26" s="364">
        <v>-7.2000000000000028</v>
      </c>
    </row>
    <row r="27" spans="1:12" s="110" customFormat="1" ht="15" customHeight="1" x14ac:dyDescent="0.2">
      <c r="A27" s="365"/>
      <c r="B27" s="366" t="s">
        <v>346</v>
      </c>
      <c r="C27" s="362"/>
      <c r="D27" s="362"/>
      <c r="E27" s="363"/>
      <c r="F27" s="542">
        <v>35.700000000000003</v>
      </c>
      <c r="G27" s="542">
        <v>35.799999999999997</v>
      </c>
      <c r="H27" s="542">
        <v>43.1</v>
      </c>
      <c r="I27" s="542">
        <v>44</v>
      </c>
      <c r="J27" s="542">
        <v>41.5</v>
      </c>
      <c r="K27" s="543" t="s">
        <v>349</v>
      </c>
      <c r="L27" s="364">
        <v>-5.7999999999999972</v>
      </c>
    </row>
    <row r="28" spans="1:12" s="110" customFormat="1" ht="15" customHeight="1" x14ac:dyDescent="0.2">
      <c r="A28" s="365" t="s">
        <v>113</v>
      </c>
      <c r="B28" s="366" t="s">
        <v>108</v>
      </c>
      <c r="C28" s="362"/>
      <c r="D28" s="362"/>
      <c r="E28" s="363"/>
      <c r="F28" s="542">
        <v>40.700000000000003</v>
      </c>
      <c r="G28" s="542">
        <v>45.9</v>
      </c>
      <c r="H28" s="542">
        <v>48.4</v>
      </c>
      <c r="I28" s="542">
        <v>53</v>
      </c>
      <c r="J28" s="542">
        <v>46.4</v>
      </c>
      <c r="K28" s="543" t="s">
        <v>349</v>
      </c>
      <c r="L28" s="364">
        <v>-5.6999999999999957</v>
      </c>
    </row>
    <row r="29" spans="1:12" s="110" customFormat="1" ht="11.25" x14ac:dyDescent="0.2">
      <c r="A29" s="365"/>
      <c r="B29" s="366" t="s">
        <v>109</v>
      </c>
      <c r="C29" s="362"/>
      <c r="D29" s="362"/>
      <c r="E29" s="363"/>
      <c r="F29" s="542">
        <v>31</v>
      </c>
      <c r="G29" s="542">
        <v>30.8</v>
      </c>
      <c r="H29" s="542">
        <v>34.200000000000003</v>
      </c>
      <c r="I29" s="542">
        <v>37.799999999999997</v>
      </c>
      <c r="J29" s="544">
        <v>37.299999999999997</v>
      </c>
      <c r="K29" s="543" t="s">
        <v>349</v>
      </c>
      <c r="L29" s="364">
        <v>-6.2999999999999972</v>
      </c>
    </row>
    <row r="30" spans="1:12" s="110" customFormat="1" ht="15" customHeight="1" x14ac:dyDescent="0.2">
      <c r="A30" s="365"/>
      <c r="B30" s="366" t="s">
        <v>110</v>
      </c>
      <c r="C30" s="362"/>
      <c r="D30" s="362"/>
      <c r="E30" s="363"/>
      <c r="F30" s="542">
        <v>33.700000000000003</v>
      </c>
      <c r="G30" s="542">
        <v>33</v>
      </c>
      <c r="H30" s="542">
        <v>36.6</v>
      </c>
      <c r="I30" s="542">
        <v>41.4</v>
      </c>
      <c r="J30" s="542">
        <v>41.2</v>
      </c>
      <c r="K30" s="543" t="s">
        <v>349</v>
      </c>
      <c r="L30" s="364">
        <v>-7.5</v>
      </c>
    </row>
    <row r="31" spans="1:12" s="110" customFormat="1" ht="15" customHeight="1" x14ac:dyDescent="0.2">
      <c r="A31" s="365"/>
      <c r="B31" s="366" t="s">
        <v>111</v>
      </c>
      <c r="C31" s="362"/>
      <c r="D31" s="362"/>
      <c r="E31" s="363"/>
      <c r="F31" s="542">
        <v>48.1</v>
      </c>
      <c r="G31" s="542">
        <v>30.6</v>
      </c>
      <c r="H31" s="542">
        <v>45.3</v>
      </c>
      <c r="I31" s="542">
        <v>48.1</v>
      </c>
      <c r="J31" s="542">
        <v>53</v>
      </c>
      <c r="K31" s="543" t="s">
        <v>349</v>
      </c>
      <c r="L31" s="364">
        <v>-4.8999999999999986</v>
      </c>
    </row>
    <row r="32" spans="1:12" s="110" customFormat="1" ht="15" customHeight="1" x14ac:dyDescent="0.2">
      <c r="A32" s="367" t="s">
        <v>113</v>
      </c>
      <c r="B32" s="368" t="s">
        <v>181</v>
      </c>
      <c r="C32" s="362"/>
      <c r="D32" s="362"/>
      <c r="E32" s="363"/>
      <c r="F32" s="542">
        <v>32.299999999999997</v>
      </c>
      <c r="G32" s="542">
        <v>30.4</v>
      </c>
      <c r="H32" s="542">
        <v>33.1</v>
      </c>
      <c r="I32" s="542">
        <v>39.1</v>
      </c>
      <c r="J32" s="544">
        <v>38.799999999999997</v>
      </c>
      <c r="K32" s="543" t="s">
        <v>349</v>
      </c>
      <c r="L32" s="364">
        <v>-6.5</v>
      </c>
    </row>
    <row r="33" spans="1:12" s="110" customFormat="1" ht="15" customHeight="1" x14ac:dyDescent="0.2">
      <c r="A33" s="367"/>
      <c r="B33" s="368" t="s">
        <v>182</v>
      </c>
      <c r="C33" s="362"/>
      <c r="D33" s="362"/>
      <c r="E33" s="363"/>
      <c r="F33" s="542">
        <v>34.299999999999997</v>
      </c>
      <c r="G33" s="542">
        <v>38</v>
      </c>
      <c r="H33" s="542">
        <v>44.8</v>
      </c>
      <c r="I33" s="542">
        <v>44.8</v>
      </c>
      <c r="J33" s="542">
        <v>40.799999999999997</v>
      </c>
      <c r="K33" s="543" t="s">
        <v>349</v>
      </c>
      <c r="L33" s="364">
        <v>-6.5</v>
      </c>
    </row>
    <row r="34" spans="1:12" s="369" customFormat="1" ht="15" customHeight="1" x14ac:dyDescent="0.2">
      <c r="A34" s="367" t="s">
        <v>113</v>
      </c>
      <c r="B34" s="368" t="s">
        <v>116</v>
      </c>
      <c r="C34" s="362"/>
      <c r="D34" s="362"/>
      <c r="E34" s="363"/>
      <c r="F34" s="542">
        <v>31</v>
      </c>
      <c r="G34" s="542">
        <v>32.4</v>
      </c>
      <c r="H34" s="542">
        <v>36.799999999999997</v>
      </c>
      <c r="I34" s="542">
        <v>39.9</v>
      </c>
      <c r="J34" s="542">
        <v>37.799999999999997</v>
      </c>
      <c r="K34" s="543" t="s">
        <v>349</v>
      </c>
      <c r="L34" s="364">
        <v>-6.7999999999999972</v>
      </c>
    </row>
    <row r="35" spans="1:12" s="369" customFormat="1" ht="11.25" x14ac:dyDescent="0.2">
      <c r="A35" s="370"/>
      <c r="B35" s="371" t="s">
        <v>117</v>
      </c>
      <c r="C35" s="372"/>
      <c r="D35" s="372"/>
      <c r="E35" s="373"/>
      <c r="F35" s="545">
        <v>43.1</v>
      </c>
      <c r="G35" s="545">
        <v>40.799999999999997</v>
      </c>
      <c r="H35" s="545">
        <v>44.8</v>
      </c>
      <c r="I35" s="545">
        <v>46.4</v>
      </c>
      <c r="J35" s="546">
        <v>49.3</v>
      </c>
      <c r="K35" s="547" t="s">
        <v>349</v>
      </c>
      <c r="L35" s="374">
        <v>-6.1999999999999957</v>
      </c>
    </row>
    <row r="36" spans="1:12" s="369" customFormat="1" ht="15.95" customHeight="1" x14ac:dyDescent="0.2">
      <c r="A36" s="375" t="s">
        <v>350</v>
      </c>
      <c r="B36" s="376"/>
      <c r="C36" s="377"/>
      <c r="D36" s="376"/>
      <c r="E36" s="378"/>
      <c r="F36" s="548">
        <v>6210</v>
      </c>
      <c r="G36" s="548">
        <v>3231</v>
      </c>
      <c r="H36" s="548">
        <v>4993</v>
      </c>
      <c r="I36" s="548">
        <v>6697</v>
      </c>
      <c r="J36" s="548">
        <v>5817</v>
      </c>
      <c r="K36" s="549">
        <v>393</v>
      </c>
      <c r="L36" s="380">
        <v>6.7560598246518824</v>
      </c>
    </row>
    <row r="37" spans="1:12" s="369" customFormat="1" ht="15.95" customHeight="1" x14ac:dyDescent="0.2">
      <c r="A37" s="381"/>
      <c r="B37" s="382" t="s">
        <v>113</v>
      </c>
      <c r="C37" s="382" t="s">
        <v>351</v>
      </c>
      <c r="D37" s="382"/>
      <c r="E37" s="383"/>
      <c r="F37" s="548">
        <v>2056</v>
      </c>
      <c r="G37" s="548">
        <v>1093</v>
      </c>
      <c r="H37" s="548">
        <v>1907</v>
      </c>
      <c r="I37" s="548">
        <v>2775</v>
      </c>
      <c r="J37" s="548">
        <v>2302</v>
      </c>
      <c r="K37" s="549">
        <v>-246</v>
      </c>
      <c r="L37" s="380">
        <v>-10.686359687228498</v>
      </c>
    </row>
    <row r="38" spans="1:12" s="369" customFormat="1" ht="15.95" customHeight="1" x14ac:dyDescent="0.2">
      <c r="A38" s="381"/>
      <c r="B38" s="384" t="s">
        <v>105</v>
      </c>
      <c r="C38" s="384" t="s">
        <v>106</v>
      </c>
      <c r="D38" s="385"/>
      <c r="E38" s="383"/>
      <c r="F38" s="548">
        <v>3081</v>
      </c>
      <c r="G38" s="548">
        <v>1602</v>
      </c>
      <c r="H38" s="548">
        <v>2389</v>
      </c>
      <c r="I38" s="548">
        <v>3425</v>
      </c>
      <c r="J38" s="550">
        <v>2884</v>
      </c>
      <c r="K38" s="549">
        <v>197</v>
      </c>
      <c r="L38" s="380">
        <v>6.8307905686546464</v>
      </c>
    </row>
    <row r="39" spans="1:12" s="369" customFormat="1" ht="15.95" customHeight="1" x14ac:dyDescent="0.2">
      <c r="A39" s="381"/>
      <c r="B39" s="385"/>
      <c r="C39" s="382" t="s">
        <v>352</v>
      </c>
      <c r="D39" s="385"/>
      <c r="E39" s="383"/>
      <c r="F39" s="548">
        <v>938</v>
      </c>
      <c r="G39" s="548">
        <v>510</v>
      </c>
      <c r="H39" s="548">
        <v>785</v>
      </c>
      <c r="I39" s="548">
        <v>1334</v>
      </c>
      <c r="J39" s="548">
        <v>1085</v>
      </c>
      <c r="K39" s="549">
        <v>-147</v>
      </c>
      <c r="L39" s="380">
        <v>-13.548387096774194</v>
      </c>
    </row>
    <row r="40" spans="1:12" s="369" customFormat="1" ht="15.95" customHeight="1" x14ac:dyDescent="0.2">
      <c r="A40" s="381"/>
      <c r="B40" s="384"/>
      <c r="C40" s="384" t="s">
        <v>107</v>
      </c>
      <c r="D40" s="385"/>
      <c r="E40" s="383"/>
      <c r="F40" s="548">
        <v>3129</v>
      </c>
      <c r="G40" s="548">
        <v>1629</v>
      </c>
      <c r="H40" s="548">
        <v>2604</v>
      </c>
      <c r="I40" s="548">
        <v>3272</v>
      </c>
      <c r="J40" s="548">
        <v>2933</v>
      </c>
      <c r="K40" s="549">
        <v>196</v>
      </c>
      <c r="L40" s="380">
        <v>6.6825775656324584</v>
      </c>
    </row>
    <row r="41" spans="1:12" s="369" customFormat="1" ht="24" customHeight="1" x14ac:dyDescent="0.2">
      <c r="A41" s="381"/>
      <c r="B41" s="385"/>
      <c r="C41" s="382" t="s">
        <v>352</v>
      </c>
      <c r="D41" s="385"/>
      <c r="E41" s="383"/>
      <c r="F41" s="548">
        <v>1118</v>
      </c>
      <c r="G41" s="548">
        <v>583</v>
      </c>
      <c r="H41" s="548">
        <v>1122</v>
      </c>
      <c r="I41" s="548">
        <v>1441</v>
      </c>
      <c r="J41" s="550">
        <v>1217</v>
      </c>
      <c r="K41" s="549">
        <v>-99</v>
      </c>
      <c r="L41" s="380">
        <v>-8.1347576006573536</v>
      </c>
    </row>
    <row r="42" spans="1:12" s="110" customFormat="1" ht="15" customHeight="1" x14ac:dyDescent="0.2">
      <c r="A42" s="381"/>
      <c r="B42" s="384" t="s">
        <v>113</v>
      </c>
      <c r="C42" s="384" t="s">
        <v>353</v>
      </c>
      <c r="D42" s="385"/>
      <c r="E42" s="383"/>
      <c r="F42" s="548">
        <v>941</v>
      </c>
      <c r="G42" s="548">
        <v>593</v>
      </c>
      <c r="H42" s="548">
        <v>1262</v>
      </c>
      <c r="I42" s="548">
        <v>1307</v>
      </c>
      <c r="J42" s="548">
        <v>920</v>
      </c>
      <c r="K42" s="549">
        <v>21</v>
      </c>
      <c r="L42" s="380">
        <v>2.2826086956521738</v>
      </c>
    </row>
    <row r="43" spans="1:12" s="110" customFormat="1" ht="15" customHeight="1" x14ac:dyDescent="0.2">
      <c r="A43" s="381"/>
      <c r="B43" s="385"/>
      <c r="C43" s="382" t="s">
        <v>352</v>
      </c>
      <c r="D43" s="385"/>
      <c r="E43" s="383"/>
      <c r="F43" s="548">
        <v>383</v>
      </c>
      <c r="G43" s="548">
        <v>272</v>
      </c>
      <c r="H43" s="548">
        <v>611</v>
      </c>
      <c r="I43" s="548">
        <v>693</v>
      </c>
      <c r="J43" s="548">
        <v>427</v>
      </c>
      <c r="K43" s="549">
        <v>-44</v>
      </c>
      <c r="L43" s="380">
        <v>-10.304449648711945</v>
      </c>
    </row>
    <row r="44" spans="1:12" s="110" customFormat="1" ht="15" customHeight="1" x14ac:dyDescent="0.2">
      <c r="A44" s="381"/>
      <c r="B44" s="384"/>
      <c r="C44" s="366" t="s">
        <v>109</v>
      </c>
      <c r="D44" s="385"/>
      <c r="E44" s="383"/>
      <c r="F44" s="548">
        <v>4225</v>
      </c>
      <c r="G44" s="548">
        <v>2228</v>
      </c>
      <c r="H44" s="548">
        <v>3148</v>
      </c>
      <c r="I44" s="548">
        <v>4387</v>
      </c>
      <c r="J44" s="550">
        <v>3963</v>
      </c>
      <c r="K44" s="549">
        <v>262</v>
      </c>
      <c r="L44" s="380">
        <v>6.6111531667928336</v>
      </c>
    </row>
    <row r="45" spans="1:12" s="110" customFormat="1" ht="15" customHeight="1" x14ac:dyDescent="0.2">
      <c r="A45" s="381"/>
      <c r="B45" s="385"/>
      <c r="C45" s="382" t="s">
        <v>352</v>
      </c>
      <c r="D45" s="385"/>
      <c r="E45" s="383"/>
      <c r="F45" s="548">
        <v>1310</v>
      </c>
      <c r="G45" s="548">
        <v>687</v>
      </c>
      <c r="H45" s="548">
        <v>1076</v>
      </c>
      <c r="I45" s="548">
        <v>1658</v>
      </c>
      <c r="J45" s="548">
        <v>1480</v>
      </c>
      <c r="K45" s="549">
        <v>-170</v>
      </c>
      <c r="L45" s="380">
        <v>-11.486486486486486</v>
      </c>
    </row>
    <row r="46" spans="1:12" s="110" customFormat="1" ht="15" customHeight="1" x14ac:dyDescent="0.2">
      <c r="A46" s="381"/>
      <c r="B46" s="384"/>
      <c r="C46" s="366" t="s">
        <v>110</v>
      </c>
      <c r="D46" s="385"/>
      <c r="E46" s="383"/>
      <c r="F46" s="548">
        <v>965</v>
      </c>
      <c r="G46" s="548">
        <v>361</v>
      </c>
      <c r="H46" s="548">
        <v>508</v>
      </c>
      <c r="I46" s="548">
        <v>872</v>
      </c>
      <c r="J46" s="548">
        <v>851</v>
      </c>
      <c r="K46" s="549">
        <v>114</v>
      </c>
      <c r="L46" s="380">
        <v>13.396004700352526</v>
      </c>
    </row>
    <row r="47" spans="1:12" s="110" customFormat="1" ht="15" customHeight="1" x14ac:dyDescent="0.2">
      <c r="A47" s="381"/>
      <c r="B47" s="385"/>
      <c r="C47" s="382" t="s">
        <v>352</v>
      </c>
      <c r="D47" s="385"/>
      <c r="E47" s="383"/>
      <c r="F47" s="548">
        <v>325</v>
      </c>
      <c r="G47" s="548">
        <v>119</v>
      </c>
      <c r="H47" s="548">
        <v>186</v>
      </c>
      <c r="I47" s="548">
        <v>361</v>
      </c>
      <c r="J47" s="550">
        <v>351</v>
      </c>
      <c r="K47" s="549">
        <v>-26</v>
      </c>
      <c r="L47" s="380">
        <v>-7.4074074074074074</v>
      </c>
    </row>
    <row r="48" spans="1:12" s="110" customFormat="1" ht="15" customHeight="1" x14ac:dyDescent="0.2">
      <c r="A48" s="381"/>
      <c r="B48" s="385"/>
      <c r="C48" s="366" t="s">
        <v>111</v>
      </c>
      <c r="D48" s="386"/>
      <c r="E48" s="387"/>
      <c r="F48" s="548">
        <v>79</v>
      </c>
      <c r="G48" s="548">
        <v>49</v>
      </c>
      <c r="H48" s="548">
        <v>75</v>
      </c>
      <c r="I48" s="548">
        <v>131</v>
      </c>
      <c r="J48" s="548">
        <v>83</v>
      </c>
      <c r="K48" s="549">
        <v>-4</v>
      </c>
      <c r="L48" s="380">
        <v>-4.8192771084337354</v>
      </c>
    </row>
    <row r="49" spans="1:12" s="110" customFormat="1" ht="15" customHeight="1" x14ac:dyDescent="0.2">
      <c r="A49" s="381"/>
      <c r="B49" s="385"/>
      <c r="C49" s="382" t="s">
        <v>352</v>
      </c>
      <c r="D49" s="385"/>
      <c r="E49" s="383"/>
      <c r="F49" s="548">
        <v>38</v>
      </c>
      <c r="G49" s="548">
        <v>15</v>
      </c>
      <c r="H49" s="548">
        <v>34</v>
      </c>
      <c r="I49" s="548">
        <v>63</v>
      </c>
      <c r="J49" s="548">
        <v>44</v>
      </c>
      <c r="K49" s="549">
        <v>-6</v>
      </c>
      <c r="L49" s="380">
        <v>-13.636363636363637</v>
      </c>
    </row>
    <row r="50" spans="1:12" s="110" customFormat="1" ht="15" customHeight="1" x14ac:dyDescent="0.2">
      <c r="A50" s="381"/>
      <c r="B50" s="384" t="s">
        <v>113</v>
      </c>
      <c r="C50" s="382" t="s">
        <v>181</v>
      </c>
      <c r="D50" s="385"/>
      <c r="E50" s="383"/>
      <c r="F50" s="548">
        <v>3688</v>
      </c>
      <c r="G50" s="548">
        <v>1770</v>
      </c>
      <c r="H50" s="548">
        <v>2825</v>
      </c>
      <c r="I50" s="548">
        <v>3925</v>
      </c>
      <c r="J50" s="550">
        <v>3578</v>
      </c>
      <c r="K50" s="549">
        <v>110</v>
      </c>
      <c r="L50" s="380">
        <v>3.0743432084963667</v>
      </c>
    </row>
    <row r="51" spans="1:12" s="110" customFormat="1" ht="15" customHeight="1" x14ac:dyDescent="0.2">
      <c r="A51" s="381"/>
      <c r="B51" s="385"/>
      <c r="C51" s="382" t="s">
        <v>352</v>
      </c>
      <c r="D51" s="385"/>
      <c r="E51" s="383"/>
      <c r="F51" s="548">
        <v>1191</v>
      </c>
      <c r="G51" s="548">
        <v>538</v>
      </c>
      <c r="H51" s="548">
        <v>936</v>
      </c>
      <c r="I51" s="548">
        <v>1533</v>
      </c>
      <c r="J51" s="548">
        <v>1389</v>
      </c>
      <c r="K51" s="549">
        <v>-198</v>
      </c>
      <c r="L51" s="380">
        <v>-14.254859611231101</v>
      </c>
    </row>
    <row r="52" spans="1:12" s="110" customFormat="1" ht="15" customHeight="1" x14ac:dyDescent="0.2">
      <c r="A52" s="381"/>
      <c r="B52" s="384"/>
      <c r="C52" s="382" t="s">
        <v>182</v>
      </c>
      <c r="D52" s="385"/>
      <c r="E52" s="383"/>
      <c r="F52" s="548">
        <v>2522</v>
      </c>
      <c r="G52" s="548">
        <v>1461</v>
      </c>
      <c r="H52" s="548">
        <v>2168</v>
      </c>
      <c r="I52" s="548">
        <v>2772</v>
      </c>
      <c r="J52" s="548">
        <v>2239</v>
      </c>
      <c r="K52" s="549">
        <v>283</v>
      </c>
      <c r="L52" s="380">
        <v>12.639571237159446</v>
      </c>
    </row>
    <row r="53" spans="1:12" s="269" customFormat="1" ht="11.25" customHeight="1" x14ac:dyDescent="0.2">
      <c r="A53" s="381"/>
      <c r="B53" s="385"/>
      <c r="C53" s="382" t="s">
        <v>352</v>
      </c>
      <c r="D53" s="385"/>
      <c r="E53" s="383"/>
      <c r="F53" s="548">
        <v>865</v>
      </c>
      <c r="G53" s="548">
        <v>555</v>
      </c>
      <c r="H53" s="548">
        <v>971</v>
      </c>
      <c r="I53" s="548">
        <v>1242</v>
      </c>
      <c r="J53" s="550">
        <v>913</v>
      </c>
      <c r="K53" s="549">
        <v>-48</v>
      </c>
      <c r="L53" s="380">
        <v>-5.2573932092004378</v>
      </c>
    </row>
    <row r="54" spans="1:12" s="151" customFormat="1" ht="12.75" customHeight="1" x14ac:dyDescent="0.2">
      <c r="A54" s="381"/>
      <c r="B54" s="384" t="s">
        <v>113</v>
      </c>
      <c r="C54" s="384" t="s">
        <v>116</v>
      </c>
      <c r="D54" s="385"/>
      <c r="E54" s="383"/>
      <c r="F54" s="548">
        <v>5120</v>
      </c>
      <c r="G54" s="548">
        <v>2675</v>
      </c>
      <c r="H54" s="548">
        <v>4147</v>
      </c>
      <c r="I54" s="548">
        <v>5148</v>
      </c>
      <c r="J54" s="548">
        <v>4902</v>
      </c>
      <c r="K54" s="549">
        <v>218</v>
      </c>
      <c r="L54" s="380">
        <v>4.4471644226846188</v>
      </c>
    </row>
    <row r="55" spans="1:12" ht="11.25" x14ac:dyDescent="0.2">
      <c r="A55" s="381"/>
      <c r="B55" s="385"/>
      <c r="C55" s="382" t="s">
        <v>352</v>
      </c>
      <c r="D55" s="385"/>
      <c r="E55" s="383"/>
      <c r="F55" s="548">
        <v>1586</v>
      </c>
      <c r="G55" s="548">
        <v>866</v>
      </c>
      <c r="H55" s="548">
        <v>1527</v>
      </c>
      <c r="I55" s="548">
        <v>2056</v>
      </c>
      <c r="J55" s="548">
        <v>1852</v>
      </c>
      <c r="K55" s="549">
        <v>-266</v>
      </c>
      <c r="L55" s="380">
        <v>-14.362850971922246</v>
      </c>
    </row>
    <row r="56" spans="1:12" ht="14.25" customHeight="1" x14ac:dyDescent="0.2">
      <c r="A56" s="381"/>
      <c r="B56" s="385"/>
      <c r="C56" s="384" t="s">
        <v>117</v>
      </c>
      <c r="D56" s="385"/>
      <c r="E56" s="383"/>
      <c r="F56" s="548">
        <v>1087</v>
      </c>
      <c r="G56" s="548">
        <v>554</v>
      </c>
      <c r="H56" s="548">
        <v>843</v>
      </c>
      <c r="I56" s="548">
        <v>1543</v>
      </c>
      <c r="J56" s="548">
        <v>910</v>
      </c>
      <c r="K56" s="549">
        <v>177</v>
      </c>
      <c r="L56" s="380">
        <v>19.450549450549449</v>
      </c>
    </row>
    <row r="57" spans="1:12" ht="18.75" customHeight="1" x14ac:dyDescent="0.2">
      <c r="A57" s="388"/>
      <c r="B57" s="389"/>
      <c r="C57" s="390" t="s">
        <v>352</v>
      </c>
      <c r="D57" s="389"/>
      <c r="E57" s="391"/>
      <c r="F57" s="551">
        <v>469</v>
      </c>
      <c r="G57" s="552">
        <v>226</v>
      </c>
      <c r="H57" s="552">
        <v>378</v>
      </c>
      <c r="I57" s="552">
        <v>716</v>
      </c>
      <c r="J57" s="552">
        <v>449</v>
      </c>
      <c r="K57" s="553">
        <f t="shared" ref="K57" si="0">IF(OR(F57=".",J57=".")=TRUE,".",IF(OR(F57="*",J57="*")=TRUE,"*",IF(AND(F57="-",J57="-")=TRUE,"-",IF(AND(ISNUMBER(J57),ISNUMBER(F57))=TRUE,IF(F57-J57=0,0,F57-J57),IF(ISNUMBER(F57)=TRUE,F57,-J57)))))</f>
        <v>20</v>
      </c>
      <c r="L57" s="392">
        <f t="shared" ref="L57" si="1">IF(K57 =".",".",IF(K57 ="*","*",IF(K57="-","-",IF(K57=0,0,IF(OR(J57="-",J57=".",F57="-",F57=".")=TRUE,"X",IF(J57=0,"0,0",IF(ABS(K57*100/J57)&gt;250,".X",(K57*100/J57))))))))</f>
        <v>4.4543429844097995</v>
      </c>
    </row>
    <row r="58" spans="1:12" ht="11.25" x14ac:dyDescent="0.2">
      <c r="A58" s="393"/>
      <c r="B58" s="385"/>
      <c r="C58" s="382"/>
      <c r="D58" s="385"/>
      <c r="E58" s="385"/>
      <c r="F58" s="394"/>
      <c r="G58" s="394"/>
      <c r="H58" s="394"/>
      <c r="I58" s="379"/>
      <c r="J58" s="394"/>
      <c r="K58" s="395"/>
      <c r="L58" s="269" t="s">
        <v>45</v>
      </c>
    </row>
    <row r="59" spans="1:12" ht="20.25" customHeight="1" x14ac:dyDescent="0.2">
      <c r="A59" s="626" t="s">
        <v>354</v>
      </c>
      <c r="B59" s="627"/>
      <c r="C59" s="627"/>
      <c r="D59" s="626"/>
      <c r="E59" s="627"/>
      <c r="F59" s="627"/>
      <c r="G59" s="627"/>
      <c r="H59" s="627"/>
      <c r="I59" s="627"/>
      <c r="J59" s="627"/>
      <c r="K59" s="627"/>
      <c r="L59" s="627"/>
    </row>
    <row r="60" spans="1:12" ht="11.25" customHeight="1" x14ac:dyDescent="0.2">
      <c r="A60" s="628" t="s">
        <v>355</v>
      </c>
      <c r="B60" s="629"/>
      <c r="C60" s="629"/>
      <c r="D60" s="629"/>
      <c r="E60" s="629"/>
      <c r="F60" s="629"/>
      <c r="G60" s="629"/>
      <c r="H60" s="629"/>
      <c r="I60" s="629"/>
      <c r="J60" s="629"/>
      <c r="K60" s="629"/>
      <c r="L60" s="629"/>
    </row>
    <row r="61" spans="1:12" ht="12.75" customHeight="1" x14ac:dyDescent="0.2">
      <c r="A61" s="630" t="s">
        <v>356</v>
      </c>
      <c r="B61" s="631"/>
      <c r="C61" s="631"/>
      <c r="D61" s="631"/>
      <c r="E61" s="631"/>
      <c r="F61" s="631"/>
      <c r="G61" s="631"/>
      <c r="H61" s="631"/>
      <c r="I61" s="631"/>
      <c r="J61" s="631"/>
      <c r="K61" s="631"/>
      <c r="L61" s="631"/>
    </row>
    <row r="62" spans="1:12" ht="15.95" customHeight="1" x14ac:dyDescent="0.2">
      <c r="A62" s="396"/>
      <c r="B62" s="396"/>
      <c r="C62" s="396"/>
      <c r="D62" s="396"/>
      <c r="E62" s="396"/>
      <c r="F62" s="396"/>
      <c r="G62" s="396"/>
      <c r="H62" s="396"/>
      <c r="I62" s="396"/>
      <c r="J62" s="397"/>
      <c r="K62" s="397"/>
      <c r="L62" s="398"/>
    </row>
    <row r="63" spans="1:12" ht="15.95" customHeight="1" x14ac:dyDescent="0.2">
      <c r="A63" s="398"/>
      <c r="B63" s="399"/>
      <c r="C63" s="398"/>
      <c r="D63" s="399"/>
      <c r="E63" s="399"/>
      <c r="F63" s="397"/>
      <c r="G63" s="397"/>
      <c r="H63" s="397"/>
      <c r="I63" s="397"/>
      <c r="J63" s="397"/>
      <c r="K63" s="397"/>
      <c r="L63" s="400"/>
    </row>
    <row r="64" spans="1:12" ht="15.95" customHeight="1" x14ac:dyDescent="0.2">
      <c r="A64" s="398"/>
      <c r="B64" s="399"/>
      <c r="C64" s="398"/>
      <c r="D64" s="399"/>
      <c r="E64" s="399"/>
      <c r="F64" s="397"/>
      <c r="G64" s="397"/>
      <c r="H64" s="397"/>
      <c r="I64" s="397"/>
      <c r="J64" s="397"/>
      <c r="K64" s="397"/>
      <c r="L64" s="400"/>
    </row>
    <row r="65" spans="12:12" ht="15.95" customHeight="1" x14ac:dyDescent="0.2">
      <c r="L65" s="401"/>
    </row>
  </sheetData>
  <mergeCells count="15">
    <mergeCell ref="A3:L3"/>
    <mergeCell ref="A5:D5"/>
    <mergeCell ref="A7:E10"/>
    <mergeCell ref="F7:L7"/>
    <mergeCell ref="F8:F9"/>
    <mergeCell ref="G8:G9"/>
    <mergeCell ref="H8:H9"/>
    <mergeCell ref="I8:I9"/>
    <mergeCell ref="J8:J9"/>
    <mergeCell ref="K8:L8"/>
    <mergeCell ref="A11:E11"/>
    <mergeCell ref="A24:E24"/>
    <mergeCell ref="A59:L59"/>
    <mergeCell ref="A60:L60"/>
    <mergeCell ref="A61:L61"/>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47" t="s">
        <v>358</v>
      </c>
      <c r="E7" s="648"/>
      <c r="F7" s="648"/>
      <c r="G7" s="648"/>
      <c r="H7" s="649"/>
      <c r="I7" s="650" t="s">
        <v>359</v>
      </c>
      <c r="J7" s="651"/>
      <c r="K7" s="96"/>
      <c r="L7" s="96"/>
      <c r="M7" s="96"/>
      <c r="N7" s="96"/>
      <c r="O7" s="96"/>
    </row>
    <row r="8" spans="1:15" ht="21.75" customHeight="1" x14ac:dyDescent="0.2">
      <c r="A8" s="616"/>
      <c r="B8" s="617"/>
      <c r="C8" s="583"/>
      <c r="D8" s="566" t="s">
        <v>335</v>
      </c>
      <c r="E8" s="566" t="s">
        <v>337</v>
      </c>
      <c r="F8" s="566" t="s">
        <v>338</v>
      </c>
      <c r="G8" s="566" t="s">
        <v>339</v>
      </c>
      <c r="H8" s="566" t="s">
        <v>340</v>
      </c>
      <c r="I8" s="652"/>
      <c r="J8" s="653"/>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6394</v>
      </c>
      <c r="E11" s="114">
        <v>3459</v>
      </c>
      <c r="F11" s="114">
        <v>6789</v>
      </c>
      <c r="G11" s="114">
        <v>6845</v>
      </c>
      <c r="H11" s="140">
        <v>6051</v>
      </c>
      <c r="I11" s="115">
        <v>343</v>
      </c>
      <c r="J11" s="116">
        <v>5.6684845480085935</v>
      </c>
    </row>
    <row r="12" spans="1:15" s="110" customFormat="1" ht="24.95" customHeight="1" x14ac:dyDescent="0.2">
      <c r="A12" s="193" t="s">
        <v>132</v>
      </c>
      <c r="B12" s="194" t="s">
        <v>133</v>
      </c>
      <c r="C12" s="113">
        <v>2.1582733812949639</v>
      </c>
      <c r="D12" s="115">
        <v>138</v>
      </c>
      <c r="E12" s="114">
        <v>84</v>
      </c>
      <c r="F12" s="114">
        <v>208</v>
      </c>
      <c r="G12" s="114">
        <v>174</v>
      </c>
      <c r="H12" s="140">
        <v>151</v>
      </c>
      <c r="I12" s="115">
        <v>-13</v>
      </c>
      <c r="J12" s="116">
        <v>-8.6092715231788084</v>
      </c>
    </row>
    <row r="13" spans="1:15" s="110" customFormat="1" ht="24.95" customHeight="1" x14ac:dyDescent="0.2">
      <c r="A13" s="193" t="s">
        <v>134</v>
      </c>
      <c r="B13" s="199" t="s">
        <v>214</v>
      </c>
      <c r="C13" s="113">
        <v>1.6265248670628714</v>
      </c>
      <c r="D13" s="115">
        <v>104</v>
      </c>
      <c r="E13" s="114">
        <v>53</v>
      </c>
      <c r="F13" s="114">
        <v>77</v>
      </c>
      <c r="G13" s="114">
        <v>70</v>
      </c>
      <c r="H13" s="140">
        <v>117</v>
      </c>
      <c r="I13" s="115">
        <v>-13</v>
      </c>
      <c r="J13" s="116">
        <v>-11.111111111111111</v>
      </c>
    </row>
    <row r="14" spans="1:15" s="287" customFormat="1" ht="24.95" customHeight="1" x14ac:dyDescent="0.2">
      <c r="A14" s="193" t="s">
        <v>215</v>
      </c>
      <c r="B14" s="199" t="s">
        <v>137</v>
      </c>
      <c r="C14" s="113">
        <v>7.1629652799499528</v>
      </c>
      <c r="D14" s="115">
        <v>458</v>
      </c>
      <c r="E14" s="114">
        <v>217</v>
      </c>
      <c r="F14" s="114">
        <v>487</v>
      </c>
      <c r="G14" s="114">
        <v>385</v>
      </c>
      <c r="H14" s="140">
        <v>431</v>
      </c>
      <c r="I14" s="115">
        <v>27</v>
      </c>
      <c r="J14" s="116">
        <v>6.2645011600928076</v>
      </c>
      <c r="K14" s="110"/>
      <c r="L14" s="110"/>
      <c r="M14" s="110"/>
      <c r="N14" s="110"/>
      <c r="O14" s="110"/>
    </row>
    <row r="15" spans="1:15" s="110" customFormat="1" ht="24.95" customHeight="1" x14ac:dyDescent="0.2">
      <c r="A15" s="193" t="s">
        <v>216</v>
      </c>
      <c r="B15" s="199" t="s">
        <v>217</v>
      </c>
      <c r="C15" s="113">
        <v>3.8942758836409133</v>
      </c>
      <c r="D15" s="115">
        <v>249</v>
      </c>
      <c r="E15" s="114">
        <v>102</v>
      </c>
      <c r="F15" s="114">
        <v>206</v>
      </c>
      <c r="G15" s="114">
        <v>210</v>
      </c>
      <c r="H15" s="140">
        <v>184</v>
      </c>
      <c r="I15" s="115">
        <v>65</v>
      </c>
      <c r="J15" s="116">
        <v>35.326086956521742</v>
      </c>
    </row>
    <row r="16" spans="1:15" s="287" customFormat="1" ht="24.95" customHeight="1" x14ac:dyDescent="0.2">
      <c r="A16" s="193" t="s">
        <v>218</v>
      </c>
      <c r="B16" s="199" t="s">
        <v>141</v>
      </c>
      <c r="C16" s="113">
        <v>2.3146700031279326</v>
      </c>
      <c r="D16" s="115">
        <v>148</v>
      </c>
      <c r="E16" s="114">
        <v>78</v>
      </c>
      <c r="F16" s="114">
        <v>208</v>
      </c>
      <c r="G16" s="114">
        <v>127</v>
      </c>
      <c r="H16" s="140">
        <v>187</v>
      </c>
      <c r="I16" s="115">
        <v>-39</v>
      </c>
      <c r="J16" s="116">
        <v>-20.855614973262032</v>
      </c>
      <c r="K16" s="110"/>
      <c r="L16" s="110"/>
      <c r="M16" s="110"/>
      <c r="N16" s="110"/>
      <c r="O16" s="110"/>
    </row>
    <row r="17" spans="1:15" s="110" customFormat="1" ht="24.95" customHeight="1" x14ac:dyDescent="0.2">
      <c r="A17" s="193" t="s">
        <v>142</v>
      </c>
      <c r="B17" s="199" t="s">
        <v>220</v>
      </c>
      <c r="C17" s="113">
        <v>0.95401939318110729</v>
      </c>
      <c r="D17" s="115">
        <v>61</v>
      </c>
      <c r="E17" s="114">
        <v>37</v>
      </c>
      <c r="F17" s="114">
        <v>73</v>
      </c>
      <c r="G17" s="114">
        <v>48</v>
      </c>
      <c r="H17" s="140">
        <v>60</v>
      </c>
      <c r="I17" s="115">
        <v>1</v>
      </c>
      <c r="J17" s="116">
        <v>1.6666666666666667</v>
      </c>
    </row>
    <row r="18" spans="1:15" s="287" customFormat="1" ht="24.95" customHeight="1" x14ac:dyDescent="0.2">
      <c r="A18" s="201" t="s">
        <v>144</v>
      </c>
      <c r="B18" s="202" t="s">
        <v>145</v>
      </c>
      <c r="C18" s="113">
        <v>5.771035345636534</v>
      </c>
      <c r="D18" s="115">
        <v>369</v>
      </c>
      <c r="E18" s="114">
        <v>209</v>
      </c>
      <c r="F18" s="114">
        <v>494</v>
      </c>
      <c r="G18" s="114">
        <v>295</v>
      </c>
      <c r="H18" s="140">
        <v>324</v>
      </c>
      <c r="I18" s="115">
        <v>45</v>
      </c>
      <c r="J18" s="116">
        <v>13.888888888888889</v>
      </c>
      <c r="K18" s="110"/>
      <c r="L18" s="110"/>
      <c r="M18" s="110"/>
      <c r="N18" s="110"/>
      <c r="O18" s="110"/>
    </row>
    <row r="19" spans="1:15" s="110" customFormat="1" ht="24.95" customHeight="1" x14ac:dyDescent="0.2">
      <c r="A19" s="193" t="s">
        <v>146</v>
      </c>
      <c r="B19" s="199" t="s">
        <v>147</v>
      </c>
      <c r="C19" s="113">
        <v>19.7998123240538</v>
      </c>
      <c r="D19" s="115">
        <v>1266</v>
      </c>
      <c r="E19" s="114">
        <v>546</v>
      </c>
      <c r="F19" s="114">
        <v>1092</v>
      </c>
      <c r="G19" s="114">
        <v>1037</v>
      </c>
      <c r="H19" s="140">
        <v>867</v>
      </c>
      <c r="I19" s="115">
        <v>399</v>
      </c>
      <c r="J19" s="116">
        <v>46.020761245674741</v>
      </c>
    </row>
    <row r="20" spans="1:15" s="287" customFormat="1" ht="24.95" customHeight="1" x14ac:dyDescent="0.2">
      <c r="A20" s="193" t="s">
        <v>148</v>
      </c>
      <c r="B20" s="199" t="s">
        <v>149</v>
      </c>
      <c r="C20" s="113">
        <v>4.8639349390053175</v>
      </c>
      <c r="D20" s="115">
        <v>311</v>
      </c>
      <c r="E20" s="114">
        <v>176</v>
      </c>
      <c r="F20" s="114">
        <v>272</v>
      </c>
      <c r="G20" s="114">
        <v>378</v>
      </c>
      <c r="H20" s="140">
        <v>236</v>
      </c>
      <c r="I20" s="115">
        <v>75</v>
      </c>
      <c r="J20" s="116">
        <v>31.779661016949152</v>
      </c>
      <c r="K20" s="110"/>
      <c r="L20" s="110"/>
      <c r="M20" s="110"/>
      <c r="N20" s="110"/>
      <c r="O20" s="110"/>
    </row>
    <row r="21" spans="1:15" s="110" customFormat="1" ht="24.95" customHeight="1" x14ac:dyDescent="0.2">
      <c r="A21" s="201" t="s">
        <v>150</v>
      </c>
      <c r="B21" s="202" t="s">
        <v>151</v>
      </c>
      <c r="C21" s="113">
        <v>20.018767594619955</v>
      </c>
      <c r="D21" s="115">
        <v>1280</v>
      </c>
      <c r="E21" s="114">
        <v>673</v>
      </c>
      <c r="F21" s="114">
        <v>1156</v>
      </c>
      <c r="G21" s="114">
        <v>2196</v>
      </c>
      <c r="H21" s="140">
        <v>1315</v>
      </c>
      <c r="I21" s="115">
        <v>-35</v>
      </c>
      <c r="J21" s="116">
        <v>-2.661596958174905</v>
      </c>
    </row>
    <row r="22" spans="1:15" s="110" customFormat="1" ht="24.95" customHeight="1" x14ac:dyDescent="0.2">
      <c r="A22" s="201" t="s">
        <v>152</v>
      </c>
      <c r="B22" s="199" t="s">
        <v>153</v>
      </c>
      <c r="C22" s="113">
        <v>0.98529871754770093</v>
      </c>
      <c r="D22" s="115">
        <v>63</v>
      </c>
      <c r="E22" s="114">
        <v>36</v>
      </c>
      <c r="F22" s="114">
        <v>69</v>
      </c>
      <c r="G22" s="114">
        <v>64</v>
      </c>
      <c r="H22" s="140" t="s">
        <v>513</v>
      </c>
      <c r="I22" s="115" t="s">
        <v>513</v>
      </c>
      <c r="J22" s="116" t="s">
        <v>513</v>
      </c>
    </row>
    <row r="23" spans="1:15" s="110" customFormat="1" ht="24.95" customHeight="1" x14ac:dyDescent="0.2">
      <c r="A23" s="193" t="s">
        <v>154</v>
      </c>
      <c r="B23" s="199" t="s">
        <v>155</v>
      </c>
      <c r="C23" s="113">
        <v>0.54738817641538939</v>
      </c>
      <c r="D23" s="115">
        <v>35</v>
      </c>
      <c r="E23" s="114">
        <v>20</v>
      </c>
      <c r="F23" s="114">
        <v>40</v>
      </c>
      <c r="G23" s="114">
        <v>37</v>
      </c>
      <c r="H23" s="140">
        <v>37</v>
      </c>
      <c r="I23" s="115">
        <v>-2</v>
      </c>
      <c r="J23" s="116">
        <v>-5.4054054054054053</v>
      </c>
    </row>
    <row r="24" spans="1:15" s="110" customFormat="1" ht="24.95" customHeight="1" x14ac:dyDescent="0.2">
      <c r="A24" s="193" t="s">
        <v>156</v>
      </c>
      <c r="B24" s="199" t="s">
        <v>221</v>
      </c>
      <c r="C24" s="113">
        <v>3.6909602752580546</v>
      </c>
      <c r="D24" s="115">
        <v>236</v>
      </c>
      <c r="E24" s="114">
        <v>187</v>
      </c>
      <c r="F24" s="114">
        <v>340</v>
      </c>
      <c r="G24" s="114">
        <v>266</v>
      </c>
      <c r="H24" s="140">
        <v>283</v>
      </c>
      <c r="I24" s="115">
        <v>-47</v>
      </c>
      <c r="J24" s="116">
        <v>-16.607773851590107</v>
      </c>
    </row>
    <row r="25" spans="1:15" s="110" customFormat="1" ht="24.95" customHeight="1" x14ac:dyDescent="0.2">
      <c r="A25" s="193" t="s">
        <v>222</v>
      </c>
      <c r="B25" s="204" t="s">
        <v>159</v>
      </c>
      <c r="C25" s="113">
        <v>8.3203002815139193</v>
      </c>
      <c r="D25" s="115">
        <v>532</v>
      </c>
      <c r="E25" s="114">
        <v>246</v>
      </c>
      <c r="F25" s="114">
        <v>357</v>
      </c>
      <c r="G25" s="114">
        <v>443</v>
      </c>
      <c r="H25" s="140">
        <v>380</v>
      </c>
      <c r="I25" s="115">
        <v>152</v>
      </c>
      <c r="J25" s="116">
        <v>40</v>
      </c>
    </row>
    <row r="26" spans="1:15" s="110" customFormat="1" ht="24.95" customHeight="1" x14ac:dyDescent="0.2">
      <c r="A26" s="201">
        <v>782.78300000000002</v>
      </c>
      <c r="B26" s="203" t="s">
        <v>160</v>
      </c>
      <c r="C26" s="113">
        <v>0.43791054113231154</v>
      </c>
      <c r="D26" s="115">
        <v>28</v>
      </c>
      <c r="E26" s="114">
        <v>15</v>
      </c>
      <c r="F26" s="114">
        <v>20</v>
      </c>
      <c r="G26" s="114">
        <v>29</v>
      </c>
      <c r="H26" s="140" t="s">
        <v>513</v>
      </c>
      <c r="I26" s="115" t="s">
        <v>513</v>
      </c>
      <c r="J26" s="116" t="s">
        <v>513</v>
      </c>
    </row>
    <row r="27" spans="1:15" s="110" customFormat="1" ht="24.95" customHeight="1" x14ac:dyDescent="0.2">
      <c r="A27" s="193" t="s">
        <v>161</v>
      </c>
      <c r="B27" s="199" t="s">
        <v>162</v>
      </c>
      <c r="C27" s="113">
        <v>2.0331560838285894</v>
      </c>
      <c r="D27" s="115">
        <v>130</v>
      </c>
      <c r="E27" s="114">
        <v>61</v>
      </c>
      <c r="F27" s="114">
        <v>184</v>
      </c>
      <c r="G27" s="114">
        <v>187</v>
      </c>
      <c r="H27" s="140">
        <v>227</v>
      </c>
      <c r="I27" s="115">
        <v>-97</v>
      </c>
      <c r="J27" s="116">
        <v>-42.731277533039645</v>
      </c>
    </row>
    <row r="28" spans="1:15" s="110" customFormat="1" ht="24.95" customHeight="1" x14ac:dyDescent="0.2">
      <c r="A28" s="193" t="s">
        <v>163</v>
      </c>
      <c r="B28" s="199" t="s">
        <v>164</v>
      </c>
      <c r="C28" s="113">
        <v>1.8767594619956209</v>
      </c>
      <c r="D28" s="115">
        <v>120</v>
      </c>
      <c r="E28" s="114">
        <v>68</v>
      </c>
      <c r="F28" s="114">
        <v>208</v>
      </c>
      <c r="G28" s="114">
        <v>84</v>
      </c>
      <c r="H28" s="140">
        <v>176</v>
      </c>
      <c r="I28" s="115">
        <v>-56</v>
      </c>
      <c r="J28" s="116">
        <v>-31.818181818181817</v>
      </c>
    </row>
    <row r="29" spans="1:15" s="110" customFormat="1" ht="24.95" customHeight="1" x14ac:dyDescent="0.2">
      <c r="A29" s="193">
        <v>86</v>
      </c>
      <c r="B29" s="199" t="s">
        <v>165</v>
      </c>
      <c r="C29" s="113">
        <v>8.2264623084141384</v>
      </c>
      <c r="D29" s="115">
        <v>526</v>
      </c>
      <c r="E29" s="114">
        <v>330</v>
      </c>
      <c r="F29" s="114">
        <v>602</v>
      </c>
      <c r="G29" s="114">
        <v>427</v>
      </c>
      <c r="H29" s="140">
        <v>470</v>
      </c>
      <c r="I29" s="115">
        <v>56</v>
      </c>
      <c r="J29" s="116">
        <v>11.914893617021276</v>
      </c>
    </row>
    <row r="30" spans="1:15" s="110" customFormat="1" ht="24.95" customHeight="1" x14ac:dyDescent="0.2">
      <c r="A30" s="193">
        <v>87.88</v>
      </c>
      <c r="B30" s="204" t="s">
        <v>166</v>
      </c>
      <c r="C30" s="113">
        <v>6.021269940569284</v>
      </c>
      <c r="D30" s="115">
        <v>385</v>
      </c>
      <c r="E30" s="114">
        <v>362</v>
      </c>
      <c r="F30" s="114">
        <v>811</v>
      </c>
      <c r="G30" s="114">
        <v>334</v>
      </c>
      <c r="H30" s="140">
        <v>405</v>
      </c>
      <c r="I30" s="115">
        <v>-20</v>
      </c>
      <c r="J30" s="116">
        <v>-4.9382716049382713</v>
      </c>
    </row>
    <row r="31" spans="1:15" s="110" customFormat="1" ht="24.95" customHeight="1" x14ac:dyDescent="0.2">
      <c r="A31" s="193" t="s">
        <v>167</v>
      </c>
      <c r="B31" s="199" t="s">
        <v>168</v>
      </c>
      <c r="C31" s="113">
        <v>6.459180481701595</v>
      </c>
      <c r="D31" s="115">
        <v>413</v>
      </c>
      <c r="E31" s="114">
        <v>176</v>
      </c>
      <c r="F31" s="114">
        <v>372</v>
      </c>
      <c r="G31" s="114">
        <v>439</v>
      </c>
      <c r="H31" s="140">
        <v>462</v>
      </c>
      <c r="I31" s="115">
        <v>-49</v>
      </c>
      <c r="J31" s="116">
        <v>-10.606060606060606</v>
      </c>
    </row>
    <row r="32" spans="1:15" s="110" customFormat="1" ht="24.95" customHeight="1" x14ac:dyDescent="0.2">
      <c r="A32" s="193"/>
      <c r="B32" s="204" t="s">
        <v>169</v>
      </c>
      <c r="C32" s="113" t="s">
        <v>513</v>
      </c>
      <c r="D32" s="115" t="s">
        <v>513</v>
      </c>
      <c r="E32" s="114" t="s">
        <v>513</v>
      </c>
      <c r="F32" s="114" t="s">
        <v>513</v>
      </c>
      <c r="G32" s="114" t="s">
        <v>513</v>
      </c>
      <c r="H32" s="140" t="s">
        <v>513</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2.1582733812949639</v>
      </c>
      <c r="D34" s="115">
        <v>138</v>
      </c>
      <c r="E34" s="114">
        <v>84</v>
      </c>
      <c r="F34" s="114">
        <v>208</v>
      </c>
      <c r="G34" s="114">
        <v>174</v>
      </c>
      <c r="H34" s="140">
        <v>151</v>
      </c>
      <c r="I34" s="115">
        <v>-13</v>
      </c>
      <c r="J34" s="116">
        <v>-8.6092715231788084</v>
      </c>
    </row>
    <row r="35" spans="1:10" s="110" customFormat="1" ht="24.95" customHeight="1" x14ac:dyDescent="0.2">
      <c r="A35" s="292" t="s">
        <v>171</v>
      </c>
      <c r="B35" s="293" t="s">
        <v>172</v>
      </c>
      <c r="C35" s="113">
        <v>14.560525492649358</v>
      </c>
      <c r="D35" s="115">
        <v>931</v>
      </c>
      <c r="E35" s="114">
        <v>479</v>
      </c>
      <c r="F35" s="114">
        <v>1058</v>
      </c>
      <c r="G35" s="114">
        <v>750</v>
      </c>
      <c r="H35" s="140">
        <v>872</v>
      </c>
      <c r="I35" s="115">
        <v>59</v>
      </c>
      <c r="J35" s="116">
        <v>6.7660550458715596</v>
      </c>
    </row>
    <row r="36" spans="1:10" s="110" customFormat="1" ht="24.95" customHeight="1" x14ac:dyDescent="0.2">
      <c r="A36" s="294" t="s">
        <v>173</v>
      </c>
      <c r="B36" s="295" t="s">
        <v>174</v>
      </c>
      <c r="C36" s="125">
        <v>83.281201126055677</v>
      </c>
      <c r="D36" s="143">
        <v>5325</v>
      </c>
      <c r="E36" s="144">
        <v>2896</v>
      </c>
      <c r="F36" s="144">
        <v>5523</v>
      </c>
      <c r="G36" s="144">
        <v>5921</v>
      </c>
      <c r="H36" s="145">
        <v>5028</v>
      </c>
      <c r="I36" s="143">
        <v>297</v>
      </c>
      <c r="J36" s="146">
        <v>5.9069212410501191</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44" t="s">
        <v>360</v>
      </c>
      <c r="B39" s="645"/>
      <c r="C39" s="645"/>
      <c r="D39" s="645"/>
      <c r="E39" s="645"/>
      <c r="F39" s="645"/>
      <c r="G39" s="645"/>
      <c r="H39" s="645"/>
      <c r="I39" s="645"/>
      <c r="J39" s="645"/>
    </row>
    <row r="40" spans="1:10" ht="31.5" customHeight="1" x14ac:dyDescent="0.2">
      <c r="A40" s="646" t="s">
        <v>361</v>
      </c>
      <c r="B40" s="646"/>
      <c r="C40" s="646"/>
      <c r="D40" s="646"/>
      <c r="E40" s="646"/>
      <c r="F40" s="646"/>
      <c r="G40" s="646"/>
      <c r="H40" s="646"/>
      <c r="I40" s="646"/>
      <c r="J40" s="646"/>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335</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332</v>
      </c>
      <c r="B7" s="577"/>
      <c r="C7" s="577"/>
      <c r="D7" s="582" t="s">
        <v>94</v>
      </c>
      <c r="E7" s="656" t="s">
        <v>363</v>
      </c>
      <c r="F7" s="586"/>
      <c r="G7" s="586"/>
      <c r="H7" s="586"/>
      <c r="I7" s="587"/>
      <c r="J7" s="650" t="s">
        <v>359</v>
      </c>
      <c r="K7" s="651"/>
      <c r="L7" s="96"/>
      <c r="M7" s="96"/>
      <c r="N7" s="96"/>
      <c r="O7" s="96"/>
    </row>
    <row r="8" spans="1:15" ht="21.75" customHeight="1" x14ac:dyDescent="0.2">
      <c r="A8" s="578"/>
      <c r="B8" s="579"/>
      <c r="C8" s="579"/>
      <c r="D8" s="583"/>
      <c r="E8" s="566" t="s">
        <v>335</v>
      </c>
      <c r="F8" s="566" t="s">
        <v>337</v>
      </c>
      <c r="G8" s="566" t="s">
        <v>338</v>
      </c>
      <c r="H8" s="566" t="s">
        <v>339</v>
      </c>
      <c r="I8" s="566" t="s">
        <v>340</v>
      </c>
      <c r="J8" s="652"/>
      <c r="K8" s="653"/>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6394</v>
      </c>
      <c r="F11" s="264">
        <v>3459</v>
      </c>
      <c r="G11" s="264">
        <v>6789</v>
      </c>
      <c r="H11" s="264">
        <v>6845</v>
      </c>
      <c r="I11" s="265">
        <v>6051</v>
      </c>
      <c r="J11" s="263">
        <v>343</v>
      </c>
      <c r="K11" s="266">
        <v>5.6684845480085935</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26.853299968720677</v>
      </c>
      <c r="E13" s="115">
        <v>1717</v>
      </c>
      <c r="F13" s="114">
        <v>985</v>
      </c>
      <c r="G13" s="114">
        <v>1640</v>
      </c>
      <c r="H13" s="114">
        <v>2184</v>
      </c>
      <c r="I13" s="140">
        <v>1674</v>
      </c>
      <c r="J13" s="115">
        <v>43</v>
      </c>
      <c r="K13" s="116">
        <v>2.5686977299880525</v>
      </c>
    </row>
    <row r="14" spans="1:15" ht="15.95" customHeight="1" x14ac:dyDescent="0.2">
      <c r="A14" s="306" t="s">
        <v>230</v>
      </c>
      <c r="B14" s="307"/>
      <c r="C14" s="308"/>
      <c r="D14" s="113">
        <v>59.806068188927121</v>
      </c>
      <c r="E14" s="115">
        <v>3824</v>
      </c>
      <c r="F14" s="114">
        <v>1980</v>
      </c>
      <c r="G14" s="114">
        <v>4194</v>
      </c>
      <c r="H14" s="114">
        <v>3929</v>
      </c>
      <c r="I14" s="140">
        <v>3536</v>
      </c>
      <c r="J14" s="115">
        <v>288</v>
      </c>
      <c r="K14" s="116">
        <v>8.1447963800904972</v>
      </c>
    </row>
    <row r="15" spans="1:15" ht="15.95" customHeight="1" x14ac:dyDescent="0.2">
      <c r="A15" s="306" t="s">
        <v>231</v>
      </c>
      <c r="B15" s="307"/>
      <c r="C15" s="308"/>
      <c r="D15" s="113">
        <v>6.0994682514857681</v>
      </c>
      <c r="E15" s="115">
        <v>390</v>
      </c>
      <c r="F15" s="114">
        <v>255</v>
      </c>
      <c r="G15" s="114">
        <v>417</v>
      </c>
      <c r="H15" s="114">
        <v>373</v>
      </c>
      <c r="I15" s="140">
        <v>389</v>
      </c>
      <c r="J15" s="115">
        <v>1</v>
      </c>
      <c r="K15" s="116">
        <v>0.25706940874035988</v>
      </c>
    </row>
    <row r="16" spans="1:15" ht="15.95" customHeight="1" x14ac:dyDescent="0.2">
      <c r="A16" s="306" t="s">
        <v>232</v>
      </c>
      <c r="B16" s="307"/>
      <c r="C16" s="308"/>
      <c r="D16" s="113">
        <v>6.9440100093837973</v>
      </c>
      <c r="E16" s="115">
        <v>444</v>
      </c>
      <c r="F16" s="114">
        <v>222</v>
      </c>
      <c r="G16" s="114">
        <v>499</v>
      </c>
      <c r="H16" s="114">
        <v>348</v>
      </c>
      <c r="I16" s="140">
        <v>432</v>
      </c>
      <c r="J16" s="115">
        <v>12</v>
      </c>
      <c r="K16" s="116">
        <v>2.7777777777777777</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1.6265248670628714</v>
      </c>
      <c r="E18" s="115">
        <v>104</v>
      </c>
      <c r="F18" s="114">
        <v>80</v>
      </c>
      <c r="G18" s="114">
        <v>216</v>
      </c>
      <c r="H18" s="114">
        <v>134</v>
      </c>
      <c r="I18" s="140">
        <v>115</v>
      </c>
      <c r="J18" s="115">
        <v>-11</v>
      </c>
      <c r="K18" s="116">
        <v>-9.5652173913043477</v>
      </c>
    </row>
    <row r="19" spans="1:11" ht="14.1" customHeight="1" x14ac:dyDescent="0.2">
      <c r="A19" s="306" t="s">
        <v>235</v>
      </c>
      <c r="B19" s="307" t="s">
        <v>236</v>
      </c>
      <c r="C19" s="308"/>
      <c r="D19" s="113">
        <v>1.2198936502971536</v>
      </c>
      <c r="E19" s="115">
        <v>78</v>
      </c>
      <c r="F19" s="114">
        <v>57</v>
      </c>
      <c r="G19" s="114">
        <v>166</v>
      </c>
      <c r="H19" s="114">
        <v>109</v>
      </c>
      <c r="I19" s="140">
        <v>87</v>
      </c>
      <c r="J19" s="115">
        <v>-9</v>
      </c>
      <c r="K19" s="116">
        <v>-10.344827586206897</v>
      </c>
    </row>
    <row r="20" spans="1:11" ht="14.1" customHeight="1" x14ac:dyDescent="0.2">
      <c r="A20" s="306">
        <v>12</v>
      </c>
      <c r="B20" s="307" t="s">
        <v>237</v>
      </c>
      <c r="C20" s="308"/>
      <c r="D20" s="113">
        <v>2.1739130434782608</v>
      </c>
      <c r="E20" s="115">
        <v>139</v>
      </c>
      <c r="F20" s="114">
        <v>44</v>
      </c>
      <c r="G20" s="114">
        <v>120</v>
      </c>
      <c r="H20" s="114">
        <v>149</v>
      </c>
      <c r="I20" s="140">
        <v>161</v>
      </c>
      <c r="J20" s="115">
        <v>-22</v>
      </c>
      <c r="K20" s="116">
        <v>-13.664596273291925</v>
      </c>
    </row>
    <row r="21" spans="1:11" ht="14.1" customHeight="1" x14ac:dyDescent="0.2">
      <c r="A21" s="306">
        <v>21</v>
      </c>
      <c r="B21" s="307" t="s">
        <v>238</v>
      </c>
      <c r="C21" s="308"/>
      <c r="D21" s="113">
        <v>9.383797309978105E-2</v>
      </c>
      <c r="E21" s="115">
        <v>6</v>
      </c>
      <c r="F21" s="114" t="s">
        <v>513</v>
      </c>
      <c r="G21" s="114">
        <v>14</v>
      </c>
      <c r="H21" s="114" t="s">
        <v>513</v>
      </c>
      <c r="I21" s="140">
        <v>7</v>
      </c>
      <c r="J21" s="115">
        <v>-1</v>
      </c>
      <c r="K21" s="116">
        <v>-14.285714285714286</v>
      </c>
    </row>
    <row r="22" spans="1:11" ht="14.1" customHeight="1" x14ac:dyDescent="0.2">
      <c r="A22" s="306">
        <v>22</v>
      </c>
      <c r="B22" s="307" t="s">
        <v>239</v>
      </c>
      <c r="C22" s="308"/>
      <c r="D22" s="113">
        <v>0.67250547388176418</v>
      </c>
      <c r="E22" s="115">
        <v>43</v>
      </c>
      <c r="F22" s="114">
        <v>16</v>
      </c>
      <c r="G22" s="114">
        <v>111</v>
      </c>
      <c r="H22" s="114">
        <v>55</v>
      </c>
      <c r="I22" s="140">
        <v>79</v>
      </c>
      <c r="J22" s="115">
        <v>-36</v>
      </c>
      <c r="K22" s="116">
        <v>-45.569620253164558</v>
      </c>
    </row>
    <row r="23" spans="1:11" ht="14.1" customHeight="1" x14ac:dyDescent="0.2">
      <c r="A23" s="306">
        <v>23</v>
      </c>
      <c r="B23" s="307" t="s">
        <v>240</v>
      </c>
      <c r="C23" s="308"/>
      <c r="D23" s="113">
        <v>0.20331560838285892</v>
      </c>
      <c r="E23" s="115">
        <v>13</v>
      </c>
      <c r="F23" s="114">
        <v>7</v>
      </c>
      <c r="G23" s="114">
        <v>19</v>
      </c>
      <c r="H23" s="114">
        <v>13</v>
      </c>
      <c r="I23" s="140">
        <v>13</v>
      </c>
      <c r="J23" s="115">
        <v>0</v>
      </c>
      <c r="K23" s="116">
        <v>0</v>
      </c>
    </row>
    <row r="24" spans="1:11" ht="14.1" customHeight="1" x14ac:dyDescent="0.2">
      <c r="A24" s="306">
        <v>24</v>
      </c>
      <c r="B24" s="307" t="s">
        <v>241</v>
      </c>
      <c r="C24" s="308"/>
      <c r="D24" s="113">
        <v>0.89146074444791989</v>
      </c>
      <c r="E24" s="115">
        <v>57</v>
      </c>
      <c r="F24" s="114">
        <v>25</v>
      </c>
      <c r="G24" s="114">
        <v>81</v>
      </c>
      <c r="H24" s="114">
        <v>59</v>
      </c>
      <c r="I24" s="140">
        <v>56</v>
      </c>
      <c r="J24" s="115">
        <v>1</v>
      </c>
      <c r="K24" s="116">
        <v>1.7857142857142858</v>
      </c>
    </row>
    <row r="25" spans="1:11" ht="14.1" customHeight="1" x14ac:dyDescent="0.2">
      <c r="A25" s="306">
        <v>25</v>
      </c>
      <c r="B25" s="307" t="s">
        <v>242</v>
      </c>
      <c r="C25" s="308"/>
      <c r="D25" s="113">
        <v>2.2051923678448544</v>
      </c>
      <c r="E25" s="115">
        <v>141</v>
      </c>
      <c r="F25" s="114">
        <v>79</v>
      </c>
      <c r="G25" s="114">
        <v>178</v>
      </c>
      <c r="H25" s="114">
        <v>109</v>
      </c>
      <c r="I25" s="140">
        <v>144</v>
      </c>
      <c r="J25" s="115">
        <v>-3</v>
      </c>
      <c r="K25" s="116">
        <v>-2.0833333333333335</v>
      </c>
    </row>
    <row r="26" spans="1:11" ht="14.1" customHeight="1" x14ac:dyDescent="0.2">
      <c r="A26" s="306">
        <v>26</v>
      </c>
      <c r="B26" s="307" t="s">
        <v>243</v>
      </c>
      <c r="C26" s="308"/>
      <c r="D26" s="113">
        <v>1.7985611510791366</v>
      </c>
      <c r="E26" s="115">
        <v>115</v>
      </c>
      <c r="F26" s="114">
        <v>50</v>
      </c>
      <c r="G26" s="114">
        <v>108</v>
      </c>
      <c r="H26" s="114">
        <v>62</v>
      </c>
      <c r="I26" s="140">
        <v>126</v>
      </c>
      <c r="J26" s="115">
        <v>-11</v>
      </c>
      <c r="K26" s="116">
        <v>-8.7301587301587293</v>
      </c>
    </row>
    <row r="27" spans="1:11" ht="14.1" customHeight="1" x14ac:dyDescent="0.2">
      <c r="A27" s="306">
        <v>27</v>
      </c>
      <c r="B27" s="307" t="s">
        <v>244</v>
      </c>
      <c r="C27" s="308"/>
      <c r="D27" s="113">
        <v>0.70378479824835782</v>
      </c>
      <c r="E27" s="115">
        <v>45</v>
      </c>
      <c r="F27" s="114">
        <v>28</v>
      </c>
      <c r="G27" s="114">
        <v>38</v>
      </c>
      <c r="H27" s="114">
        <v>25</v>
      </c>
      <c r="I27" s="140">
        <v>41</v>
      </c>
      <c r="J27" s="115">
        <v>4</v>
      </c>
      <c r="K27" s="116">
        <v>9.7560975609756095</v>
      </c>
    </row>
    <row r="28" spans="1:11" ht="14.1" customHeight="1" x14ac:dyDescent="0.2">
      <c r="A28" s="306">
        <v>28</v>
      </c>
      <c r="B28" s="307" t="s">
        <v>245</v>
      </c>
      <c r="C28" s="308"/>
      <c r="D28" s="113">
        <v>0.17203628401626525</v>
      </c>
      <c r="E28" s="115">
        <v>11</v>
      </c>
      <c r="F28" s="114">
        <v>5</v>
      </c>
      <c r="G28" s="114">
        <v>13</v>
      </c>
      <c r="H28" s="114">
        <v>7</v>
      </c>
      <c r="I28" s="140">
        <v>13</v>
      </c>
      <c r="J28" s="115">
        <v>-2</v>
      </c>
      <c r="K28" s="116">
        <v>-15.384615384615385</v>
      </c>
    </row>
    <row r="29" spans="1:11" ht="14.1" customHeight="1" x14ac:dyDescent="0.2">
      <c r="A29" s="306">
        <v>29</v>
      </c>
      <c r="B29" s="307" t="s">
        <v>246</v>
      </c>
      <c r="C29" s="308"/>
      <c r="D29" s="113">
        <v>7.9293087269314979</v>
      </c>
      <c r="E29" s="115">
        <v>507</v>
      </c>
      <c r="F29" s="114">
        <v>309</v>
      </c>
      <c r="G29" s="114">
        <v>439</v>
      </c>
      <c r="H29" s="114">
        <v>821</v>
      </c>
      <c r="I29" s="140">
        <v>534</v>
      </c>
      <c r="J29" s="115">
        <v>-27</v>
      </c>
      <c r="K29" s="116">
        <v>-5.0561797752808992</v>
      </c>
    </row>
    <row r="30" spans="1:11" ht="14.1" customHeight="1" x14ac:dyDescent="0.2">
      <c r="A30" s="306" t="s">
        <v>247</v>
      </c>
      <c r="B30" s="307" t="s">
        <v>248</v>
      </c>
      <c r="C30" s="308"/>
      <c r="D30" s="113">
        <v>1.7985611510791366</v>
      </c>
      <c r="E30" s="115">
        <v>115</v>
      </c>
      <c r="F30" s="114">
        <v>54</v>
      </c>
      <c r="G30" s="114" t="s">
        <v>513</v>
      </c>
      <c r="H30" s="114">
        <v>129</v>
      </c>
      <c r="I30" s="140">
        <v>101</v>
      </c>
      <c r="J30" s="115">
        <v>14</v>
      </c>
      <c r="K30" s="116">
        <v>13.861386138613861</v>
      </c>
    </row>
    <row r="31" spans="1:11" ht="14.1" customHeight="1" x14ac:dyDescent="0.2">
      <c r="A31" s="306" t="s">
        <v>249</v>
      </c>
      <c r="B31" s="307" t="s">
        <v>250</v>
      </c>
      <c r="C31" s="308"/>
      <c r="D31" s="113">
        <v>6.1307475758523617</v>
      </c>
      <c r="E31" s="115">
        <v>392</v>
      </c>
      <c r="F31" s="114">
        <v>255</v>
      </c>
      <c r="G31" s="114">
        <v>351</v>
      </c>
      <c r="H31" s="114">
        <v>692</v>
      </c>
      <c r="I31" s="140">
        <v>433</v>
      </c>
      <c r="J31" s="115">
        <v>-41</v>
      </c>
      <c r="K31" s="116">
        <v>-9.4688221709006921</v>
      </c>
    </row>
    <row r="32" spans="1:11" ht="14.1" customHeight="1" x14ac:dyDescent="0.2">
      <c r="A32" s="306">
        <v>31</v>
      </c>
      <c r="B32" s="307" t="s">
        <v>251</v>
      </c>
      <c r="C32" s="308"/>
      <c r="D32" s="113">
        <v>0.3127932436659368</v>
      </c>
      <c r="E32" s="115">
        <v>20</v>
      </c>
      <c r="F32" s="114">
        <v>4</v>
      </c>
      <c r="G32" s="114">
        <v>21</v>
      </c>
      <c r="H32" s="114">
        <v>6</v>
      </c>
      <c r="I32" s="140">
        <v>23</v>
      </c>
      <c r="J32" s="115">
        <v>-3</v>
      </c>
      <c r="K32" s="116">
        <v>-13.043478260869565</v>
      </c>
    </row>
    <row r="33" spans="1:11" ht="14.1" customHeight="1" x14ac:dyDescent="0.2">
      <c r="A33" s="306">
        <v>32</v>
      </c>
      <c r="B33" s="307" t="s">
        <v>252</v>
      </c>
      <c r="C33" s="308"/>
      <c r="D33" s="113">
        <v>2.3459493274945262</v>
      </c>
      <c r="E33" s="115">
        <v>150</v>
      </c>
      <c r="F33" s="114">
        <v>69</v>
      </c>
      <c r="G33" s="114">
        <v>174</v>
      </c>
      <c r="H33" s="114">
        <v>149</v>
      </c>
      <c r="I33" s="140">
        <v>140</v>
      </c>
      <c r="J33" s="115">
        <v>10</v>
      </c>
      <c r="K33" s="116">
        <v>7.1428571428571432</v>
      </c>
    </row>
    <row r="34" spans="1:11" ht="14.1" customHeight="1" x14ac:dyDescent="0.2">
      <c r="A34" s="306">
        <v>33</v>
      </c>
      <c r="B34" s="307" t="s">
        <v>253</v>
      </c>
      <c r="C34" s="308"/>
      <c r="D34" s="113">
        <v>1.6265248670628714</v>
      </c>
      <c r="E34" s="115">
        <v>104</v>
      </c>
      <c r="F34" s="114">
        <v>59</v>
      </c>
      <c r="G34" s="114">
        <v>173</v>
      </c>
      <c r="H34" s="114">
        <v>79</v>
      </c>
      <c r="I34" s="140">
        <v>91</v>
      </c>
      <c r="J34" s="115">
        <v>13</v>
      </c>
      <c r="K34" s="116">
        <v>14.285714285714286</v>
      </c>
    </row>
    <row r="35" spans="1:11" ht="14.1" customHeight="1" x14ac:dyDescent="0.2">
      <c r="A35" s="306">
        <v>34</v>
      </c>
      <c r="B35" s="307" t="s">
        <v>254</v>
      </c>
      <c r="C35" s="308"/>
      <c r="D35" s="113">
        <v>2.7682202064435408</v>
      </c>
      <c r="E35" s="115">
        <v>177</v>
      </c>
      <c r="F35" s="114">
        <v>87</v>
      </c>
      <c r="G35" s="114">
        <v>173</v>
      </c>
      <c r="H35" s="114">
        <v>147</v>
      </c>
      <c r="I35" s="140">
        <v>190</v>
      </c>
      <c r="J35" s="115">
        <v>-13</v>
      </c>
      <c r="K35" s="116">
        <v>-6.8421052631578947</v>
      </c>
    </row>
    <row r="36" spans="1:11" ht="14.1" customHeight="1" x14ac:dyDescent="0.2">
      <c r="A36" s="306">
        <v>41</v>
      </c>
      <c r="B36" s="307" t="s">
        <v>255</v>
      </c>
      <c r="C36" s="308"/>
      <c r="D36" s="113">
        <v>0.1876759461995621</v>
      </c>
      <c r="E36" s="115">
        <v>12</v>
      </c>
      <c r="F36" s="114">
        <v>6</v>
      </c>
      <c r="G36" s="114">
        <v>10</v>
      </c>
      <c r="H36" s="114">
        <v>9</v>
      </c>
      <c r="I36" s="140">
        <v>7</v>
      </c>
      <c r="J36" s="115">
        <v>5</v>
      </c>
      <c r="K36" s="116">
        <v>71.428571428571431</v>
      </c>
    </row>
    <row r="37" spans="1:11" ht="14.1" customHeight="1" x14ac:dyDescent="0.2">
      <c r="A37" s="306">
        <v>42</v>
      </c>
      <c r="B37" s="307" t="s">
        <v>256</v>
      </c>
      <c r="C37" s="308"/>
      <c r="D37" s="113">
        <v>7.8198310916484201E-2</v>
      </c>
      <c r="E37" s="115">
        <v>5</v>
      </c>
      <c r="F37" s="114" t="s">
        <v>513</v>
      </c>
      <c r="G37" s="114">
        <v>5</v>
      </c>
      <c r="H37" s="114" t="s">
        <v>513</v>
      </c>
      <c r="I37" s="140">
        <v>6</v>
      </c>
      <c r="J37" s="115">
        <v>-1</v>
      </c>
      <c r="K37" s="116">
        <v>-16.666666666666668</v>
      </c>
    </row>
    <row r="38" spans="1:11" ht="14.1" customHeight="1" x14ac:dyDescent="0.2">
      <c r="A38" s="306">
        <v>43</v>
      </c>
      <c r="B38" s="307" t="s">
        <v>257</v>
      </c>
      <c r="C38" s="308"/>
      <c r="D38" s="113">
        <v>0.51610885204879575</v>
      </c>
      <c r="E38" s="115">
        <v>33</v>
      </c>
      <c r="F38" s="114">
        <v>17</v>
      </c>
      <c r="G38" s="114">
        <v>56</v>
      </c>
      <c r="H38" s="114">
        <v>34</v>
      </c>
      <c r="I38" s="140">
        <v>67</v>
      </c>
      <c r="J38" s="115">
        <v>-34</v>
      </c>
      <c r="K38" s="116">
        <v>-50.746268656716417</v>
      </c>
    </row>
    <row r="39" spans="1:11" ht="14.1" customHeight="1" x14ac:dyDescent="0.2">
      <c r="A39" s="306">
        <v>51</v>
      </c>
      <c r="B39" s="307" t="s">
        <v>258</v>
      </c>
      <c r="C39" s="308"/>
      <c r="D39" s="113">
        <v>3.1904910853925554</v>
      </c>
      <c r="E39" s="115">
        <v>204</v>
      </c>
      <c r="F39" s="114">
        <v>132</v>
      </c>
      <c r="G39" s="114">
        <v>210</v>
      </c>
      <c r="H39" s="114">
        <v>268</v>
      </c>
      <c r="I39" s="140">
        <v>240</v>
      </c>
      <c r="J39" s="115">
        <v>-36</v>
      </c>
      <c r="K39" s="116">
        <v>-15</v>
      </c>
    </row>
    <row r="40" spans="1:11" ht="14.1" customHeight="1" x14ac:dyDescent="0.2">
      <c r="A40" s="306" t="s">
        <v>259</v>
      </c>
      <c r="B40" s="307" t="s">
        <v>260</v>
      </c>
      <c r="C40" s="308"/>
      <c r="D40" s="113">
        <v>2.361588989677823</v>
      </c>
      <c r="E40" s="115">
        <v>151</v>
      </c>
      <c r="F40" s="114">
        <v>121</v>
      </c>
      <c r="G40" s="114">
        <v>189</v>
      </c>
      <c r="H40" s="114">
        <v>233</v>
      </c>
      <c r="I40" s="140">
        <v>193</v>
      </c>
      <c r="J40" s="115">
        <v>-42</v>
      </c>
      <c r="K40" s="116">
        <v>-21.761658031088082</v>
      </c>
    </row>
    <row r="41" spans="1:11" ht="14.1" customHeight="1" x14ac:dyDescent="0.2">
      <c r="A41" s="306"/>
      <c r="B41" s="307" t="s">
        <v>261</v>
      </c>
      <c r="C41" s="308"/>
      <c r="D41" s="113">
        <v>1.9236784485455114</v>
      </c>
      <c r="E41" s="115">
        <v>123</v>
      </c>
      <c r="F41" s="114">
        <v>75</v>
      </c>
      <c r="G41" s="114">
        <v>147</v>
      </c>
      <c r="H41" s="114">
        <v>145</v>
      </c>
      <c r="I41" s="140">
        <v>145</v>
      </c>
      <c r="J41" s="115">
        <v>-22</v>
      </c>
      <c r="K41" s="116">
        <v>-15.172413793103448</v>
      </c>
    </row>
    <row r="42" spans="1:11" ht="14.1" customHeight="1" x14ac:dyDescent="0.2">
      <c r="A42" s="306">
        <v>52</v>
      </c>
      <c r="B42" s="307" t="s">
        <v>262</v>
      </c>
      <c r="C42" s="308"/>
      <c r="D42" s="113">
        <v>3.2999687206756336</v>
      </c>
      <c r="E42" s="115">
        <v>211</v>
      </c>
      <c r="F42" s="114">
        <v>123</v>
      </c>
      <c r="G42" s="114">
        <v>203</v>
      </c>
      <c r="H42" s="114">
        <v>252</v>
      </c>
      <c r="I42" s="140">
        <v>209</v>
      </c>
      <c r="J42" s="115">
        <v>2</v>
      </c>
      <c r="K42" s="116">
        <v>0.9569377990430622</v>
      </c>
    </row>
    <row r="43" spans="1:11" ht="14.1" customHeight="1" x14ac:dyDescent="0.2">
      <c r="A43" s="306" t="s">
        <v>263</v>
      </c>
      <c r="B43" s="307" t="s">
        <v>264</v>
      </c>
      <c r="C43" s="308"/>
      <c r="D43" s="113">
        <v>2.7838598686268377</v>
      </c>
      <c r="E43" s="115">
        <v>178</v>
      </c>
      <c r="F43" s="114">
        <v>112</v>
      </c>
      <c r="G43" s="114">
        <v>176</v>
      </c>
      <c r="H43" s="114">
        <v>218</v>
      </c>
      <c r="I43" s="140">
        <v>156</v>
      </c>
      <c r="J43" s="115">
        <v>22</v>
      </c>
      <c r="K43" s="116">
        <v>14.102564102564102</v>
      </c>
    </row>
    <row r="44" spans="1:11" ht="14.1" customHeight="1" x14ac:dyDescent="0.2">
      <c r="A44" s="306">
        <v>53</v>
      </c>
      <c r="B44" s="307" t="s">
        <v>265</v>
      </c>
      <c r="C44" s="308"/>
      <c r="D44" s="113">
        <v>0.76634344698154522</v>
      </c>
      <c r="E44" s="115">
        <v>49</v>
      </c>
      <c r="F44" s="114">
        <v>32</v>
      </c>
      <c r="G44" s="114">
        <v>42</v>
      </c>
      <c r="H44" s="114">
        <v>50</v>
      </c>
      <c r="I44" s="140">
        <v>38</v>
      </c>
      <c r="J44" s="115">
        <v>11</v>
      </c>
      <c r="K44" s="116">
        <v>28.94736842105263</v>
      </c>
    </row>
    <row r="45" spans="1:11" ht="14.1" customHeight="1" x14ac:dyDescent="0.2">
      <c r="A45" s="306" t="s">
        <v>266</v>
      </c>
      <c r="B45" s="307" t="s">
        <v>267</v>
      </c>
      <c r="C45" s="308"/>
      <c r="D45" s="113">
        <v>0.7507037847982484</v>
      </c>
      <c r="E45" s="115">
        <v>48</v>
      </c>
      <c r="F45" s="114">
        <v>28</v>
      </c>
      <c r="G45" s="114">
        <v>40</v>
      </c>
      <c r="H45" s="114">
        <v>47</v>
      </c>
      <c r="I45" s="140">
        <v>35</v>
      </c>
      <c r="J45" s="115">
        <v>13</v>
      </c>
      <c r="K45" s="116">
        <v>37.142857142857146</v>
      </c>
    </row>
    <row r="46" spans="1:11" ht="14.1" customHeight="1" x14ac:dyDescent="0.2">
      <c r="A46" s="306">
        <v>54</v>
      </c>
      <c r="B46" s="307" t="s">
        <v>268</v>
      </c>
      <c r="C46" s="308"/>
      <c r="D46" s="113">
        <v>7.6947137941820456</v>
      </c>
      <c r="E46" s="115">
        <v>492</v>
      </c>
      <c r="F46" s="114">
        <v>245</v>
      </c>
      <c r="G46" s="114">
        <v>341</v>
      </c>
      <c r="H46" s="114">
        <v>493</v>
      </c>
      <c r="I46" s="140">
        <v>398</v>
      </c>
      <c r="J46" s="115">
        <v>94</v>
      </c>
      <c r="K46" s="116">
        <v>23.618090452261306</v>
      </c>
    </row>
    <row r="47" spans="1:11" ht="14.1" customHeight="1" x14ac:dyDescent="0.2">
      <c r="A47" s="306">
        <v>61</v>
      </c>
      <c r="B47" s="307" t="s">
        <v>269</v>
      </c>
      <c r="C47" s="308"/>
      <c r="D47" s="113">
        <v>1.2824522990303409</v>
      </c>
      <c r="E47" s="115">
        <v>82</v>
      </c>
      <c r="F47" s="114">
        <v>43</v>
      </c>
      <c r="G47" s="114">
        <v>86</v>
      </c>
      <c r="H47" s="114">
        <v>91</v>
      </c>
      <c r="I47" s="140">
        <v>84</v>
      </c>
      <c r="J47" s="115">
        <v>-2</v>
      </c>
      <c r="K47" s="116">
        <v>-2.3809523809523809</v>
      </c>
    </row>
    <row r="48" spans="1:11" ht="14.1" customHeight="1" x14ac:dyDescent="0.2">
      <c r="A48" s="306">
        <v>62</v>
      </c>
      <c r="B48" s="307" t="s">
        <v>270</v>
      </c>
      <c r="C48" s="308"/>
      <c r="D48" s="113">
        <v>16.922114482327181</v>
      </c>
      <c r="E48" s="115">
        <v>1082</v>
      </c>
      <c r="F48" s="114">
        <v>409</v>
      </c>
      <c r="G48" s="114">
        <v>768</v>
      </c>
      <c r="H48" s="114">
        <v>1000</v>
      </c>
      <c r="I48" s="140">
        <v>704</v>
      </c>
      <c r="J48" s="115">
        <v>378</v>
      </c>
      <c r="K48" s="116">
        <v>53.69318181818182</v>
      </c>
    </row>
    <row r="49" spans="1:11" ht="14.1" customHeight="1" x14ac:dyDescent="0.2">
      <c r="A49" s="306">
        <v>63</v>
      </c>
      <c r="B49" s="307" t="s">
        <v>271</v>
      </c>
      <c r="C49" s="308"/>
      <c r="D49" s="113">
        <v>11.901782921488897</v>
      </c>
      <c r="E49" s="115">
        <v>761</v>
      </c>
      <c r="F49" s="114">
        <v>386</v>
      </c>
      <c r="G49" s="114">
        <v>750</v>
      </c>
      <c r="H49" s="114">
        <v>1261</v>
      </c>
      <c r="I49" s="140">
        <v>679</v>
      </c>
      <c r="J49" s="115">
        <v>82</v>
      </c>
      <c r="K49" s="116">
        <v>12.076583210603829</v>
      </c>
    </row>
    <row r="50" spans="1:11" ht="14.1" customHeight="1" x14ac:dyDescent="0.2">
      <c r="A50" s="306" t="s">
        <v>272</v>
      </c>
      <c r="B50" s="307" t="s">
        <v>273</v>
      </c>
      <c r="C50" s="308"/>
      <c r="D50" s="113">
        <v>4.1757898029402565</v>
      </c>
      <c r="E50" s="115">
        <v>267</v>
      </c>
      <c r="F50" s="114">
        <v>103</v>
      </c>
      <c r="G50" s="114">
        <v>229</v>
      </c>
      <c r="H50" s="114">
        <v>261</v>
      </c>
      <c r="I50" s="140">
        <v>226</v>
      </c>
      <c r="J50" s="115">
        <v>41</v>
      </c>
      <c r="K50" s="116">
        <v>18.141592920353983</v>
      </c>
    </row>
    <row r="51" spans="1:11" ht="14.1" customHeight="1" x14ac:dyDescent="0.2">
      <c r="A51" s="306" t="s">
        <v>274</v>
      </c>
      <c r="B51" s="307" t="s">
        <v>275</v>
      </c>
      <c r="C51" s="308"/>
      <c r="D51" s="113">
        <v>7.0065686581169846</v>
      </c>
      <c r="E51" s="115">
        <v>448</v>
      </c>
      <c r="F51" s="114">
        <v>252</v>
      </c>
      <c r="G51" s="114">
        <v>464</v>
      </c>
      <c r="H51" s="114">
        <v>925</v>
      </c>
      <c r="I51" s="140">
        <v>427</v>
      </c>
      <c r="J51" s="115">
        <v>21</v>
      </c>
      <c r="K51" s="116">
        <v>4.918032786885246</v>
      </c>
    </row>
    <row r="52" spans="1:11" ht="14.1" customHeight="1" x14ac:dyDescent="0.2">
      <c r="A52" s="306">
        <v>71</v>
      </c>
      <c r="B52" s="307" t="s">
        <v>276</v>
      </c>
      <c r="C52" s="308"/>
      <c r="D52" s="113">
        <v>6.8188927119174227</v>
      </c>
      <c r="E52" s="115">
        <v>436</v>
      </c>
      <c r="F52" s="114">
        <v>232</v>
      </c>
      <c r="G52" s="114">
        <v>416</v>
      </c>
      <c r="H52" s="114">
        <v>387</v>
      </c>
      <c r="I52" s="140">
        <v>447</v>
      </c>
      <c r="J52" s="115">
        <v>-11</v>
      </c>
      <c r="K52" s="116">
        <v>-2.4608501118568231</v>
      </c>
    </row>
    <row r="53" spans="1:11" ht="14.1" customHeight="1" x14ac:dyDescent="0.2">
      <c r="A53" s="306" t="s">
        <v>277</v>
      </c>
      <c r="B53" s="307" t="s">
        <v>278</v>
      </c>
      <c r="C53" s="308"/>
      <c r="D53" s="113">
        <v>2.3459493274945262</v>
      </c>
      <c r="E53" s="115">
        <v>150</v>
      </c>
      <c r="F53" s="114">
        <v>70</v>
      </c>
      <c r="G53" s="114">
        <v>116</v>
      </c>
      <c r="H53" s="114">
        <v>108</v>
      </c>
      <c r="I53" s="140">
        <v>131</v>
      </c>
      <c r="J53" s="115">
        <v>19</v>
      </c>
      <c r="K53" s="116">
        <v>14.503816793893129</v>
      </c>
    </row>
    <row r="54" spans="1:11" ht="14.1" customHeight="1" x14ac:dyDescent="0.2">
      <c r="A54" s="306" t="s">
        <v>279</v>
      </c>
      <c r="B54" s="307" t="s">
        <v>280</v>
      </c>
      <c r="C54" s="308"/>
      <c r="D54" s="113">
        <v>3.9255552080075069</v>
      </c>
      <c r="E54" s="115">
        <v>251</v>
      </c>
      <c r="F54" s="114">
        <v>144</v>
      </c>
      <c r="G54" s="114">
        <v>269</v>
      </c>
      <c r="H54" s="114">
        <v>251</v>
      </c>
      <c r="I54" s="140">
        <v>278</v>
      </c>
      <c r="J54" s="115">
        <v>-27</v>
      </c>
      <c r="K54" s="116">
        <v>-9.7122302158273381</v>
      </c>
    </row>
    <row r="55" spans="1:11" ht="14.1" customHeight="1" x14ac:dyDescent="0.2">
      <c r="A55" s="306">
        <v>72</v>
      </c>
      <c r="B55" s="307" t="s">
        <v>281</v>
      </c>
      <c r="C55" s="308"/>
      <c r="D55" s="113">
        <v>1.1886143259305599</v>
      </c>
      <c r="E55" s="115">
        <v>76</v>
      </c>
      <c r="F55" s="114">
        <v>38</v>
      </c>
      <c r="G55" s="114">
        <v>92</v>
      </c>
      <c r="H55" s="114">
        <v>53</v>
      </c>
      <c r="I55" s="140">
        <v>97</v>
      </c>
      <c r="J55" s="115">
        <v>-21</v>
      </c>
      <c r="K55" s="116">
        <v>-21.649484536082475</v>
      </c>
    </row>
    <row r="56" spans="1:11" ht="14.1" customHeight="1" x14ac:dyDescent="0.2">
      <c r="A56" s="306" t="s">
        <v>282</v>
      </c>
      <c r="B56" s="307" t="s">
        <v>283</v>
      </c>
      <c r="C56" s="308"/>
      <c r="D56" s="113">
        <v>0.3440725680325305</v>
      </c>
      <c r="E56" s="115">
        <v>22</v>
      </c>
      <c r="F56" s="114">
        <v>12</v>
      </c>
      <c r="G56" s="114">
        <v>33</v>
      </c>
      <c r="H56" s="114">
        <v>27</v>
      </c>
      <c r="I56" s="140">
        <v>27</v>
      </c>
      <c r="J56" s="115">
        <v>-5</v>
      </c>
      <c r="K56" s="116">
        <v>-18.518518518518519</v>
      </c>
    </row>
    <row r="57" spans="1:11" ht="14.1" customHeight="1" x14ac:dyDescent="0.2">
      <c r="A57" s="306" t="s">
        <v>284</v>
      </c>
      <c r="B57" s="307" t="s">
        <v>285</v>
      </c>
      <c r="C57" s="308"/>
      <c r="D57" s="113">
        <v>0.48482952768220205</v>
      </c>
      <c r="E57" s="115">
        <v>31</v>
      </c>
      <c r="F57" s="114">
        <v>11</v>
      </c>
      <c r="G57" s="114">
        <v>25</v>
      </c>
      <c r="H57" s="114">
        <v>15</v>
      </c>
      <c r="I57" s="140">
        <v>29</v>
      </c>
      <c r="J57" s="115">
        <v>2</v>
      </c>
      <c r="K57" s="116">
        <v>6.8965517241379306</v>
      </c>
    </row>
    <row r="58" spans="1:11" ht="14.1" customHeight="1" x14ac:dyDescent="0.2">
      <c r="A58" s="306">
        <v>73</v>
      </c>
      <c r="B58" s="307" t="s">
        <v>286</v>
      </c>
      <c r="C58" s="308"/>
      <c r="D58" s="113">
        <v>1.3606506099468252</v>
      </c>
      <c r="E58" s="115">
        <v>87</v>
      </c>
      <c r="F58" s="114">
        <v>43</v>
      </c>
      <c r="G58" s="114">
        <v>128</v>
      </c>
      <c r="H58" s="114">
        <v>79</v>
      </c>
      <c r="I58" s="140">
        <v>73</v>
      </c>
      <c r="J58" s="115">
        <v>14</v>
      </c>
      <c r="K58" s="116">
        <v>19.17808219178082</v>
      </c>
    </row>
    <row r="59" spans="1:11" ht="14.1" customHeight="1" x14ac:dyDescent="0.2">
      <c r="A59" s="306" t="s">
        <v>287</v>
      </c>
      <c r="B59" s="307" t="s">
        <v>288</v>
      </c>
      <c r="C59" s="308"/>
      <c r="D59" s="113">
        <v>1.0165780419142947</v>
      </c>
      <c r="E59" s="115">
        <v>65</v>
      </c>
      <c r="F59" s="114">
        <v>35</v>
      </c>
      <c r="G59" s="114">
        <v>103</v>
      </c>
      <c r="H59" s="114">
        <v>67</v>
      </c>
      <c r="I59" s="140">
        <v>66</v>
      </c>
      <c r="J59" s="115">
        <v>-1</v>
      </c>
      <c r="K59" s="116">
        <v>-1.5151515151515151</v>
      </c>
    </row>
    <row r="60" spans="1:11" ht="14.1" customHeight="1" x14ac:dyDescent="0.2">
      <c r="A60" s="306">
        <v>81</v>
      </c>
      <c r="B60" s="307" t="s">
        <v>289</v>
      </c>
      <c r="C60" s="308"/>
      <c r="D60" s="113">
        <v>8.4923365655301843</v>
      </c>
      <c r="E60" s="115">
        <v>543</v>
      </c>
      <c r="F60" s="114">
        <v>390</v>
      </c>
      <c r="G60" s="114">
        <v>619</v>
      </c>
      <c r="H60" s="114">
        <v>405</v>
      </c>
      <c r="I60" s="140">
        <v>498</v>
      </c>
      <c r="J60" s="115">
        <v>45</v>
      </c>
      <c r="K60" s="116">
        <v>9.0361445783132535</v>
      </c>
    </row>
    <row r="61" spans="1:11" ht="14.1" customHeight="1" x14ac:dyDescent="0.2">
      <c r="A61" s="306" t="s">
        <v>290</v>
      </c>
      <c r="B61" s="307" t="s">
        <v>291</v>
      </c>
      <c r="C61" s="308"/>
      <c r="D61" s="113">
        <v>1.7829214888958398</v>
      </c>
      <c r="E61" s="115">
        <v>114</v>
      </c>
      <c r="F61" s="114">
        <v>60</v>
      </c>
      <c r="G61" s="114">
        <v>171</v>
      </c>
      <c r="H61" s="114">
        <v>94</v>
      </c>
      <c r="I61" s="140">
        <v>111</v>
      </c>
      <c r="J61" s="115">
        <v>3</v>
      </c>
      <c r="K61" s="116">
        <v>2.7027027027027026</v>
      </c>
    </row>
    <row r="62" spans="1:11" ht="14.1" customHeight="1" x14ac:dyDescent="0.2">
      <c r="A62" s="306" t="s">
        <v>292</v>
      </c>
      <c r="B62" s="307" t="s">
        <v>293</v>
      </c>
      <c r="C62" s="308"/>
      <c r="D62" s="113">
        <v>3.2999687206756336</v>
      </c>
      <c r="E62" s="115">
        <v>211</v>
      </c>
      <c r="F62" s="114">
        <v>178</v>
      </c>
      <c r="G62" s="114">
        <v>288</v>
      </c>
      <c r="H62" s="114">
        <v>140</v>
      </c>
      <c r="I62" s="140">
        <v>185</v>
      </c>
      <c r="J62" s="115">
        <v>26</v>
      </c>
      <c r="K62" s="116">
        <v>14.054054054054054</v>
      </c>
    </row>
    <row r="63" spans="1:11" ht="14.1" customHeight="1" x14ac:dyDescent="0.2">
      <c r="A63" s="306"/>
      <c r="B63" s="307" t="s">
        <v>294</v>
      </c>
      <c r="C63" s="308"/>
      <c r="D63" s="113">
        <v>2.5649045980606817</v>
      </c>
      <c r="E63" s="115">
        <v>164</v>
      </c>
      <c r="F63" s="114">
        <v>155</v>
      </c>
      <c r="G63" s="114">
        <v>258</v>
      </c>
      <c r="H63" s="114">
        <v>124</v>
      </c>
      <c r="I63" s="140">
        <v>169</v>
      </c>
      <c r="J63" s="115">
        <v>-5</v>
      </c>
      <c r="K63" s="116">
        <v>-2.9585798816568047</v>
      </c>
    </row>
    <row r="64" spans="1:11" ht="14.1" customHeight="1" x14ac:dyDescent="0.2">
      <c r="A64" s="306" t="s">
        <v>295</v>
      </c>
      <c r="B64" s="307" t="s">
        <v>296</v>
      </c>
      <c r="C64" s="308"/>
      <c r="D64" s="113">
        <v>1.079136690647482</v>
      </c>
      <c r="E64" s="115">
        <v>69</v>
      </c>
      <c r="F64" s="114">
        <v>53</v>
      </c>
      <c r="G64" s="114">
        <v>63</v>
      </c>
      <c r="H64" s="114">
        <v>42</v>
      </c>
      <c r="I64" s="140">
        <v>75</v>
      </c>
      <c r="J64" s="115">
        <v>-6</v>
      </c>
      <c r="K64" s="116">
        <v>-8</v>
      </c>
    </row>
    <row r="65" spans="1:11" ht="14.1" customHeight="1" x14ac:dyDescent="0.2">
      <c r="A65" s="306" t="s">
        <v>297</v>
      </c>
      <c r="B65" s="307" t="s">
        <v>298</v>
      </c>
      <c r="C65" s="308"/>
      <c r="D65" s="113">
        <v>1.1573350015639663</v>
      </c>
      <c r="E65" s="115">
        <v>74</v>
      </c>
      <c r="F65" s="114">
        <v>58</v>
      </c>
      <c r="G65" s="114">
        <v>54</v>
      </c>
      <c r="H65" s="114">
        <v>77</v>
      </c>
      <c r="I65" s="140">
        <v>66</v>
      </c>
      <c r="J65" s="115">
        <v>8</v>
      </c>
      <c r="K65" s="116">
        <v>12.121212121212121</v>
      </c>
    </row>
    <row r="66" spans="1:11" ht="14.1" customHeight="1" x14ac:dyDescent="0.2">
      <c r="A66" s="306">
        <v>82</v>
      </c>
      <c r="B66" s="307" t="s">
        <v>299</v>
      </c>
      <c r="C66" s="308"/>
      <c r="D66" s="113">
        <v>2.924616828276509</v>
      </c>
      <c r="E66" s="115">
        <v>187</v>
      </c>
      <c r="F66" s="114">
        <v>221</v>
      </c>
      <c r="G66" s="114">
        <v>286</v>
      </c>
      <c r="H66" s="114">
        <v>190</v>
      </c>
      <c r="I66" s="140">
        <v>226</v>
      </c>
      <c r="J66" s="115">
        <v>-39</v>
      </c>
      <c r="K66" s="116">
        <v>-17.256637168141594</v>
      </c>
    </row>
    <row r="67" spans="1:11" ht="14.1" customHeight="1" x14ac:dyDescent="0.2">
      <c r="A67" s="306" t="s">
        <v>300</v>
      </c>
      <c r="B67" s="307" t="s">
        <v>301</v>
      </c>
      <c r="C67" s="308"/>
      <c r="D67" s="113">
        <v>1.7203628401626525</v>
      </c>
      <c r="E67" s="115">
        <v>110</v>
      </c>
      <c r="F67" s="114">
        <v>168</v>
      </c>
      <c r="G67" s="114">
        <v>135</v>
      </c>
      <c r="H67" s="114">
        <v>128</v>
      </c>
      <c r="I67" s="140">
        <v>117</v>
      </c>
      <c r="J67" s="115">
        <v>-7</v>
      </c>
      <c r="K67" s="116">
        <v>-5.982905982905983</v>
      </c>
    </row>
    <row r="68" spans="1:11" ht="14.1" customHeight="1" x14ac:dyDescent="0.2">
      <c r="A68" s="306" t="s">
        <v>302</v>
      </c>
      <c r="B68" s="307" t="s">
        <v>303</v>
      </c>
      <c r="C68" s="308"/>
      <c r="D68" s="113">
        <v>0.62558648733187361</v>
      </c>
      <c r="E68" s="115">
        <v>40</v>
      </c>
      <c r="F68" s="114">
        <v>34</v>
      </c>
      <c r="G68" s="114">
        <v>106</v>
      </c>
      <c r="H68" s="114">
        <v>50</v>
      </c>
      <c r="I68" s="140">
        <v>82</v>
      </c>
      <c r="J68" s="115">
        <v>-42</v>
      </c>
      <c r="K68" s="116">
        <v>-51.219512195121951</v>
      </c>
    </row>
    <row r="69" spans="1:11" ht="14.1" customHeight="1" x14ac:dyDescent="0.2">
      <c r="A69" s="306">
        <v>83</v>
      </c>
      <c r="B69" s="307" t="s">
        <v>304</v>
      </c>
      <c r="C69" s="308"/>
      <c r="D69" s="113">
        <v>4.5667813575226779</v>
      </c>
      <c r="E69" s="115">
        <v>292</v>
      </c>
      <c r="F69" s="114">
        <v>170</v>
      </c>
      <c r="G69" s="114">
        <v>531</v>
      </c>
      <c r="H69" s="114">
        <v>252</v>
      </c>
      <c r="I69" s="140">
        <v>305</v>
      </c>
      <c r="J69" s="115">
        <v>-13</v>
      </c>
      <c r="K69" s="116">
        <v>-4.2622950819672134</v>
      </c>
    </row>
    <row r="70" spans="1:11" ht="14.1" customHeight="1" x14ac:dyDescent="0.2">
      <c r="A70" s="306" t="s">
        <v>305</v>
      </c>
      <c r="B70" s="307" t="s">
        <v>306</v>
      </c>
      <c r="C70" s="308"/>
      <c r="D70" s="113">
        <v>3.2686893963090395</v>
      </c>
      <c r="E70" s="115">
        <v>209</v>
      </c>
      <c r="F70" s="114">
        <v>138</v>
      </c>
      <c r="G70" s="114">
        <v>458</v>
      </c>
      <c r="H70" s="114">
        <v>189</v>
      </c>
      <c r="I70" s="140">
        <v>243</v>
      </c>
      <c r="J70" s="115">
        <v>-34</v>
      </c>
      <c r="K70" s="116">
        <v>-13.991769547325102</v>
      </c>
    </row>
    <row r="71" spans="1:11" ht="14.1" customHeight="1" x14ac:dyDescent="0.2">
      <c r="A71" s="306"/>
      <c r="B71" s="307" t="s">
        <v>307</v>
      </c>
      <c r="C71" s="308"/>
      <c r="D71" s="113">
        <v>1.9080387863622146</v>
      </c>
      <c r="E71" s="115">
        <v>122</v>
      </c>
      <c r="F71" s="114">
        <v>80</v>
      </c>
      <c r="G71" s="114">
        <v>242</v>
      </c>
      <c r="H71" s="114">
        <v>86</v>
      </c>
      <c r="I71" s="140">
        <v>170</v>
      </c>
      <c r="J71" s="115">
        <v>-48</v>
      </c>
      <c r="K71" s="116">
        <v>-28.235294117647058</v>
      </c>
    </row>
    <row r="72" spans="1:11" ht="14.1" customHeight="1" x14ac:dyDescent="0.2">
      <c r="A72" s="306">
        <v>84</v>
      </c>
      <c r="B72" s="307" t="s">
        <v>308</v>
      </c>
      <c r="C72" s="308"/>
      <c r="D72" s="113">
        <v>1.1729746637472631</v>
      </c>
      <c r="E72" s="115">
        <v>75</v>
      </c>
      <c r="F72" s="114">
        <v>47</v>
      </c>
      <c r="G72" s="114">
        <v>139</v>
      </c>
      <c r="H72" s="114">
        <v>77</v>
      </c>
      <c r="I72" s="140">
        <v>90</v>
      </c>
      <c r="J72" s="115">
        <v>-15</v>
      </c>
      <c r="K72" s="116">
        <v>-16.666666666666668</v>
      </c>
    </row>
    <row r="73" spans="1:11" ht="14.1" customHeight="1" x14ac:dyDescent="0.2">
      <c r="A73" s="306" t="s">
        <v>309</v>
      </c>
      <c r="B73" s="307" t="s">
        <v>310</v>
      </c>
      <c r="C73" s="308"/>
      <c r="D73" s="113">
        <v>0.62558648733187361</v>
      </c>
      <c r="E73" s="115">
        <v>40</v>
      </c>
      <c r="F73" s="114">
        <v>20</v>
      </c>
      <c r="G73" s="114">
        <v>68</v>
      </c>
      <c r="H73" s="114">
        <v>19</v>
      </c>
      <c r="I73" s="140">
        <v>57</v>
      </c>
      <c r="J73" s="115">
        <v>-17</v>
      </c>
      <c r="K73" s="116">
        <v>-29.82456140350877</v>
      </c>
    </row>
    <row r="74" spans="1:11" ht="14.1" customHeight="1" x14ac:dyDescent="0.2">
      <c r="A74" s="306" t="s">
        <v>311</v>
      </c>
      <c r="B74" s="307" t="s">
        <v>312</v>
      </c>
      <c r="C74" s="308"/>
      <c r="D74" s="113">
        <v>6.2558648733187366E-2</v>
      </c>
      <c r="E74" s="115">
        <v>4</v>
      </c>
      <c r="F74" s="114">
        <v>7</v>
      </c>
      <c r="G74" s="114">
        <v>20</v>
      </c>
      <c r="H74" s="114">
        <v>4</v>
      </c>
      <c r="I74" s="140">
        <v>10</v>
      </c>
      <c r="J74" s="115">
        <v>-6</v>
      </c>
      <c r="K74" s="116">
        <v>-60</v>
      </c>
    </row>
    <row r="75" spans="1:11" ht="14.1" customHeight="1" x14ac:dyDescent="0.2">
      <c r="A75" s="306" t="s">
        <v>313</v>
      </c>
      <c r="B75" s="307" t="s">
        <v>314</v>
      </c>
      <c r="C75" s="308"/>
      <c r="D75" s="113">
        <v>0</v>
      </c>
      <c r="E75" s="115">
        <v>0</v>
      </c>
      <c r="F75" s="114">
        <v>0</v>
      </c>
      <c r="G75" s="114">
        <v>0</v>
      </c>
      <c r="H75" s="114">
        <v>0</v>
      </c>
      <c r="I75" s="140">
        <v>0</v>
      </c>
      <c r="J75" s="115">
        <v>0</v>
      </c>
      <c r="K75" s="116">
        <v>0</v>
      </c>
    </row>
    <row r="76" spans="1:11" ht="14.1" customHeight="1" x14ac:dyDescent="0.2">
      <c r="A76" s="306">
        <v>91</v>
      </c>
      <c r="B76" s="307" t="s">
        <v>315</v>
      </c>
      <c r="C76" s="308"/>
      <c r="D76" s="113">
        <v>0.42227087894901472</v>
      </c>
      <c r="E76" s="115">
        <v>27</v>
      </c>
      <c r="F76" s="114">
        <v>9</v>
      </c>
      <c r="G76" s="114">
        <v>152</v>
      </c>
      <c r="H76" s="114">
        <v>23</v>
      </c>
      <c r="I76" s="140">
        <v>25</v>
      </c>
      <c r="J76" s="115">
        <v>2</v>
      </c>
      <c r="K76" s="116">
        <v>8</v>
      </c>
    </row>
    <row r="77" spans="1:11" ht="14.1" customHeight="1" x14ac:dyDescent="0.2">
      <c r="A77" s="306">
        <v>92</v>
      </c>
      <c r="B77" s="307" t="s">
        <v>316</v>
      </c>
      <c r="C77" s="308"/>
      <c r="D77" s="113">
        <v>0.54738817641538939</v>
      </c>
      <c r="E77" s="115">
        <v>35</v>
      </c>
      <c r="F77" s="114">
        <v>24</v>
      </c>
      <c r="G77" s="114">
        <v>17</v>
      </c>
      <c r="H77" s="114">
        <v>11</v>
      </c>
      <c r="I77" s="140">
        <v>20</v>
      </c>
      <c r="J77" s="115">
        <v>15</v>
      </c>
      <c r="K77" s="116">
        <v>75</v>
      </c>
    </row>
    <row r="78" spans="1:11" ht="14.1" customHeight="1" x14ac:dyDescent="0.2">
      <c r="A78" s="306">
        <v>93</v>
      </c>
      <c r="B78" s="307" t="s">
        <v>317</v>
      </c>
      <c r="C78" s="308"/>
      <c r="D78" s="113">
        <v>6.2558648733187366E-2</v>
      </c>
      <c r="E78" s="115">
        <v>4</v>
      </c>
      <c r="F78" s="114" t="s">
        <v>513</v>
      </c>
      <c r="G78" s="114">
        <v>11</v>
      </c>
      <c r="H78" s="114">
        <v>12</v>
      </c>
      <c r="I78" s="140">
        <v>15</v>
      </c>
      <c r="J78" s="115">
        <v>-11</v>
      </c>
      <c r="K78" s="116">
        <v>-73.333333333333329</v>
      </c>
    </row>
    <row r="79" spans="1:11" ht="14.1" customHeight="1" x14ac:dyDescent="0.2">
      <c r="A79" s="306">
        <v>94</v>
      </c>
      <c r="B79" s="307" t="s">
        <v>318</v>
      </c>
      <c r="C79" s="308"/>
      <c r="D79" s="113">
        <v>0.78198310916484204</v>
      </c>
      <c r="E79" s="115">
        <v>50</v>
      </c>
      <c r="F79" s="114">
        <v>9</v>
      </c>
      <c r="G79" s="114">
        <v>10</v>
      </c>
      <c r="H79" s="114">
        <v>67</v>
      </c>
      <c r="I79" s="140">
        <v>70</v>
      </c>
      <c r="J79" s="115">
        <v>-20</v>
      </c>
      <c r="K79" s="116">
        <v>-28.571428571428573</v>
      </c>
    </row>
    <row r="80" spans="1:11" ht="14.1" customHeight="1" x14ac:dyDescent="0.2">
      <c r="A80" s="306" t="s">
        <v>319</v>
      </c>
      <c r="B80" s="307" t="s">
        <v>320</v>
      </c>
      <c r="C80" s="308"/>
      <c r="D80" s="113">
        <v>0</v>
      </c>
      <c r="E80" s="115">
        <v>0</v>
      </c>
      <c r="F80" s="114">
        <v>0</v>
      </c>
      <c r="G80" s="114">
        <v>0</v>
      </c>
      <c r="H80" s="114">
        <v>0</v>
      </c>
      <c r="I80" s="140">
        <v>0</v>
      </c>
      <c r="J80" s="115">
        <v>0</v>
      </c>
      <c r="K80" s="116">
        <v>0</v>
      </c>
    </row>
    <row r="81" spans="1:11" ht="14.1" customHeight="1" x14ac:dyDescent="0.2">
      <c r="A81" s="310" t="s">
        <v>321</v>
      </c>
      <c r="B81" s="311" t="s">
        <v>333</v>
      </c>
      <c r="C81" s="312"/>
      <c r="D81" s="125">
        <v>0.29715358148263998</v>
      </c>
      <c r="E81" s="143">
        <v>19</v>
      </c>
      <c r="F81" s="144">
        <v>17</v>
      </c>
      <c r="G81" s="144">
        <v>39</v>
      </c>
      <c r="H81" s="144">
        <v>11</v>
      </c>
      <c r="I81" s="145">
        <v>20</v>
      </c>
      <c r="J81" s="143">
        <v>-1</v>
      </c>
      <c r="K81" s="146">
        <v>-5</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4" t="s">
        <v>364</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151" t="s">
        <v>365</v>
      </c>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5">
    <mergeCell ref="A3:K3"/>
    <mergeCell ref="A4:K4"/>
    <mergeCell ref="A5:E5"/>
    <mergeCell ref="A7:C10"/>
    <mergeCell ref="D7:D10"/>
    <mergeCell ref="E7:I7"/>
    <mergeCell ref="J7:K8"/>
    <mergeCell ref="E8:E9"/>
    <mergeCell ref="F8:F9"/>
    <mergeCell ref="G8:G9"/>
    <mergeCell ref="H8:H9"/>
    <mergeCell ref="I8:I9"/>
    <mergeCell ref="A84:K84"/>
    <mergeCell ref="A85:K85"/>
    <mergeCell ref="A87:K87"/>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366</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56" t="s">
        <v>367</v>
      </c>
      <c r="E7" s="657"/>
      <c r="F7" s="657"/>
      <c r="G7" s="657"/>
      <c r="H7" s="658"/>
      <c r="I7" s="588" t="s">
        <v>359</v>
      </c>
      <c r="J7" s="589"/>
      <c r="K7" s="96"/>
      <c r="L7" s="96"/>
      <c r="M7" s="96"/>
      <c r="N7" s="96"/>
      <c r="O7" s="96"/>
    </row>
    <row r="8" spans="1:15" ht="21.75" customHeight="1" x14ac:dyDescent="0.2">
      <c r="A8" s="616"/>
      <c r="B8" s="617"/>
      <c r="C8" s="583"/>
      <c r="D8" s="566" t="s">
        <v>335</v>
      </c>
      <c r="E8" s="566" t="s">
        <v>337</v>
      </c>
      <c r="F8" s="566" t="s">
        <v>338</v>
      </c>
      <c r="G8" s="566" t="s">
        <v>339</v>
      </c>
      <c r="H8" s="566" t="s">
        <v>340</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6139</v>
      </c>
      <c r="E11" s="114">
        <v>5976</v>
      </c>
      <c r="F11" s="114">
        <v>5963</v>
      </c>
      <c r="G11" s="114">
        <v>4951</v>
      </c>
      <c r="H11" s="140">
        <v>5630</v>
      </c>
      <c r="I11" s="115">
        <v>509</v>
      </c>
      <c r="J11" s="116">
        <v>9.0408525754884543</v>
      </c>
    </row>
    <row r="12" spans="1:15" s="110" customFormat="1" ht="24.95" customHeight="1" x14ac:dyDescent="0.2">
      <c r="A12" s="193" t="s">
        <v>132</v>
      </c>
      <c r="B12" s="194" t="s">
        <v>133</v>
      </c>
      <c r="C12" s="113">
        <v>2.2479231145137644</v>
      </c>
      <c r="D12" s="115">
        <v>138</v>
      </c>
      <c r="E12" s="114">
        <v>153</v>
      </c>
      <c r="F12" s="114">
        <v>219</v>
      </c>
      <c r="G12" s="114">
        <v>124</v>
      </c>
      <c r="H12" s="140">
        <v>135</v>
      </c>
      <c r="I12" s="115">
        <v>3</v>
      </c>
      <c r="J12" s="116">
        <v>2.2222222222222223</v>
      </c>
    </row>
    <row r="13" spans="1:15" s="110" customFormat="1" ht="24.95" customHeight="1" x14ac:dyDescent="0.2">
      <c r="A13" s="193" t="s">
        <v>134</v>
      </c>
      <c r="B13" s="199" t="s">
        <v>214</v>
      </c>
      <c r="C13" s="113">
        <v>1.8895585600260629</v>
      </c>
      <c r="D13" s="115">
        <v>116</v>
      </c>
      <c r="E13" s="114">
        <v>58</v>
      </c>
      <c r="F13" s="114">
        <v>62</v>
      </c>
      <c r="G13" s="114">
        <v>50</v>
      </c>
      <c r="H13" s="140">
        <v>119</v>
      </c>
      <c r="I13" s="115">
        <v>-3</v>
      </c>
      <c r="J13" s="116">
        <v>-2.5210084033613445</v>
      </c>
    </row>
    <row r="14" spans="1:15" s="287" customFormat="1" ht="24.95" customHeight="1" x14ac:dyDescent="0.2">
      <c r="A14" s="193" t="s">
        <v>215</v>
      </c>
      <c r="B14" s="199" t="s">
        <v>137</v>
      </c>
      <c r="C14" s="113">
        <v>8.1935168594233581</v>
      </c>
      <c r="D14" s="115">
        <v>503</v>
      </c>
      <c r="E14" s="114">
        <v>339</v>
      </c>
      <c r="F14" s="114">
        <v>372</v>
      </c>
      <c r="G14" s="114">
        <v>336</v>
      </c>
      <c r="H14" s="140">
        <v>420</v>
      </c>
      <c r="I14" s="115">
        <v>83</v>
      </c>
      <c r="J14" s="116">
        <v>19.761904761904763</v>
      </c>
      <c r="K14" s="110"/>
      <c r="L14" s="110"/>
      <c r="M14" s="110"/>
      <c r="N14" s="110"/>
      <c r="O14" s="110"/>
    </row>
    <row r="15" spans="1:15" s="110" customFormat="1" ht="24.95" customHeight="1" x14ac:dyDescent="0.2">
      <c r="A15" s="193" t="s">
        <v>216</v>
      </c>
      <c r="B15" s="199" t="s">
        <v>217</v>
      </c>
      <c r="C15" s="113">
        <v>4.1049030786773093</v>
      </c>
      <c r="D15" s="115">
        <v>252</v>
      </c>
      <c r="E15" s="114">
        <v>169</v>
      </c>
      <c r="F15" s="114">
        <v>166</v>
      </c>
      <c r="G15" s="114">
        <v>147</v>
      </c>
      <c r="H15" s="140">
        <v>152</v>
      </c>
      <c r="I15" s="115">
        <v>100</v>
      </c>
      <c r="J15" s="116">
        <v>65.78947368421052</v>
      </c>
    </row>
    <row r="16" spans="1:15" s="287" customFormat="1" ht="24.95" customHeight="1" x14ac:dyDescent="0.2">
      <c r="A16" s="193" t="s">
        <v>218</v>
      </c>
      <c r="B16" s="199" t="s">
        <v>141</v>
      </c>
      <c r="C16" s="113">
        <v>3.0623880110767225</v>
      </c>
      <c r="D16" s="115">
        <v>188</v>
      </c>
      <c r="E16" s="114">
        <v>111</v>
      </c>
      <c r="F16" s="114">
        <v>136</v>
      </c>
      <c r="G16" s="114">
        <v>126</v>
      </c>
      <c r="H16" s="140">
        <v>212</v>
      </c>
      <c r="I16" s="115">
        <v>-24</v>
      </c>
      <c r="J16" s="116">
        <v>-11.320754716981131</v>
      </c>
      <c r="K16" s="110"/>
      <c r="L16" s="110"/>
      <c r="M16" s="110"/>
      <c r="N16" s="110"/>
      <c r="O16" s="110"/>
    </row>
    <row r="17" spans="1:15" s="110" customFormat="1" ht="24.95" customHeight="1" x14ac:dyDescent="0.2">
      <c r="A17" s="193" t="s">
        <v>142</v>
      </c>
      <c r="B17" s="199" t="s">
        <v>220</v>
      </c>
      <c r="C17" s="113">
        <v>1.0262257696693273</v>
      </c>
      <c r="D17" s="115">
        <v>63</v>
      </c>
      <c r="E17" s="114">
        <v>59</v>
      </c>
      <c r="F17" s="114">
        <v>70</v>
      </c>
      <c r="G17" s="114">
        <v>63</v>
      </c>
      <c r="H17" s="140">
        <v>56</v>
      </c>
      <c r="I17" s="115">
        <v>7</v>
      </c>
      <c r="J17" s="116">
        <v>12.5</v>
      </c>
    </row>
    <row r="18" spans="1:15" s="287" customFormat="1" ht="24.95" customHeight="1" x14ac:dyDescent="0.2">
      <c r="A18" s="201" t="s">
        <v>144</v>
      </c>
      <c r="B18" s="202" t="s">
        <v>145</v>
      </c>
      <c r="C18" s="113">
        <v>5.7989900635282616</v>
      </c>
      <c r="D18" s="115">
        <v>356</v>
      </c>
      <c r="E18" s="114">
        <v>327</v>
      </c>
      <c r="F18" s="114">
        <v>372</v>
      </c>
      <c r="G18" s="114">
        <v>294</v>
      </c>
      <c r="H18" s="140">
        <v>355</v>
      </c>
      <c r="I18" s="115">
        <v>1</v>
      </c>
      <c r="J18" s="116">
        <v>0.28169014084507044</v>
      </c>
      <c r="K18" s="110"/>
      <c r="L18" s="110"/>
      <c r="M18" s="110"/>
      <c r="N18" s="110"/>
      <c r="O18" s="110"/>
    </row>
    <row r="19" spans="1:15" s="110" customFormat="1" ht="24.95" customHeight="1" x14ac:dyDescent="0.2">
      <c r="A19" s="193" t="s">
        <v>146</v>
      </c>
      <c r="B19" s="199" t="s">
        <v>147</v>
      </c>
      <c r="C19" s="113">
        <v>21.436716077537056</v>
      </c>
      <c r="D19" s="115">
        <v>1316</v>
      </c>
      <c r="E19" s="114">
        <v>852</v>
      </c>
      <c r="F19" s="114">
        <v>906</v>
      </c>
      <c r="G19" s="114">
        <v>783</v>
      </c>
      <c r="H19" s="140">
        <v>1058</v>
      </c>
      <c r="I19" s="115">
        <v>258</v>
      </c>
      <c r="J19" s="116">
        <v>24.38563327032136</v>
      </c>
    </row>
    <row r="20" spans="1:15" s="287" customFormat="1" ht="24.95" customHeight="1" x14ac:dyDescent="0.2">
      <c r="A20" s="193" t="s">
        <v>148</v>
      </c>
      <c r="B20" s="199" t="s">
        <v>149</v>
      </c>
      <c r="C20" s="113">
        <v>5.0985502524841175</v>
      </c>
      <c r="D20" s="115">
        <v>313</v>
      </c>
      <c r="E20" s="114">
        <v>254</v>
      </c>
      <c r="F20" s="114">
        <v>318</v>
      </c>
      <c r="G20" s="114">
        <v>314</v>
      </c>
      <c r="H20" s="140">
        <v>267</v>
      </c>
      <c r="I20" s="115">
        <v>46</v>
      </c>
      <c r="J20" s="116">
        <v>17.228464419475657</v>
      </c>
      <c r="K20" s="110"/>
      <c r="L20" s="110"/>
      <c r="M20" s="110"/>
      <c r="N20" s="110"/>
      <c r="O20" s="110"/>
    </row>
    <row r="21" spans="1:15" s="110" customFormat="1" ht="24.95" customHeight="1" x14ac:dyDescent="0.2">
      <c r="A21" s="201" t="s">
        <v>150</v>
      </c>
      <c r="B21" s="202" t="s">
        <v>151</v>
      </c>
      <c r="C21" s="113">
        <v>20.44306890373025</v>
      </c>
      <c r="D21" s="115">
        <v>1255</v>
      </c>
      <c r="E21" s="114">
        <v>1885</v>
      </c>
      <c r="F21" s="114">
        <v>1282</v>
      </c>
      <c r="G21" s="114">
        <v>976</v>
      </c>
      <c r="H21" s="140">
        <v>1094</v>
      </c>
      <c r="I21" s="115">
        <v>161</v>
      </c>
      <c r="J21" s="116">
        <v>14.716636197440584</v>
      </c>
    </row>
    <row r="22" spans="1:15" s="110" customFormat="1" ht="24.95" customHeight="1" x14ac:dyDescent="0.2">
      <c r="A22" s="201" t="s">
        <v>152</v>
      </c>
      <c r="B22" s="199" t="s">
        <v>153</v>
      </c>
      <c r="C22" s="113">
        <v>1.1402508551881414</v>
      </c>
      <c r="D22" s="115">
        <v>70</v>
      </c>
      <c r="E22" s="114">
        <v>40</v>
      </c>
      <c r="F22" s="114">
        <v>40</v>
      </c>
      <c r="G22" s="114">
        <v>72</v>
      </c>
      <c r="H22" s="140" t="s">
        <v>513</v>
      </c>
      <c r="I22" s="115" t="s">
        <v>513</v>
      </c>
      <c r="J22" s="116" t="s">
        <v>513</v>
      </c>
    </row>
    <row r="23" spans="1:15" s="110" customFormat="1" ht="24.95" customHeight="1" x14ac:dyDescent="0.2">
      <c r="A23" s="193" t="s">
        <v>154</v>
      </c>
      <c r="B23" s="199" t="s">
        <v>155</v>
      </c>
      <c r="C23" s="113">
        <v>0.55383612966281148</v>
      </c>
      <c r="D23" s="115">
        <v>34</v>
      </c>
      <c r="E23" s="114">
        <v>39</v>
      </c>
      <c r="F23" s="114">
        <v>36</v>
      </c>
      <c r="G23" s="114">
        <v>51</v>
      </c>
      <c r="H23" s="140">
        <v>49</v>
      </c>
      <c r="I23" s="115">
        <v>-15</v>
      </c>
      <c r="J23" s="116">
        <v>-30.612244897959183</v>
      </c>
    </row>
    <row r="24" spans="1:15" s="110" customFormat="1" ht="24.95" customHeight="1" x14ac:dyDescent="0.2">
      <c r="A24" s="193" t="s">
        <v>156</v>
      </c>
      <c r="B24" s="199" t="s">
        <v>221</v>
      </c>
      <c r="C24" s="113">
        <v>4.6098713145463428</v>
      </c>
      <c r="D24" s="115">
        <v>283</v>
      </c>
      <c r="E24" s="114">
        <v>227</v>
      </c>
      <c r="F24" s="114">
        <v>281</v>
      </c>
      <c r="G24" s="114">
        <v>231</v>
      </c>
      <c r="H24" s="140">
        <v>277</v>
      </c>
      <c r="I24" s="115">
        <v>6</v>
      </c>
      <c r="J24" s="116">
        <v>2.1660649819494586</v>
      </c>
    </row>
    <row r="25" spans="1:15" s="110" customFormat="1" ht="24.95" customHeight="1" x14ac:dyDescent="0.2">
      <c r="A25" s="193" t="s">
        <v>222</v>
      </c>
      <c r="B25" s="204" t="s">
        <v>159</v>
      </c>
      <c r="C25" s="113">
        <v>6.6786121518162567</v>
      </c>
      <c r="D25" s="115">
        <v>410</v>
      </c>
      <c r="E25" s="114">
        <v>393</v>
      </c>
      <c r="F25" s="114">
        <v>283</v>
      </c>
      <c r="G25" s="114">
        <v>272</v>
      </c>
      <c r="H25" s="140">
        <v>276</v>
      </c>
      <c r="I25" s="115">
        <v>134</v>
      </c>
      <c r="J25" s="116">
        <v>48.550724637681157</v>
      </c>
    </row>
    <row r="26" spans="1:15" s="110" customFormat="1" ht="24.95" customHeight="1" x14ac:dyDescent="0.2">
      <c r="A26" s="201">
        <v>782.78300000000002</v>
      </c>
      <c r="B26" s="203" t="s">
        <v>160</v>
      </c>
      <c r="C26" s="113">
        <v>0.37465385241896076</v>
      </c>
      <c r="D26" s="115">
        <v>23</v>
      </c>
      <c r="E26" s="114">
        <v>13</v>
      </c>
      <c r="F26" s="114">
        <v>14</v>
      </c>
      <c r="G26" s="114">
        <v>22</v>
      </c>
      <c r="H26" s="140" t="s">
        <v>513</v>
      </c>
      <c r="I26" s="115" t="s">
        <v>513</v>
      </c>
      <c r="J26" s="116" t="s">
        <v>513</v>
      </c>
    </row>
    <row r="27" spans="1:15" s="110" customFormat="1" ht="24.95" customHeight="1" x14ac:dyDescent="0.2">
      <c r="A27" s="193" t="s">
        <v>161</v>
      </c>
      <c r="B27" s="199" t="s">
        <v>162</v>
      </c>
      <c r="C27" s="113">
        <v>2.0687408372699139</v>
      </c>
      <c r="D27" s="115">
        <v>127</v>
      </c>
      <c r="E27" s="114">
        <v>125</v>
      </c>
      <c r="F27" s="114">
        <v>118</v>
      </c>
      <c r="G27" s="114">
        <v>145</v>
      </c>
      <c r="H27" s="140">
        <v>172</v>
      </c>
      <c r="I27" s="115">
        <v>-45</v>
      </c>
      <c r="J27" s="116">
        <v>-26.162790697674417</v>
      </c>
    </row>
    <row r="28" spans="1:15" s="110" customFormat="1" ht="24.95" customHeight="1" x14ac:dyDescent="0.2">
      <c r="A28" s="193" t="s">
        <v>163</v>
      </c>
      <c r="B28" s="199" t="s">
        <v>164</v>
      </c>
      <c r="C28" s="113">
        <v>1.8081120703697671</v>
      </c>
      <c r="D28" s="115">
        <v>111</v>
      </c>
      <c r="E28" s="114">
        <v>87</v>
      </c>
      <c r="F28" s="114">
        <v>174</v>
      </c>
      <c r="G28" s="114">
        <v>72</v>
      </c>
      <c r="H28" s="140">
        <v>142</v>
      </c>
      <c r="I28" s="115">
        <v>-31</v>
      </c>
      <c r="J28" s="116">
        <v>-21.830985915492956</v>
      </c>
    </row>
    <row r="29" spans="1:15" s="110" customFormat="1" ht="24.95" customHeight="1" x14ac:dyDescent="0.2">
      <c r="A29" s="193">
        <v>86</v>
      </c>
      <c r="B29" s="199" t="s">
        <v>165</v>
      </c>
      <c r="C29" s="113">
        <v>7.2976054732041051</v>
      </c>
      <c r="D29" s="115">
        <v>448</v>
      </c>
      <c r="E29" s="114">
        <v>319</v>
      </c>
      <c r="F29" s="114">
        <v>483</v>
      </c>
      <c r="G29" s="114">
        <v>440</v>
      </c>
      <c r="H29" s="140">
        <v>431</v>
      </c>
      <c r="I29" s="115">
        <v>17</v>
      </c>
      <c r="J29" s="116">
        <v>3.9443155452436196</v>
      </c>
    </row>
    <row r="30" spans="1:15" s="110" customFormat="1" ht="24.95" customHeight="1" x14ac:dyDescent="0.2">
      <c r="A30" s="193">
        <v>87.88</v>
      </c>
      <c r="B30" s="204" t="s">
        <v>166</v>
      </c>
      <c r="C30" s="113">
        <v>6.6134549600912198</v>
      </c>
      <c r="D30" s="115">
        <v>406</v>
      </c>
      <c r="E30" s="114">
        <v>390</v>
      </c>
      <c r="F30" s="114">
        <v>608</v>
      </c>
      <c r="G30" s="114">
        <v>546</v>
      </c>
      <c r="H30" s="140">
        <v>383</v>
      </c>
      <c r="I30" s="115">
        <v>23</v>
      </c>
      <c r="J30" s="116">
        <v>6.0052219321148828</v>
      </c>
    </row>
    <row r="31" spans="1:15" s="110" customFormat="1" ht="24.95" customHeight="1" x14ac:dyDescent="0.2">
      <c r="A31" s="193" t="s">
        <v>167</v>
      </c>
      <c r="B31" s="199" t="s">
        <v>168</v>
      </c>
      <c r="C31" s="113">
        <v>3.7465385241896074</v>
      </c>
      <c r="D31" s="115">
        <v>230</v>
      </c>
      <c r="E31" s="114">
        <v>475</v>
      </c>
      <c r="F31" s="114">
        <v>395</v>
      </c>
      <c r="G31" s="114">
        <v>223</v>
      </c>
      <c r="H31" s="140">
        <v>272</v>
      </c>
      <c r="I31" s="115">
        <v>-42</v>
      </c>
      <c r="J31" s="116">
        <v>-15.441176470588236</v>
      </c>
    </row>
    <row r="32" spans="1:15" s="110" customFormat="1" ht="24.95" customHeight="1" x14ac:dyDescent="0.2">
      <c r="A32" s="193"/>
      <c r="B32" s="204" t="s">
        <v>169</v>
      </c>
      <c r="C32" s="113" t="s">
        <v>513</v>
      </c>
      <c r="D32" s="115" t="s">
        <v>513</v>
      </c>
      <c r="E32" s="114" t="s">
        <v>513</v>
      </c>
      <c r="F32" s="114" t="s">
        <v>513</v>
      </c>
      <c r="G32" s="114" t="s">
        <v>513</v>
      </c>
      <c r="H32" s="140" t="s">
        <v>513</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2.2479231145137644</v>
      </c>
      <c r="D34" s="115">
        <v>138</v>
      </c>
      <c r="E34" s="114">
        <v>153</v>
      </c>
      <c r="F34" s="114">
        <v>219</v>
      </c>
      <c r="G34" s="114">
        <v>124</v>
      </c>
      <c r="H34" s="140">
        <v>135</v>
      </c>
      <c r="I34" s="115">
        <v>3</v>
      </c>
      <c r="J34" s="116">
        <v>2.2222222222222223</v>
      </c>
    </row>
    <row r="35" spans="1:10" s="110" customFormat="1" ht="24.95" customHeight="1" x14ac:dyDescent="0.2">
      <c r="A35" s="292" t="s">
        <v>171</v>
      </c>
      <c r="B35" s="293" t="s">
        <v>172</v>
      </c>
      <c r="C35" s="113">
        <v>15.882065482977684</v>
      </c>
      <c r="D35" s="115">
        <v>975</v>
      </c>
      <c r="E35" s="114">
        <v>724</v>
      </c>
      <c r="F35" s="114">
        <v>806</v>
      </c>
      <c r="G35" s="114">
        <v>680</v>
      </c>
      <c r="H35" s="140">
        <v>894</v>
      </c>
      <c r="I35" s="115">
        <v>81</v>
      </c>
      <c r="J35" s="116">
        <v>9.0604026845637584</v>
      </c>
    </row>
    <row r="36" spans="1:10" s="110" customFormat="1" ht="24.95" customHeight="1" x14ac:dyDescent="0.2">
      <c r="A36" s="294" t="s">
        <v>173</v>
      </c>
      <c r="B36" s="295" t="s">
        <v>174</v>
      </c>
      <c r="C36" s="125">
        <v>81.870011402508553</v>
      </c>
      <c r="D36" s="143">
        <v>5026</v>
      </c>
      <c r="E36" s="144">
        <v>5099</v>
      </c>
      <c r="F36" s="144">
        <v>4938</v>
      </c>
      <c r="G36" s="144">
        <v>4147</v>
      </c>
      <c r="H36" s="145">
        <v>4601</v>
      </c>
      <c r="I36" s="143">
        <v>425</v>
      </c>
      <c r="J36" s="146">
        <v>9.2371223647033247</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44" t="s">
        <v>368</v>
      </c>
      <c r="B39" s="645"/>
      <c r="C39" s="645"/>
      <c r="D39" s="645"/>
      <c r="E39" s="645"/>
      <c r="F39" s="645"/>
      <c r="G39" s="645"/>
      <c r="H39" s="645"/>
      <c r="I39" s="645"/>
      <c r="J39" s="645"/>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7"/>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369</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335</v>
      </c>
      <c r="B5" s="573"/>
      <c r="C5" s="573"/>
      <c r="D5" s="573"/>
      <c r="E5" s="573"/>
      <c r="F5" s="252"/>
      <c r="G5" s="252"/>
      <c r="H5" s="252"/>
      <c r="I5" s="252"/>
      <c r="J5" s="252"/>
      <c r="K5" s="252"/>
    </row>
    <row r="6" spans="1:17" s="94" customFormat="1" ht="11.25" customHeight="1" x14ac:dyDescent="0.2">
      <c r="A6" s="227"/>
      <c r="B6" s="228"/>
      <c r="C6" s="228"/>
      <c r="D6" s="228"/>
      <c r="E6" s="228"/>
      <c r="F6" s="228"/>
      <c r="G6" s="228"/>
      <c r="H6" s="228"/>
      <c r="I6" s="228"/>
      <c r="J6" s="228"/>
    </row>
    <row r="7" spans="1:17" s="91" customFormat="1" ht="24.95" customHeight="1" x14ac:dyDescent="0.2">
      <c r="A7" s="588" t="s">
        <v>332</v>
      </c>
      <c r="B7" s="577"/>
      <c r="C7" s="577"/>
      <c r="D7" s="582" t="s">
        <v>94</v>
      </c>
      <c r="E7" s="647" t="s">
        <v>370</v>
      </c>
      <c r="F7" s="648"/>
      <c r="G7" s="648"/>
      <c r="H7" s="648"/>
      <c r="I7" s="649"/>
      <c r="J7" s="588" t="s">
        <v>359</v>
      </c>
      <c r="K7" s="589"/>
      <c r="L7" s="96"/>
      <c r="M7" s="96"/>
      <c r="N7" s="96"/>
      <c r="O7" s="96"/>
      <c r="Q7" s="408"/>
    </row>
    <row r="8" spans="1:17" ht="21.75" customHeight="1" x14ac:dyDescent="0.2">
      <c r="A8" s="578"/>
      <c r="B8" s="579"/>
      <c r="C8" s="579"/>
      <c r="D8" s="583"/>
      <c r="E8" s="566" t="s">
        <v>335</v>
      </c>
      <c r="F8" s="566" t="s">
        <v>337</v>
      </c>
      <c r="G8" s="566" t="s">
        <v>338</v>
      </c>
      <c r="H8" s="566" t="s">
        <v>339</v>
      </c>
      <c r="I8" s="566" t="s">
        <v>340</v>
      </c>
      <c r="J8" s="590"/>
      <c r="K8" s="591"/>
    </row>
    <row r="9" spans="1:17" ht="12" customHeight="1" x14ac:dyDescent="0.2">
      <c r="A9" s="578"/>
      <c r="B9" s="579"/>
      <c r="C9" s="579"/>
      <c r="D9" s="583"/>
      <c r="E9" s="567"/>
      <c r="F9" s="567"/>
      <c r="G9" s="567"/>
      <c r="H9" s="567"/>
      <c r="I9" s="567"/>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6139</v>
      </c>
      <c r="F11" s="264">
        <v>5976</v>
      </c>
      <c r="G11" s="264">
        <v>5963</v>
      </c>
      <c r="H11" s="264">
        <v>4951</v>
      </c>
      <c r="I11" s="265">
        <v>5630</v>
      </c>
      <c r="J11" s="263">
        <v>509</v>
      </c>
      <c r="K11" s="266">
        <v>9.0408525754884543</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24.124450236194821</v>
      </c>
      <c r="E13" s="115">
        <v>1481</v>
      </c>
      <c r="F13" s="114">
        <v>1867</v>
      </c>
      <c r="G13" s="114">
        <v>1622</v>
      </c>
      <c r="H13" s="114">
        <v>1321</v>
      </c>
      <c r="I13" s="140">
        <v>1309</v>
      </c>
      <c r="J13" s="115">
        <v>172</v>
      </c>
      <c r="K13" s="116">
        <v>13.139801375095493</v>
      </c>
    </row>
    <row r="14" spans="1:17" ht="15.95" customHeight="1" x14ac:dyDescent="0.2">
      <c r="A14" s="306" t="s">
        <v>230</v>
      </c>
      <c r="B14" s="307"/>
      <c r="C14" s="308"/>
      <c r="D14" s="113">
        <v>62.143671607753703</v>
      </c>
      <c r="E14" s="115">
        <v>3815</v>
      </c>
      <c r="F14" s="114">
        <v>3470</v>
      </c>
      <c r="G14" s="114">
        <v>3459</v>
      </c>
      <c r="H14" s="114">
        <v>2941</v>
      </c>
      <c r="I14" s="140">
        <v>3512</v>
      </c>
      <c r="J14" s="115">
        <v>303</v>
      </c>
      <c r="K14" s="116">
        <v>8.6275626423690213</v>
      </c>
    </row>
    <row r="15" spans="1:17" ht="15.95" customHeight="1" x14ac:dyDescent="0.2">
      <c r="A15" s="306" t="s">
        <v>231</v>
      </c>
      <c r="B15" s="307"/>
      <c r="C15" s="308"/>
      <c r="D15" s="113">
        <v>6.2550904056035188</v>
      </c>
      <c r="E15" s="115">
        <v>384</v>
      </c>
      <c r="F15" s="114">
        <v>340</v>
      </c>
      <c r="G15" s="114">
        <v>359</v>
      </c>
      <c r="H15" s="114">
        <v>341</v>
      </c>
      <c r="I15" s="140">
        <v>413</v>
      </c>
      <c r="J15" s="115">
        <v>-29</v>
      </c>
      <c r="K15" s="116">
        <v>-7.021791767554479</v>
      </c>
    </row>
    <row r="16" spans="1:17" ht="15.95" customHeight="1" x14ac:dyDescent="0.2">
      <c r="A16" s="306" t="s">
        <v>232</v>
      </c>
      <c r="B16" s="307"/>
      <c r="C16" s="308"/>
      <c r="D16" s="113">
        <v>7.134712493891513</v>
      </c>
      <c r="E16" s="115">
        <v>438</v>
      </c>
      <c r="F16" s="114">
        <v>275</v>
      </c>
      <c r="G16" s="114">
        <v>496</v>
      </c>
      <c r="H16" s="114">
        <v>324</v>
      </c>
      <c r="I16" s="140">
        <v>375</v>
      </c>
      <c r="J16" s="115">
        <v>63</v>
      </c>
      <c r="K16" s="116">
        <v>16.8</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2.0687408372699139</v>
      </c>
      <c r="E18" s="115">
        <v>127</v>
      </c>
      <c r="F18" s="114">
        <v>126</v>
      </c>
      <c r="G18" s="114">
        <v>207</v>
      </c>
      <c r="H18" s="114">
        <v>95</v>
      </c>
      <c r="I18" s="140">
        <v>123</v>
      </c>
      <c r="J18" s="115">
        <v>4</v>
      </c>
      <c r="K18" s="116">
        <v>3.2520325203252032</v>
      </c>
    </row>
    <row r="19" spans="1:11" ht="14.1" customHeight="1" x14ac:dyDescent="0.2">
      <c r="A19" s="306" t="s">
        <v>235</v>
      </c>
      <c r="B19" s="307" t="s">
        <v>236</v>
      </c>
      <c r="C19" s="308"/>
      <c r="D19" s="113">
        <v>1.6126404951946571</v>
      </c>
      <c r="E19" s="115">
        <v>99</v>
      </c>
      <c r="F19" s="114">
        <v>103</v>
      </c>
      <c r="G19" s="114">
        <v>153</v>
      </c>
      <c r="H19" s="114">
        <v>73</v>
      </c>
      <c r="I19" s="140">
        <v>98</v>
      </c>
      <c r="J19" s="115">
        <v>1</v>
      </c>
      <c r="K19" s="116">
        <v>1.0204081632653061</v>
      </c>
    </row>
    <row r="20" spans="1:11" ht="14.1" customHeight="1" x14ac:dyDescent="0.2">
      <c r="A20" s="306">
        <v>12</v>
      </c>
      <c r="B20" s="307" t="s">
        <v>237</v>
      </c>
      <c r="C20" s="308"/>
      <c r="D20" s="113">
        <v>1.3683010262257698</v>
      </c>
      <c r="E20" s="115">
        <v>84</v>
      </c>
      <c r="F20" s="114">
        <v>159</v>
      </c>
      <c r="G20" s="114">
        <v>101</v>
      </c>
      <c r="H20" s="114">
        <v>87</v>
      </c>
      <c r="I20" s="140">
        <v>114</v>
      </c>
      <c r="J20" s="115">
        <v>-30</v>
      </c>
      <c r="K20" s="116">
        <v>-26.315789473684209</v>
      </c>
    </row>
    <row r="21" spans="1:11" ht="14.1" customHeight="1" x14ac:dyDescent="0.2">
      <c r="A21" s="306">
        <v>21</v>
      </c>
      <c r="B21" s="307" t="s">
        <v>238</v>
      </c>
      <c r="C21" s="308"/>
      <c r="D21" s="113">
        <v>6.5157191725036645E-2</v>
      </c>
      <c r="E21" s="115">
        <v>4</v>
      </c>
      <c r="F21" s="114" t="s">
        <v>513</v>
      </c>
      <c r="G21" s="114">
        <v>5</v>
      </c>
      <c r="H21" s="114" t="s">
        <v>513</v>
      </c>
      <c r="I21" s="140">
        <v>7</v>
      </c>
      <c r="J21" s="115">
        <v>-3</v>
      </c>
      <c r="K21" s="116">
        <v>-42.857142857142854</v>
      </c>
    </row>
    <row r="22" spans="1:11" ht="14.1" customHeight="1" x14ac:dyDescent="0.2">
      <c r="A22" s="306">
        <v>22</v>
      </c>
      <c r="B22" s="307" t="s">
        <v>239</v>
      </c>
      <c r="C22" s="308"/>
      <c r="D22" s="113">
        <v>0.79817559863169896</v>
      </c>
      <c r="E22" s="115">
        <v>49</v>
      </c>
      <c r="F22" s="114">
        <v>42</v>
      </c>
      <c r="G22" s="114">
        <v>97</v>
      </c>
      <c r="H22" s="114">
        <v>76</v>
      </c>
      <c r="I22" s="140">
        <v>76</v>
      </c>
      <c r="J22" s="115">
        <v>-27</v>
      </c>
      <c r="K22" s="116">
        <v>-35.526315789473685</v>
      </c>
    </row>
    <row r="23" spans="1:11" ht="14.1" customHeight="1" x14ac:dyDescent="0.2">
      <c r="A23" s="306">
        <v>23</v>
      </c>
      <c r="B23" s="307" t="s">
        <v>240</v>
      </c>
      <c r="C23" s="308"/>
      <c r="D23" s="113">
        <v>0.11402508551881414</v>
      </c>
      <c r="E23" s="115">
        <v>7</v>
      </c>
      <c r="F23" s="114">
        <v>14</v>
      </c>
      <c r="G23" s="114">
        <v>10</v>
      </c>
      <c r="H23" s="114">
        <v>20</v>
      </c>
      <c r="I23" s="140">
        <v>13</v>
      </c>
      <c r="J23" s="115">
        <v>-6</v>
      </c>
      <c r="K23" s="116">
        <v>-46.153846153846153</v>
      </c>
    </row>
    <row r="24" spans="1:11" ht="14.1" customHeight="1" x14ac:dyDescent="0.2">
      <c r="A24" s="306">
        <v>24</v>
      </c>
      <c r="B24" s="307" t="s">
        <v>241</v>
      </c>
      <c r="C24" s="308"/>
      <c r="D24" s="113">
        <v>0.87962208828799482</v>
      </c>
      <c r="E24" s="115">
        <v>54</v>
      </c>
      <c r="F24" s="114">
        <v>48</v>
      </c>
      <c r="G24" s="114">
        <v>40</v>
      </c>
      <c r="H24" s="114">
        <v>50</v>
      </c>
      <c r="I24" s="140">
        <v>72</v>
      </c>
      <c r="J24" s="115">
        <v>-18</v>
      </c>
      <c r="K24" s="116">
        <v>-25</v>
      </c>
    </row>
    <row r="25" spans="1:11" ht="14.1" customHeight="1" x14ac:dyDescent="0.2">
      <c r="A25" s="306">
        <v>25</v>
      </c>
      <c r="B25" s="307" t="s">
        <v>242</v>
      </c>
      <c r="C25" s="308"/>
      <c r="D25" s="113">
        <v>3.2252809903893143</v>
      </c>
      <c r="E25" s="115">
        <v>198</v>
      </c>
      <c r="F25" s="114">
        <v>105</v>
      </c>
      <c r="G25" s="114">
        <v>131</v>
      </c>
      <c r="H25" s="114">
        <v>107</v>
      </c>
      <c r="I25" s="140">
        <v>176</v>
      </c>
      <c r="J25" s="115">
        <v>22</v>
      </c>
      <c r="K25" s="116">
        <v>12.5</v>
      </c>
    </row>
    <row r="26" spans="1:11" ht="14.1" customHeight="1" x14ac:dyDescent="0.2">
      <c r="A26" s="306">
        <v>26</v>
      </c>
      <c r="B26" s="307" t="s">
        <v>243</v>
      </c>
      <c r="C26" s="308"/>
      <c r="D26" s="113">
        <v>2.0361622414073954</v>
      </c>
      <c r="E26" s="115">
        <v>125</v>
      </c>
      <c r="F26" s="114">
        <v>77</v>
      </c>
      <c r="G26" s="114">
        <v>74</v>
      </c>
      <c r="H26" s="114">
        <v>89</v>
      </c>
      <c r="I26" s="140">
        <v>134</v>
      </c>
      <c r="J26" s="115">
        <v>-9</v>
      </c>
      <c r="K26" s="116">
        <v>-6.7164179104477615</v>
      </c>
    </row>
    <row r="27" spans="1:11" ht="14.1" customHeight="1" x14ac:dyDescent="0.2">
      <c r="A27" s="306">
        <v>27</v>
      </c>
      <c r="B27" s="307" t="s">
        <v>244</v>
      </c>
      <c r="C27" s="308"/>
      <c r="D27" s="113">
        <v>0.63528261931910734</v>
      </c>
      <c r="E27" s="115">
        <v>39</v>
      </c>
      <c r="F27" s="114">
        <v>31</v>
      </c>
      <c r="G27" s="114">
        <v>33</v>
      </c>
      <c r="H27" s="114">
        <v>21</v>
      </c>
      <c r="I27" s="140">
        <v>38</v>
      </c>
      <c r="J27" s="115">
        <v>1</v>
      </c>
      <c r="K27" s="116">
        <v>2.6315789473684212</v>
      </c>
    </row>
    <row r="28" spans="1:11" ht="14.1" customHeight="1" x14ac:dyDescent="0.2">
      <c r="A28" s="306">
        <v>28</v>
      </c>
      <c r="B28" s="307" t="s">
        <v>245</v>
      </c>
      <c r="C28" s="308"/>
      <c r="D28" s="113">
        <v>0.19547157517510996</v>
      </c>
      <c r="E28" s="115">
        <v>12</v>
      </c>
      <c r="F28" s="114">
        <v>18</v>
      </c>
      <c r="G28" s="114">
        <v>14</v>
      </c>
      <c r="H28" s="114">
        <v>4</v>
      </c>
      <c r="I28" s="140">
        <v>8</v>
      </c>
      <c r="J28" s="115">
        <v>4</v>
      </c>
      <c r="K28" s="116">
        <v>50</v>
      </c>
    </row>
    <row r="29" spans="1:11" ht="14.1" customHeight="1" x14ac:dyDescent="0.2">
      <c r="A29" s="306">
        <v>29</v>
      </c>
      <c r="B29" s="307" t="s">
        <v>246</v>
      </c>
      <c r="C29" s="308"/>
      <c r="D29" s="113">
        <v>8.893956670467503</v>
      </c>
      <c r="E29" s="115">
        <v>546</v>
      </c>
      <c r="F29" s="114">
        <v>668</v>
      </c>
      <c r="G29" s="114">
        <v>462</v>
      </c>
      <c r="H29" s="114">
        <v>379</v>
      </c>
      <c r="I29" s="140">
        <v>470</v>
      </c>
      <c r="J29" s="115">
        <v>76</v>
      </c>
      <c r="K29" s="116">
        <v>16.170212765957448</v>
      </c>
    </row>
    <row r="30" spans="1:11" ht="14.1" customHeight="1" x14ac:dyDescent="0.2">
      <c r="A30" s="306" t="s">
        <v>247</v>
      </c>
      <c r="B30" s="307" t="s">
        <v>248</v>
      </c>
      <c r="C30" s="308"/>
      <c r="D30" s="113">
        <v>1.7429548786447304</v>
      </c>
      <c r="E30" s="115">
        <v>107</v>
      </c>
      <c r="F30" s="114">
        <v>98</v>
      </c>
      <c r="G30" s="114">
        <v>89</v>
      </c>
      <c r="H30" s="114">
        <v>68</v>
      </c>
      <c r="I30" s="140" t="s">
        <v>513</v>
      </c>
      <c r="J30" s="115" t="s">
        <v>513</v>
      </c>
      <c r="K30" s="116" t="s">
        <v>513</v>
      </c>
    </row>
    <row r="31" spans="1:11" ht="14.1" customHeight="1" x14ac:dyDescent="0.2">
      <c r="A31" s="306" t="s">
        <v>249</v>
      </c>
      <c r="B31" s="307" t="s">
        <v>250</v>
      </c>
      <c r="C31" s="308"/>
      <c r="D31" s="113">
        <v>7.1510017918227726</v>
      </c>
      <c r="E31" s="115">
        <v>439</v>
      </c>
      <c r="F31" s="114">
        <v>570</v>
      </c>
      <c r="G31" s="114">
        <v>373</v>
      </c>
      <c r="H31" s="114">
        <v>311</v>
      </c>
      <c r="I31" s="140">
        <v>410</v>
      </c>
      <c r="J31" s="115">
        <v>29</v>
      </c>
      <c r="K31" s="116">
        <v>7.0731707317073171</v>
      </c>
    </row>
    <row r="32" spans="1:11" ht="14.1" customHeight="1" x14ac:dyDescent="0.2">
      <c r="A32" s="306">
        <v>31</v>
      </c>
      <c r="B32" s="307" t="s">
        <v>251</v>
      </c>
      <c r="C32" s="308"/>
      <c r="D32" s="113">
        <v>0.14660368138133245</v>
      </c>
      <c r="E32" s="115">
        <v>9</v>
      </c>
      <c r="F32" s="114">
        <v>11</v>
      </c>
      <c r="G32" s="114">
        <v>10</v>
      </c>
      <c r="H32" s="114">
        <v>16</v>
      </c>
      <c r="I32" s="140">
        <v>24</v>
      </c>
      <c r="J32" s="115">
        <v>-15</v>
      </c>
      <c r="K32" s="116">
        <v>-62.5</v>
      </c>
    </row>
    <row r="33" spans="1:11" ht="14.1" customHeight="1" x14ac:dyDescent="0.2">
      <c r="A33" s="306">
        <v>32</v>
      </c>
      <c r="B33" s="307" t="s">
        <v>252</v>
      </c>
      <c r="C33" s="308"/>
      <c r="D33" s="113">
        <v>2.0524515393386547</v>
      </c>
      <c r="E33" s="115">
        <v>126</v>
      </c>
      <c r="F33" s="114">
        <v>129</v>
      </c>
      <c r="G33" s="114">
        <v>153</v>
      </c>
      <c r="H33" s="114">
        <v>107</v>
      </c>
      <c r="I33" s="140">
        <v>128</v>
      </c>
      <c r="J33" s="115">
        <v>-2</v>
      </c>
      <c r="K33" s="116">
        <v>-1.5625</v>
      </c>
    </row>
    <row r="34" spans="1:11" ht="14.1" customHeight="1" x14ac:dyDescent="0.2">
      <c r="A34" s="306">
        <v>33</v>
      </c>
      <c r="B34" s="307" t="s">
        <v>253</v>
      </c>
      <c r="C34" s="308"/>
      <c r="D34" s="113">
        <v>1.710376282782212</v>
      </c>
      <c r="E34" s="115">
        <v>105</v>
      </c>
      <c r="F34" s="114">
        <v>94</v>
      </c>
      <c r="G34" s="114">
        <v>128</v>
      </c>
      <c r="H34" s="114">
        <v>79</v>
      </c>
      <c r="I34" s="140">
        <v>101</v>
      </c>
      <c r="J34" s="115">
        <v>4</v>
      </c>
      <c r="K34" s="116">
        <v>3.9603960396039604</v>
      </c>
    </row>
    <row r="35" spans="1:11" ht="14.1" customHeight="1" x14ac:dyDescent="0.2">
      <c r="A35" s="306">
        <v>34</v>
      </c>
      <c r="B35" s="307" t="s">
        <v>254</v>
      </c>
      <c r="C35" s="308"/>
      <c r="D35" s="113">
        <v>2.3782374979638377</v>
      </c>
      <c r="E35" s="115">
        <v>146</v>
      </c>
      <c r="F35" s="114">
        <v>175</v>
      </c>
      <c r="G35" s="114">
        <v>121</v>
      </c>
      <c r="H35" s="114">
        <v>90</v>
      </c>
      <c r="I35" s="140">
        <v>154</v>
      </c>
      <c r="J35" s="115">
        <v>-8</v>
      </c>
      <c r="K35" s="116">
        <v>-5.1948051948051948</v>
      </c>
    </row>
    <row r="36" spans="1:11" ht="14.1" customHeight="1" x14ac:dyDescent="0.2">
      <c r="A36" s="306">
        <v>41</v>
      </c>
      <c r="B36" s="307" t="s">
        <v>255</v>
      </c>
      <c r="C36" s="308"/>
      <c r="D36" s="113">
        <v>0.14660368138133245</v>
      </c>
      <c r="E36" s="115">
        <v>9</v>
      </c>
      <c r="F36" s="114">
        <v>9</v>
      </c>
      <c r="G36" s="114">
        <v>10</v>
      </c>
      <c r="H36" s="114">
        <v>6</v>
      </c>
      <c r="I36" s="140">
        <v>15</v>
      </c>
      <c r="J36" s="115">
        <v>-6</v>
      </c>
      <c r="K36" s="116">
        <v>-40</v>
      </c>
    </row>
    <row r="37" spans="1:11" ht="14.1" customHeight="1" x14ac:dyDescent="0.2">
      <c r="A37" s="306">
        <v>42</v>
      </c>
      <c r="B37" s="307" t="s">
        <v>256</v>
      </c>
      <c r="C37" s="308"/>
      <c r="D37" s="113">
        <v>8.144648965629582E-2</v>
      </c>
      <c r="E37" s="115">
        <v>5</v>
      </c>
      <c r="F37" s="114" t="s">
        <v>513</v>
      </c>
      <c r="G37" s="114">
        <v>7</v>
      </c>
      <c r="H37" s="114">
        <v>3</v>
      </c>
      <c r="I37" s="140">
        <v>6</v>
      </c>
      <c r="J37" s="115">
        <v>-1</v>
      </c>
      <c r="K37" s="116">
        <v>-16.666666666666668</v>
      </c>
    </row>
    <row r="38" spans="1:11" ht="14.1" customHeight="1" x14ac:dyDescent="0.2">
      <c r="A38" s="306">
        <v>43</v>
      </c>
      <c r="B38" s="307" t="s">
        <v>257</v>
      </c>
      <c r="C38" s="308"/>
      <c r="D38" s="113">
        <v>0.58641472552532981</v>
      </c>
      <c r="E38" s="115">
        <v>36</v>
      </c>
      <c r="F38" s="114">
        <v>23</v>
      </c>
      <c r="G38" s="114">
        <v>27</v>
      </c>
      <c r="H38" s="114">
        <v>44</v>
      </c>
      <c r="I38" s="140">
        <v>62</v>
      </c>
      <c r="J38" s="115">
        <v>-26</v>
      </c>
      <c r="K38" s="116">
        <v>-41.935483870967744</v>
      </c>
    </row>
    <row r="39" spans="1:11" ht="14.1" customHeight="1" x14ac:dyDescent="0.2">
      <c r="A39" s="306">
        <v>51</v>
      </c>
      <c r="B39" s="307" t="s">
        <v>258</v>
      </c>
      <c r="C39" s="308"/>
      <c r="D39" s="113">
        <v>3.0786773090079818</v>
      </c>
      <c r="E39" s="115">
        <v>189</v>
      </c>
      <c r="F39" s="114">
        <v>153</v>
      </c>
      <c r="G39" s="114">
        <v>186</v>
      </c>
      <c r="H39" s="114">
        <v>209</v>
      </c>
      <c r="I39" s="140">
        <v>232</v>
      </c>
      <c r="J39" s="115">
        <v>-43</v>
      </c>
      <c r="K39" s="116">
        <v>-18.53448275862069</v>
      </c>
    </row>
    <row r="40" spans="1:11" ht="14.1" customHeight="1" x14ac:dyDescent="0.2">
      <c r="A40" s="306" t="s">
        <v>259</v>
      </c>
      <c r="B40" s="307" t="s">
        <v>260</v>
      </c>
      <c r="C40" s="308"/>
      <c r="D40" s="113">
        <v>2.5411304772764294</v>
      </c>
      <c r="E40" s="115">
        <v>156</v>
      </c>
      <c r="F40" s="114">
        <v>125</v>
      </c>
      <c r="G40" s="114">
        <v>161</v>
      </c>
      <c r="H40" s="114">
        <v>187</v>
      </c>
      <c r="I40" s="140">
        <v>211</v>
      </c>
      <c r="J40" s="115">
        <v>-55</v>
      </c>
      <c r="K40" s="116">
        <v>-26.066350710900473</v>
      </c>
    </row>
    <row r="41" spans="1:11" ht="14.1" customHeight="1" x14ac:dyDescent="0.2">
      <c r="A41" s="306"/>
      <c r="B41" s="307" t="s">
        <v>261</v>
      </c>
      <c r="C41" s="308"/>
      <c r="D41" s="113">
        <v>1.7755334745072486</v>
      </c>
      <c r="E41" s="115">
        <v>109</v>
      </c>
      <c r="F41" s="114">
        <v>86</v>
      </c>
      <c r="G41" s="114">
        <v>126</v>
      </c>
      <c r="H41" s="114">
        <v>111</v>
      </c>
      <c r="I41" s="140">
        <v>157</v>
      </c>
      <c r="J41" s="115">
        <v>-48</v>
      </c>
      <c r="K41" s="116">
        <v>-30.573248407643312</v>
      </c>
    </row>
    <row r="42" spans="1:11" ht="14.1" customHeight="1" x14ac:dyDescent="0.2">
      <c r="A42" s="306">
        <v>52</v>
      </c>
      <c r="B42" s="307" t="s">
        <v>262</v>
      </c>
      <c r="C42" s="308"/>
      <c r="D42" s="113">
        <v>3.5184883531519793</v>
      </c>
      <c r="E42" s="115">
        <v>216</v>
      </c>
      <c r="F42" s="114">
        <v>171</v>
      </c>
      <c r="G42" s="114">
        <v>208</v>
      </c>
      <c r="H42" s="114">
        <v>207</v>
      </c>
      <c r="I42" s="140">
        <v>200</v>
      </c>
      <c r="J42" s="115">
        <v>16</v>
      </c>
      <c r="K42" s="116">
        <v>8</v>
      </c>
    </row>
    <row r="43" spans="1:11" ht="14.1" customHeight="1" x14ac:dyDescent="0.2">
      <c r="A43" s="306" t="s">
        <v>263</v>
      </c>
      <c r="B43" s="307" t="s">
        <v>264</v>
      </c>
      <c r="C43" s="308"/>
      <c r="D43" s="113">
        <v>2.8994950317641308</v>
      </c>
      <c r="E43" s="115">
        <v>178</v>
      </c>
      <c r="F43" s="114">
        <v>137</v>
      </c>
      <c r="G43" s="114">
        <v>184</v>
      </c>
      <c r="H43" s="114">
        <v>182</v>
      </c>
      <c r="I43" s="140">
        <v>169</v>
      </c>
      <c r="J43" s="115">
        <v>9</v>
      </c>
      <c r="K43" s="116">
        <v>5.3254437869822482</v>
      </c>
    </row>
    <row r="44" spans="1:11" ht="14.1" customHeight="1" x14ac:dyDescent="0.2">
      <c r="A44" s="306">
        <v>53</v>
      </c>
      <c r="B44" s="307" t="s">
        <v>265</v>
      </c>
      <c r="C44" s="308"/>
      <c r="D44" s="113">
        <v>0.65157191725036656</v>
      </c>
      <c r="E44" s="115">
        <v>40</v>
      </c>
      <c r="F44" s="114">
        <v>43</v>
      </c>
      <c r="G44" s="114">
        <v>40</v>
      </c>
      <c r="H44" s="114">
        <v>28</v>
      </c>
      <c r="I44" s="140">
        <v>32</v>
      </c>
      <c r="J44" s="115">
        <v>8</v>
      </c>
      <c r="K44" s="116">
        <v>25</v>
      </c>
    </row>
    <row r="45" spans="1:11" ht="14.1" customHeight="1" x14ac:dyDescent="0.2">
      <c r="A45" s="306" t="s">
        <v>266</v>
      </c>
      <c r="B45" s="307" t="s">
        <v>267</v>
      </c>
      <c r="C45" s="308"/>
      <c r="D45" s="113">
        <v>0.63528261931910734</v>
      </c>
      <c r="E45" s="115">
        <v>39</v>
      </c>
      <c r="F45" s="114">
        <v>34</v>
      </c>
      <c r="G45" s="114">
        <v>34</v>
      </c>
      <c r="H45" s="114">
        <v>26</v>
      </c>
      <c r="I45" s="140">
        <v>30</v>
      </c>
      <c r="J45" s="115">
        <v>9</v>
      </c>
      <c r="K45" s="116">
        <v>30</v>
      </c>
    </row>
    <row r="46" spans="1:11" ht="14.1" customHeight="1" x14ac:dyDescent="0.2">
      <c r="A46" s="306">
        <v>54</v>
      </c>
      <c r="B46" s="307" t="s">
        <v>268</v>
      </c>
      <c r="C46" s="308"/>
      <c r="D46" s="113">
        <v>6.597165662159961</v>
      </c>
      <c r="E46" s="115">
        <v>405</v>
      </c>
      <c r="F46" s="114">
        <v>486</v>
      </c>
      <c r="G46" s="114">
        <v>316</v>
      </c>
      <c r="H46" s="114">
        <v>261</v>
      </c>
      <c r="I46" s="140">
        <v>299</v>
      </c>
      <c r="J46" s="115">
        <v>106</v>
      </c>
      <c r="K46" s="116">
        <v>35.451505016722408</v>
      </c>
    </row>
    <row r="47" spans="1:11" ht="14.1" customHeight="1" x14ac:dyDescent="0.2">
      <c r="A47" s="306">
        <v>61</v>
      </c>
      <c r="B47" s="307" t="s">
        <v>269</v>
      </c>
      <c r="C47" s="308"/>
      <c r="D47" s="113">
        <v>1.4660368138133246</v>
      </c>
      <c r="E47" s="115">
        <v>90</v>
      </c>
      <c r="F47" s="114">
        <v>64</v>
      </c>
      <c r="G47" s="114">
        <v>53</v>
      </c>
      <c r="H47" s="114">
        <v>72</v>
      </c>
      <c r="I47" s="140">
        <v>105</v>
      </c>
      <c r="J47" s="115">
        <v>-15</v>
      </c>
      <c r="K47" s="116">
        <v>-14.285714285714286</v>
      </c>
    </row>
    <row r="48" spans="1:11" ht="14.1" customHeight="1" x14ac:dyDescent="0.2">
      <c r="A48" s="306">
        <v>62</v>
      </c>
      <c r="B48" s="307" t="s">
        <v>270</v>
      </c>
      <c r="C48" s="308"/>
      <c r="D48" s="113">
        <v>17.380680892653526</v>
      </c>
      <c r="E48" s="115">
        <v>1067</v>
      </c>
      <c r="F48" s="114">
        <v>875</v>
      </c>
      <c r="G48" s="114">
        <v>785</v>
      </c>
      <c r="H48" s="114">
        <v>623</v>
      </c>
      <c r="I48" s="140">
        <v>699</v>
      </c>
      <c r="J48" s="115">
        <v>368</v>
      </c>
      <c r="K48" s="116">
        <v>52.646638054363379</v>
      </c>
    </row>
    <row r="49" spans="1:11" ht="14.1" customHeight="1" x14ac:dyDescent="0.2">
      <c r="A49" s="306">
        <v>63</v>
      </c>
      <c r="B49" s="307" t="s">
        <v>271</v>
      </c>
      <c r="C49" s="308"/>
      <c r="D49" s="113">
        <v>12.24955204430689</v>
      </c>
      <c r="E49" s="115">
        <v>752</v>
      </c>
      <c r="F49" s="114">
        <v>1005</v>
      </c>
      <c r="G49" s="114">
        <v>781</v>
      </c>
      <c r="H49" s="114">
        <v>591</v>
      </c>
      <c r="I49" s="140">
        <v>612</v>
      </c>
      <c r="J49" s="115">
        <v>140</v>
      </c>
      <c r="K49" s="116">
        <v>22.875816993464053</v>
      </c>
    </row>
    <row r="50" spans="1:11" ht="14.1" customHeight="1" x14ac:dyDescent="0.2">
      <c r="A50" s="306" t="s">
        <v>272</v>
      </c>
      <c r="B50" s="307" t="s">
        <v>273</v>
      </c>
      <c r="C50" s="308"/>
      <c r="D50" s="113">
        <v>3.4370418634956832</v>
      </c>
      <c r="E50" s="115">
        <v>211</v>
      </c>
      <c r="F50" s="114">
        <v>221</v>
      </c>
      <c r="G50" s="114">
        <v>192</v>
      </c>
      <c r="H50" s="114">
        <v>194</v>
      </c>
      <c r="I50" s="140">
        <v>190</v>
      </c>
      <c r="J50" s="115">
        <v>21</v>
      </c>
      <c r="K50" s="116">
        <v>11.052631578947368</v>
      </c>
    </row>
    <row r="51" spans="1:11" ht="14.1" customHeight="1" x14ac:dyDescent="0.2">
      <c r="A51" s="306" t="s">
        <v>274</v>
      </c>
      <c r="B51" s="307" t="s">
        <v>275</v>
      </c>
      <c r="C51" s="308"/>
      <c r="D51" s="113">
        <v>8.0469131780420255</v>
      </c>
      <c r="E51" s="115">
        <v>494</v>
      </c>
      <c r="F51" s="114">
        <v>725</v>
      </c>
      <c r="G51" s="114">
        <v>555</v>
      </c>
      <c r="H51" s="114">
        <v>372</v>
      </c>
      <c r="I51" s="140">
        <v>399</v>
      </c>
      <c r="J51" s="115">
        <v>95</v>
      </c>
      <c r="K51" s="116">
        <v>23.80952380952381</v>
      </c>
    </row>
    <row r="52" spans="1:11" ht="14.1" customHeight="1" x14ac:dyDescent="0.2">
      <c r="A52" s="306">
        <v>71</v>
      </c>
      <c r="B52" s="307" t="s">
        <v>276</v>
      </c>
      <c r="C52" s="308"/>
      <c r="D52" s="113">
        <v>6.2713797035347776</v>
      </c>
      <c r="E52" s="115">
        <v>385</v>
      </c>
      <c r="F52" s="114">
        <v>326</v>
      </c>
      <c r="G52" s="114">
        <v>306</v>
      </c>
      <c r="H52" s="114">
        <v>335</v>
      </c>
      <c r="I52" s="140">
        <v>415</v>
      </c>
      <c r="J52" s="115">
        <v>-30</v>
      </c>
      <c r="K52" s="116">
        <v>-7.2289156626506026</v>
      </c>
    </row>
    <row r="53" spans="1:11" ht="14.1" customHeight="1" x14ac:dyDescent="0.2">
      <c r="A53" s="306" t="s">
        <v>277</v>
      </c>
      <c r="B53" s="307" t="s">
        <v>278</v>
      </c>
      <c r="C53" s="308"/>
      <c r="D53" s="113">
        <v>1.694086984850953</v>
      </c>
      <c r="E53" s="115">
        <v>104</v>
      </c>
      <c r="F53" s="114">
        <v>84</v>
      </c>
      <c r="G53" s="114">
        <v>82</v>
      </c>
      <c r="H53" s="114">
        <v>92</v>
      </c>
      <c r="I53" s="140">
        <v>105</v>
      </c>
      <c r="J53" s="115">
        <v>-1</v>
      </c>
      <c r="K53" s="116">
        <v>-0.95238095238095233</v>
      </c>
    </row>
    <row r="54" spans="1:11" ht="14.1" customHeight="1" x14ac:dyDescent="0.2">
      <c r="A54" s="306" t="s">
        <v>279</v>
      </c>
      <c r="B54" s="307" t="s">
        <v>280</v>
      </c>
      <c r="C54" s="308"/>
      <c r="D54" s="113">
        <v>4.0397458869522724</v>
      </c>
      <c r="E54" s="115">
        <v>248</v>
      </c>
      <c r="F54" s="114">
        <v>221</v>
      </c>
      <c r="G54" s="114">
        <v>210</v>
      </c>
      <c r="H54" s="114">
        <v>219</v>
      </c>
      <c r="I54" s="140">
        <v>272</v>
      </c>
      <c r="J54" s="115">
        <v>-24</v>
      </c>
      <c r="K54" s="116">
        <v>-8.8235294117647065</v>
      </c>
    </row>
    <row r="55" spans="1:11" ht="14.1" customHeight="1" x14ac:dyDescent="0.2">
      <c r="A55" s="306">
        <v>72</v>
      </c>
      <c r="B55" s="307" t="s">
        <v>281</v>
      </c>
      <c r="C55" s="308"/>
      <c r="D55" s="113">
        <v>1.2542759407069555</v>
      </c>
      <c r="E55" s="115">
        <v>77</v>
      </c>
      <c r="F55" s="114">
        <v>60</v>
      </c>
      <c r="G55" s="114">
        <v>84</v>
      </c>
      <c r="H55" s="114">
        <v>82</v>
      </c>
      <c r="I55" s="140">
        <v>108</v>
      </c>
      <c r="J55" s="115">
        <v>-31</v>
      </c>
      <c r="K55" s="116">
        <v>-28.703703703703702</v>
      </c>
    </row>
    <row r="56" spans="1:11" ht="14.1" customHeight="1" x14ac:dyDescent="0.2">
      <c r="A56" s="306" t="s">
        <v>282</v>
      </c>
      <c r="B56" s="307" t="s">
        <v>283</v>
      </c>
      <c r="C56" s="308"/>
      <c r="D56" s="113">
        <v>0.42352174621273825</v>
      </c>
      <c r="E56" s="115">
        <v>26</v>
      </c>
      <c r="F56" s="114">
        <v>28</v>
      </c>
      <c r="G56" s="114">
        <v>29</v>
      </c>
      <c r="H56" s="114">
        <v>36</v>
      </c>
      <c r="I56" s="140">
        <v>36</v>
      </c>
      <c r="J56" s="115">
        <v>-10</v>
      </c>
      <c r="K56" s="116">
        <v>-27.777777777777779</v>
      </c>
    </row>
    <row r="57" spans="1:11" ht="14.1" customHeight="1" x14ac:dyDescent="0.2">
      <c r="A57" s="306" t="s">
        <v>284</v>
      </c>
      <c r="B57" s="307" t="s">
        <v>285</v>
      </c>
      <c r="C57" s="308"/>
      <c r="D57" s="113">
        <v>0.42352174621273825</v>
      </c>
      <c r="E57" s="115">
        <v>26</v>
      </c>
      <c r="F57" s="114">
        <v>19</v>
      </c>
      <c r="G57" s="114">
        <v>26</v>
      </c>
      <c r="H57" s="114">
        <v>24</v>
      </c>
      <c r="I57" s="140">
        <v>28</v>
      </c>
      <c r="J57" s="115">
        <v>-2</v>
      </c>
      <c r="K57" s="116">
        <v>-7.1428571428571432</v>
      </c>
    </row>
    <row r="58" spans="1:11" ht="14.1" customHeight="1" x14ac:dyDescent="0.2">
      <c r="A58" s="306">
        <v>73</v>
      </c>
      <c r="B58" s="307" t="s">
        <v>286</v>
      </c>
      <c r="C58" s="308"/>
      <c r="D58" s="113">
        <v>1.5311940055383613</v>
      </c>
      <c r="E58" s="115">
        <v>94</v>
      </c>
      <c r="F58" s="114">
        <v>55</v>
      </c>
      <c r="G58" s="114">
        <v>85</v>
      </c>
      <c r="H58" s="114">
        <v>99</v>
      </c>
      <c r="I58" s="140">
        <v>81</v>
      </c>
      <c r="J58" s="115">
        <v>13</v>
      </c>
      <c r="K58" s="116">
        <v>16.049382716049383</v>
      </c>
    </row>
    <row r="59" spans="1:11" ht="14.1" customHeight="1" x14ac:dyDescent="0.2">
      <c r="A59" s="306" t="s">
        <v>287</v>
      </c>
      <c r="B59" s="307" t="s">
        <v>288</v>
      </c>
      <c r="C59" s="308"/>
      <c r="D59" s="113">
        <v>1.3031438345007331</v>
      </c>
      <c r="E59" s="115">
        <v>80</v>
      </c>
      <c r="F59" s="114">
        <v>47</v>
      </c>
      <c r="G59" s="114">
        <v>67</v>
      </c>
      <c r="H59" s="114">
        <v>84</v>
      </c>
      <c r="I59" s="140">
        <v>66</v>
      </c>
      <c r="J59" s="115">
        <v>14</v>
      </c>
      <c r="K59" s="116">
        <v>21.212121212121211</v>
      </c>
    </row>
    <row r="60" spans="1:11" ht="14.1" customHeight="1" x14ac:dyDescent="0.2">
      <c r="A60" s="306">
        <v>81</v>
      </c>
      <c r="B60" s="307" t="s">
        <v>289</v>
      </c>
      <c r="C60" s="308"/>
      <c r="D60" s="113">
        <v>9.6106857794429068</v>
      </c>
      <c r="E60" s="115">
        <v>590</v>
      </c>
      <c r="F60" s="114">
        <v>405</v>
      </c>
      <c r="G60" s="114">
        <v>490</v>
      </c>
      <c r="H60" s="114">
        <v>467</v>
      </c>
      <c r="I60" s="140">
        <v>526</v>
      </c>
      <c r="J60" s="115">
        <v>64</v>
      </c>
      <c r="K60" s="116">
        <v>12.167300380228136</v>
      </c>
    </row>
    <row r="61" spans="1:11" ht="14.1" customHeight="1" x14ac:dyDescent="0.2">
      <c r="A61" s="306" t="s">
        <v>290</v>
      </c>
      <c r="B61" s="307" t="s">
        <v>291</v>
      </c>
      <c r="C61" s="308"/>
      <c r="D61" s="113">
        <v>2.0198729434761362</v>
      </c>
      <c r="E61" s="115">
        <v>124</v>
      </c>
      <c r="F61" s="114">
        <v>72</v>
      </c>
      <c r="G61" s="114">
        <v>106</v>
      </c>
      <c r="H61" s="114">
        <v>117</v>
      </c>
      <c r="I61" s="140">
        <v>124</v>
      </c>
      <c r="J61" s="115">
        <v>0</v>
      </c>
      <c r="K61" s="116">
        <v>0</v>
      </c>
    </row>
    <row r="62" spans="1:11" ht="14.1" customHeight="1" x14ac:dyDescent="0.2">
      <c r="A62" s="306" t="s">
        <v>292</v>
      </c>
      <c r="B62" s="307" t="s">
        <v>293</v>
      </c>
      <c r="C62" s="308"/>
      <c r="D62" s="113">
        <v>3.9745886952272356</v>
      </c>
      <c r="E62" s="115">
        <v>244</v>
      </c>
      <c r="F62" s="114">
        <v>182</v>
      </c>
      <c r="G62" s="114">
        <v>232</v>
      </c>
      <c r="H62" s="114">
        <v>182</v>
      </c>
      <c r="I62" s="140">
        <v>233</v>
      </c>
      <c r="J62" s="115">
        <v>11</v>
      </c>
      <c r="K62" s="116">
        <v>4.7210300429184553</v>
      </c>
    </row>
    <row r="63" spans="1:11" ht="14.1" customHeight="1" x14ac:dyDescent="0.2">
      <c r="A63" s="306"/>
      <c r="B63" s="307" t="s">
        <v>294</v>
      </c>
      <c r="C63" s="308"/>
      <c r="D63" s="113">
        <v>3.1438345007330186</v>
      </c>
      <c r="E63" s="115">
        <v>193</v>
      </c>
      <c r="F63" s="114">
        <v>164</v>
      </c>
      <c r="G63" s="114">
        <v>209</v>
      </c>
      <c r="H63" s="114">
        <v>163</v>
      </c>
      <c r="I63" s="140">
        <v>211</v>
      </c>
      <c r="J63" s="115">
        <v>-18</v>
      </c>
      <c r="K63" s="116">
        <v>-8.5308056872037916</v>
      </c>
    </row>
    <row r="64" spans="1:11" ht="14.1" customHeight="1" x14ac:dyDescent="0.2">
      <c r="A64" s="306" t="s">
        <v>295</v>
      </c>
      <c r="B64" s="307" t="s">
        <v>296</v>
      </c>
      <c r="C64" s="308"/>
      <c r="D64" s="113">
        <v>1.0588043655318455</v>
      </c>
      <c r="E64" s="115">
        <v>65</v>
      </c>
      <c r="F64" s="114">
        <v>44</v>
      </c>
      <c r="G64" s="114">
        <v>61</v>
      </c>
      <c r="H64" s="114">
        <v>45</v>
      </c>
      <c r="I64" s="140">
        <v>59</v>
      </c>
      <c r="J64" s="115">
        <v>6</v>
      </c>
      <c r="K64" s="116">
        <v>10.169491525423728</v>
      </c>
    </row>
    <row r="65" spans="1:11" ht="14.1" customHeight="1" x14ac:dyDescent="0.2">
      <c r="A65" s="306" t="s">
        <v>297</v>
      </c>
      <c r="B65" s="307" t="s">
        <v>298</v>
      </c>
      <c r="C65" s="308"/>
      <c r="D65" s="113">
        <v>1.205408046913178</v>
      </c>
      <c r="E65" s="115">
        <v>74</v>
      </c>
      <c r="F65" s="114">
        <v>65</v>
      </c>
      <c r="G65" s="114">
        <v>57</v>
      </c>
      <c r="H65" s="114">
        <v>73</v>
      </c>
      <c r="I65" s="140">
        <v>57</v>
      </c>
      <c r="J65" s="115">
        <v>17</v>
      </c>
      <c r="K65" s="116">
        <v>29.82456140350877</v>
      </c>
    </row>
    <row r="66" spans="1:11" ht="14.1" customHeight="1" x14ac:dyDescent="0.2">
      <c r="A66" s="306">
        <v>82</v>
      </c>
      <c r="B66" s="307" t="s">
        <v>299</v>
      </c>
      <c r="C66" s="308"/>
      <c r="D66" s="113">
        <v>3.2415702883205735</v>
      </c>
      <c r="E66" s="115">
        <v>199</v>
      </c>
      <c r="F66" s="114">
        <v>218</v>
      </c>
      <c r="G66" s="114">
        <v>274</v>
      </c>
      <c r="H66" s="114">
        <v>219</v>
      </c>
      <c r="I66" s="140">
        <v>228</v>
      </c>
      <c r="J66" s="115">
        <v>-29</v>
      </c>
      <c r="K66" s="116">
        <v>-12.719298245614034</v>
      </c>
    </row>
    <row r="67" spans="1:11" ht="14.1" customHeight="1" x14ac:dyDescent="0.2">
      <c r="A67" s="306" t="s">
        <v>300</v>
      </c>
      <c r="B67" s="307" t="s">
        <v>301</v>
      </c>
      <c r="C67" s="308"/>
      <c r="D67" s="113">
        <v>1.6452190910571753</v>
      </c>
      <c r="E67" s="115">
        <v>101</v>
      </c>
      <c r="F67" s="114">
        <v>155</v>
      </c>
      <c r="G67" s="114">
        <v>161</v>
      </c>
      <c r="H67" s="114">
        <v>136</v>
      </c>
      <c r="I67" s="140">
        <v>109</v>
      </c>
      <c r="J67" s="115">
        <v>-8</v>
      </c>
      <c r="K67" s="116">
        <v>-7.3394495412844041</v>
      </c>
    </row>
    <row r="68" spans="1:11" ht="14.1" customHeight="1" x14ac:dyDescent="0.2">
      <c r="A68" s="306" t="s">
        <v>302</v>
      </c>
      <c r="B68" s="307" t="s">
        <v>303</v>
      </c>
      <c r="C68" s="308"/>
      <c r="D68" s="113">
        <v>0.94477928001303146</v>
      </c>
      <c r="E68" s="115">
        <v>58</v>
      </c>
      <c r="F68" s="114">
        <v>43</v>
      </c>
      <c r="G68" s="114">
        <v>85</v>
      </c>
      <c r="H68" s="114">
        <v>70</v>
      </c>
      <c r="I68" s="140">
        <v>92</v>
      </c>
      <c r="J68" s="115">
        <v>-34</v>
      </c>
      <c r="K68" s="116">
        <v>-36.956521739130437</v>
      </c>
    </row>
    <row r="69" spans="1:11" ht="14.1" customHeight="1" x14ac:dyDescent="0.2">
      <c r="A69" s="306">
        <v>83</v>
      </c>
      <c r="B69" s="307" t="s">
        <v>304</v>
      </c>
      <c r="C69" s="308"/>
      <c r="D69" s="113">
        <v>3.2578595862518327</v>
      </c>
      <c r="E69" s="115">
        <v>200</v>
      </c>
      <c r="F69" s="114">
        <v>173</v>
      </c>
      <c r="G69" s="114">
        <v>360</v>
      </c>
      <c r="H69" s="114">
        <v>334</v>
      </c>
      <c r="I69" s="140">
        <v>215</v>
      </c>
      <c r="J69" s="115">
        <v>-15</v>
      </c>
      <c r="K69" s="116">
        <v>-6.9767441860465116</v>
      </c>
    </row>
    <row r="70" spans="1:11" ht="14.1" customHeight="1" x14ac:dyDescent="0.2">
      <c r="A70" s="306" t="s">
        <v>305</v>
      </c>
      <c r="B70" s="307" t="s">
        <v>306</v>
      </c>
      <c r="C70" s="308"/>
      <c r="D70" s="113">
        <v>2.622576966932725</v>
      </c>
      <c r="E70" s="115">
        <v>161</v>
      </c>
      <c r="F70" s="114">
        <v>117</v>
      </c>
      <c r="G70" s="114">
        <v>296</v>
      </c>
      <c r="H70" s="114">
        <v>287</v>
      </c>
      <c r="I70" s="140">
        <v>155</v>
      </c>
      <c r="J70" s="115">
        <v>6</v>
      </c>
      <c r="K70" s="116">
        <v>3.870967741935484</v>
      </c>
    </row>
    <row r="71" spans="1:11" ht="14.1" customHeight="1" x14ac:dyDescent="0.2">
      <c r="A71" s="306"/>
      <c r="B71" s="307" t="s">
        <v>307</v>
      </c>
      <c r="C71" s="308"/>
      <c r="D71" s="113">
        <v>1.6289297931259163</v>
      </c>
      <c r="E71" s="115">
        <v>100</v>
      </c>
      <c r="F71" s="114">
        <v>77</v>
      </c>
      <c r="G71" s="114">
        <v>190</v>
      </c>
      <c r="H71" s="114">
        <v>86</v>
      </c>
      <c r="I71" s="140">
        <v>96</v>
      </c>
      <c r="J71" s="115">
        <v>4</v>
      </c>
      <c r="K71" s="116">
        <v>4.166666666666667</v>
      </c>
    </row>
    <row r="72" spans="1:11" ht="14.1" customHeight="1" x14ac:dyDescent="0.2">
      <c r="A72" s="306">
        <v>84</v>
      </c>
      <c r="B72" s="307" t="s">
        <v>308</v>
      </c>
      <c r="C72" s="308"/>
      <c r="D72" s="113">
        <v>1.3357224303632513</v>
      </c>
      <c r="E72" s="115">
        <v>82</v>
      </c>
      <c r="F72" s="114">
        <v>66</v>
      </c>
      <c r="G72" s="114">
        <v>113</v>
      </c>
      <c r="H72" s="114">
        <v>60</v>
      </c>
      <c r="I72" s="140">
        <v>69</v>
      </c>
      <c r="J72" s="115">
        <v>13</v>
      </c>
      <c r="K72" s="116">
        <v>18.840579710144926</v>
      </c>
    </row>
    <row r="73" spans="1:11" ht="14.1" customHeight="1" x14ac:dyDescent="0.2">
      <c r="A73" s="306" t="s">
        <v>309</v>
      </c>
      <c r="B73" s="307" t="s">
        <v>310</v>
      </c>
      <c r="C73" s="308"/>
      <c r="D73" s="113">
        <v>0.65157191725036656</v>
      </c>
      <c r="E73" s="115">
        <v>40</v>
      </c>
      <c r="F73" s="114">
        <v>13</v>
      </c>
      <c r="G73" s="114">
        <v>54</v>
      </c>
      <c r="H73" s="114">
        <v>28</v>
      </c>
      <c r="I73" s="140">
        <v>32</v>
      </c>
      <c r="J73" s="115">
        <v>8</v>
      </c>
      <c r="K73" s="116">
        <v>25</v>
      </c>
    </row>
    <row r="74" spans="1:11" ht="14.1" customHeight="1" x14ac:dyDescent="0.2">
      <c r="A74" s="306" t="s">
        <v>311</v>
      </c>
      <c r="B74" s="307" t="s">
        <v>312</v>
      </c>
      <c r="C74" s="308"/>
      <c r="D74" s="113">
        <v>0.26062876690014658</v>
      </c>
      <c r="E74" s="115">
        <v>16</v>
      </c>
      <c r="F74" s="114">
        <v>6</v>
      </c>
      <c r="G74" s="114">
        <v>17</v>
      </c>
      <c r="H74" s="114">
        <v>13</v>
      </c>
      <c r="I74" s="140">
        <v>7</v>
      </c>
      <c r="J74" s="115">
        <v>9</v>
      </c>
      <c r="K74" s="116">
        <v>128.57142857142858</v>
      </c>
    </row>
    <row r="75" spans="1:11" ht="14.1" customHeight="1" x14ac:dyDescent="0.2">
      <c r="A75" s="306" t="s">
        <v>313</v>
      </c>
      <c r="B75" s="307" t="s">
        <v>314</v>
      </c>
      <c r="C75" s="308"/>
      <c r="D75" s="113">
        <v>0</v>
      </c>
      <c r="E75" s="115">
        <v>0</v>
      </c>
      <c r="F75" s="114">
        <v>0</v>
      </c>
      <c r="G75" s="114">
        <v>0</v>
      </c>
      <c r="H75" s="114">
        <v>0</v>
      </c>
      <c r="I75" s="140">
        <v>0</v>
      </c>
      <c r="J75" s="115">
        <v>0</v>
      </c>
      <c r="K75" s="116">
        <v>0</v>
      </c>
    </row>
    <row r="76" spans="1:11" ht="14.1" customHeight="1" x14ac:dyDescent="0.2">
      <c r="A76" s="306">
        <v>91</v>
      </c>
      <c r="B76" s="307" t="s">
        <v>315</v>
      </c>
      <c r="C76" s="308"/>
      <c r="D76" s="113">
        <v>0.34207525655644244</v>
      </c>
      <c r="E76" s="115">
        <v>21</v>
      </c>
      <c r="F76" s="114">
        <v>18</v>
      </c>
      <c r="G76" s="114">
        <v>128</v>
      </c>
      <c r="H76" s="114">
        <v>35</v>
      </c>
      <c r="I76" s="140">
        <v>26</v>
      </c>
      <c r="J76" s="115">
        <v>-5</v>
      </c>
      <c r="K76" s="116">
        <v>-19.23076923076923</v>
      </c>
    </row>
    <row r="77" spans="1:11" ht="14.1" customHeight="1" x14ac:dyDescent="0.2">
      <c r="A77" s="306">
        <v>92</v>
      </c>
      <c r="B77" s="307" t="s">
        <v>316</v>
      </c>
      <c r="C77" s="308"/>
      <c r="D77" s="113">
        <v>0.26062876690014658</v>
      </c>
      <c r="E77" s="115">
        <v>16</v>
      </c>
      <c r="F77" s="114">
        <v>11</v>
      </c>
      <c r="G77" s="114">
        <v>17</v>
      </c>
      <c r="H77" s="114">
        <v>17</v>
      </c>
      <c r="I77" s="140">
        <v>24</v>
      </c>
      <c r="J77" s="115">
        <v>-8</v>
      </c>
      <c r="K77" s="116">
        <v>-33.333333333333336</v>
      </c>
    </row>
    <row r="78" spans="1:11" ht="14.1" customHeight="1" x14ac:dyDescent="0.2">
      <c r="A78" s="306">
        <v>93</v>
      </c>
      <c r="B78" s="307" t="s">
        <v>317</v>
      </c>
      <c r="C78" s="308"/>
      <c r="D78" s="113">
        <v>4.8867893793777491E-2</v>
      </c>
      <c r="E78" s="115">
        <v>3</v>
      </c>
      <c r="F78" s="114">
        <v>20</v>
      </c>
      <c r="G78" s="114">
        <v>10</v>
      </c>
      <c r="H78" s="114" t="s">
        <v>513</v>
      </c>
      <c r="I78" s="140">
        <v>8</v>
      </c>
      <c r="J78" s="115">
        <v>-5</v>
      </c>
      <c r="K78" s="116">
        <v>-62.5</v>
      </c>
    </row>
    <row r="79" spans="1:11" ht="14.1" customHeight="1" x14ac:dyDescent="0.2">
      <c r="A79" s="306">
        <v>94</v>
      </c>
      <c r="B79" s="307" t="s">
        <v>318</v>
      </c>
      <c r="C79" s="308"/>
      <c r="D79" s="113">
        <v>0.1791822772438508</v>
      </c>
      <c r="E79" s="115">
        <v>11</v>
      </c>
      <c r="F79" s="114">
        <v>69</v>
      </c>
      <c r="G79" s="114">
        <v>70</v>
      </c>
      <c r="H79" s="114">
        <v>10</v>
      </c>
      <c r="I79" s="140">
        <v>9</v>
      </c>
      <c r="J79" s="115">
        <v>2</v>
      </c>
      <c r="K79" s="116">
        <v>22.222222222222221</v>
      </c>
    </row>
    <row r="80" spans="1:11" ht="14.1" customHeight="1" x14ac:dyDescent="0.2">
      <c r="A80" s="306" t="s">
        <v>319</v>
      </c>
      <c r="B80" s="307" t="s">
        <v>320</v>
      </c>
      <c r="C80" s="308"/>
      <c r="D80" s="113">
        <v>0</v>
      </c>
      <c r="E80" s="115">
        <v>0</v>
      </c>
      <c r="F80" s="114">
        <v>0</v>
      </c>
      <c r="G80" s="114">
        <v>0</v>
      </c>
      <c r="H80" s="114">
        <v>0</v>
      </c>
      <c r="I80" s="140">
        <v>0</v>
      </c>
      <c r="J80" s="115">
        <v>0</v>
      </c>
      <c r="K80" s="116">
        <v>0</v>
      </c>
    </row>
    <row r="81" spans="1:11" ht="14.1" customHeight="1" x14ac:dyDescent="0.2">
      <c r="A81" s="310" t="s">
        <v>321</v>
      </c>
      <c r="B81" s="311" t="s">
        <v>333</v>
      </c>
      <c r="C81" s="312"/>
      <c r="D81" s="125">
        <v>0.34207525655644244</v>
      </c>
      <c r="E81" s="143">
        <v>21</v>
      </c>
      <c r="F81" s="144">
        <v>24</v>
      </c>
      <c r="G81" s="144">
        <v>27</v>
      </c>
      <c r="H81" s="144">
        <v>24</v>
      </c>
      <c r="I81" s="145">
        <v>21</v>
      </c>
      <c r="J81" s="143">
        <v>0</v>
      </c>
      <c r="K81" s="146">
        <v>0</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4" t="s">
        <v>371</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618" t="s">
        <v>365</v>
      </c>
      <c r="B86" s="618"/>
      <c r="C86" s="618"/>
      <c r="D86" s="618"/>
      <c r="E86" s="618"/>
      <c r="F86" s="618"/>
      <c r="G86" s="618"/>
      <c r="H86" s="618"/>
      <c r="I86" s="618"/>
      <c r="J86" s="618"/>
      <c r="K86" s="618"/>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6">
    <mergeCell ref="A87:K87"/>
    <mergeCell ref="A3:K3"/>
    <mergeCell ref="A4:K4"/>
    <mergeCell ref="A5:E5"/>
    <mergeCell ref="A7:C10"/>
    <mergeCell ref="D7:D10"/>
    <mergeCell ref="E7:I7"/>
    <mergeCell ref="J7:K8"/>
    <mergeCell ref="E8:E9"/>
    <mergeCell ref="F8:F9"/>
    <mergeCell ref="G8:G9"/>
    <mergeCell ref="H8:H9"/>
    <mergeCell ref="I8:I9"/>
    <mergeCell ref="A84:K84"/>
    <mergeCell ref="A85:K85"/>
    <mergeCell ref="A86:K86"/>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9"/>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372</v>
      </c>
      <c r="B3" s="571"/>
      <c r="C3" s="571"/>
      <c r="D3" s="571"/>
      <c r="E3" s="571"/>
      <c r="F3" s="571"/>
      <c r="G3" s="571"/>
      <c r="H3" s="571"/>
      <c r="I3" s="571"/>
      <c r="J3" s="571"/>
      <c r="K3" s="571"/>
    </row>
    <row r="4" spans="1:13" s="94" customFormat="1" ht="12" customHeight="1" x14ac:dyDescent="0.2">
      <c r="A4" s="410" t="s">
        <v>373</v>
      </c>
      <c r="B4" s="411"/>
      <c r="C4" s="411"/>
      <c r="D4" s="411"/>
      <c r="E4" s="411"/>
      <c r="F4" s="411"/>
      <c r="G4" s="411"/>
      <c r="H4" s="411"/>
      <c r="I4" s="411"/>
      <c r="J4" s="411"/>
      <c r="K4" s="411"/>
      <c r="L4" s="411"/>
      <c r="M4" s="411"/>
    </row>
    <row r="5" spans="1:13" s="94" customFormat="1" ht="12" customHeight="1" x14ac:dyDescent="0.2">
      <c r="A5" s="667" t="s">
        <v>374</v>
      </c>
      <c r="B5" s="667"/>
      <c r="C5" s="412"/>
      <c r="D5" s="412"/>
      <c r="E5" s="412"/>
      <c r="F5" s="413"/>
      <c r="G5" s="413"/>
      <c r="H5" s="413"/>
      <c r="I5" s="413"/>
      <c r="J5" s="413"/>
      <c r="K5" s="413"/>
      <c r="L5" s="413"/>
      <c r="M5" s="413"/>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375</v>
      </c>
      <c r="B7" s="668" t="s">
        <v>376</v>
      </c>
      <c r="C7" s="668"/>
      <c r="D7" s="668"/>
      <c r="E7" s="668"/>
      <c r="F7" s="668"/>
      <c r="G7" s="668"/>
      <c r="H7" s="669"/>
      <c r="I7" s="668" t="s">
        <v>377</v>
      </c>
      <c r="J7" s="668"/>
      <c r="K7" s="669"/>
      <c r="L7" s="670" t="s">
        <v>378</v>
      </c>
      <c r="M7" s="671"/>
    </row>
    <row r="8" spans="1:13" ht="23.85" customHeight="1" x14ac:dyDescent="0.2">
      <c r="A8" s="583"/>
      <c r="B8" s="414" t="s">
        <v>104</v>
      </c>
      <c r="C8" s="415" t="s">
        <v>106</v>
      </c>
      <c r="D8" s="415" t="s">
        <v>107</v>
      </c>
      <c r="E8" s="415" t="s">
        <v>379</v>
      </c>
      <c r="F8" s="415" t="s">
        <v>380</v>
      </c>
      <c r="G8" s="415" t="s">
        <v>108</v>
      </c>
      <c r="H8" s="416" t="s">
        <v>381</v>
      </c>
      <c r="I8" s="414" t="s">
        <v>104</v>
      </c>
      <c r="J8" s="414" t="s">
        <v>382</v>
      </c>
      <c r="K8" s="417" t="s">
        <v>383</v>
      </c>
      <c r="L8" s="418" t="s">
        <v>384</v>
      </c>
      <c r="M8" s="419" t="s">
        <v>385</v>
      </c>
    </row>
    <row r="9" spans="1:13" ht="12" customHeight="1" x14ac:dyDescent="0.2">
      <c r="A9" s="584"/>
      <c r="B9" s="100">
        <v>1</v>
      </c>
      <c r="C9" s="100">
        <v>2</v>
      </c>
      <c r="D9" s="100">
        <v>3</v>
      </c>
      <c r="E9" s="100">
        <v>4</v>
      </c>
      <c r="F9" s="100">
        <v>5</v>
      </c>
      <c r="G9" s="100">
        <v>6</v>
      </c>
      <c r="H9" s="100">
        <v>7</v>
      </c>
      <c r="I9" s="100">
        <v>8</v>
      </c>
      <c r="J9" s="100">
        <v>9</v>
      </c>
      <c r="K9" s="420">
        <v>10</v>
      </c>
      <c r="L9" s="421">
        <v>11</v>
      </c>
      <c r="M9" s="421">
        <v>12</v>
      </c>
    </row>
    <row r="10" spans="1:13" ht="15" customHeight="1" x14ac:dyDescent="0.2">
      <c r="A10" s="422" t="s">
        <v>386</v>
      </c>
      <c r="B10" s="115">
        <v>48599</v>
      </c>
      <c r="C10" s="114">
        <v>23097</v>
      </c>
      <c r="D10" s="114">
        <v>25502</v>
      </c>
      <c r="E10" s="114">
        <v>35802</v>
      </c>
      <c r="F10" s="114">
        <v>11742</v>
      </c>
      <c r="G10" s="114">
        <v>6844</v>
      </c>
      <c r="H10" s="114">
        <v>12616</v>
      </c>
      <c r="I10" s="115">
        <v>15300</v>
      </c>
      <c r="J10" s="114">
        <v>11431</v>
      </c>
      <c r="K10" s="114">
        <v>3869</v>
      </c>
      <c r="L10" s="423">
        <v>5219</v>
      </c>
      <c r="M10" s="424">
        <v>4497</v>
      </c>
    </row>
    <row r="11" spans="1:13" ht="11.1" customHeight="1" x14ac:dyDescent="0.2">
      <c r="A11" s="422" t="s">
        <v>387</v>
      </c>
      <c r="B11" s="115">
        <v>51096</v>
      </c>
      <c r="C11" s="114">
        <v>24447</v>
      </c>
      <c r="D11" s="114">
        <v>26649</v>
      </c>
      <c r="E11" s="114">
        <v>37780</v>
      </c>
      <c r="F11" s="114">
        <v>12259</v>
      </c>
      <c r="G11" s="114">
        <v>6996</v>
      </c>
      <c r="H11" s="114">
        <v>13393</v>
      </c>
      <c r="I11" s="115">
        <v>16506</v>
      </c>
      <c r="J11" s="114">
        <v>12189</v>
      </c>
      <c r="K11" s="114">
        <v>4317</v>
      </c>
      <c r="L11" s="423">
        <v>5898</v>
      </c>
      <c r="M11" s="424">
        <v>3547</v>
      </c>
    </row>
    <row r="12" spans="1:13" ht="11.1" customHeight="1" x14ac:dyDescent="0.2">
      <c r="A12" s="422" t="s">
        <v>388</v>
      </c>
      <c r="B12" s="115">
        <v>52063</v>
      </c>
      <c r="C12" s="114">
        <v>24918</v>
      </c>
      <c r="D12" s="114">
        <v>27145</v>
      </c>
      <c r="E12" s="114">
        <v>38501</v>
      </c>
      <c r="F12" s="114">
        <v>12456</v>
      </c>
      <c r="G12" s="114">
        <v>7698</v>
      </c>
      <c r="H12" s="114">
        <v>13593</v>
      </c>
      <c r="I12" s="115">
        <v>16430</v>
      </c>
      <c r="J12" s="114">
        <v>12006</v>
      </c>
      <c r="K12" s="114">
        <v>4424</v>
      </c>
      <c r="L12" s="423">
        <v>6086</v>
      </c>
      <c r="M12" s="424">
        <v>5309</v>
      </c>
    </row>
    <row r="13" spans="1:13" s="110" customFormat="1" ht="11.1" customHeight="1" x14ac:dyDescent="0.2">
      <c r="A13" s="422" t="s">
        <v>389</v>
      </c>
      <c r="B13" s="115">
        <v>49213</v>
      </c>
      <c r="C13" s="114">
        <v>23525</v>
      </c>
      <c r="D13" s="114">
        <v>25688</v>
      </c>
      <c r="E13" s="114">
        <v>35994</v>
      </c>
      <c r="F13" s="114">
        <v>12128</v>
      </c>
      <c r="G13" s="114">
        <v>7062</v>
      </c>
      <c r="H13" s="114">
        <v>13068</v>
      </c>
      <c r="I13" s="115">
        <v>15699</v>
      </c>
      <c r="J13" s="114">
        <v>11628</v>
      </c>
      <c r="K13" s="114">
        <v>4071</v>
      </c>
      <c r="L13" s="423">
        <v>3084</v>
      </c>
      <c r="M13" s="424">
        <v>6064</v>
      </c>
    </row>
    <row r="14" spans="1:13" ht="15" customHeight="1" x14ac:dyDescent="0.2">
      <c r="A14" s="422" t="s">
        <v>390</v>
      </c>
      <c r="B14" s="115">
        <v>49484</v>
      </c>
      <c r="C14" s="114">
        <v>23643</v>
      </c>
      <c r="D14" s="114">
        <v>25841</v>
      </c>
      <c r="E14" s="114">
        <v>34666</v>
      </c>
      <c r="F14" s="114">
        <v>14005</v>
      </c>
      <c r="G14" s="114">
        <v>6819</v>
      </c>
      <c r="H14" s="114">
        <v>13355</v>
      </c>
      <c r="I14" s="115">
        <v>15577</v>
      </c>
      <c r="J14" s="114">
        <v>11531</v>
      </c>
      <c r="K14" s="114">
        <v>4046</v>
      </c>
      <c r="L14" s="423">
        <v>4796</v>
      </c>
      <c r="M14" s="424">
        <v>4602</v>
      </c>
    </row>
    <row r="15" spans="1:13" ht="11.1" customHeight="1" x14ac:dyDescent="0.2">
      <c r="A15" s="422" t="s">
        <v>387</v>
      </c>
      <c r="B15" s="115">
        <v>52693</v>
      </c>
      <c r="C15" s="114">
        <v>25248</v>
      </c>
      <c r="D15" s="114">
        <v>27445</v>
      </c>
      <c r="E15" s="114">
        <v>36301</v>
      </c>
      <c r="F15" s="114">
        <v>15614</v>
      </c>
      <c r="G15" s="114">
        <v>7103</v>
      </c>
      <c r="H15" s="114">
        <v>14355</v>
      </c>
      <c r="I15" s="115">
        <v>16818</v>
      </c>
      <c r="J15" s="114">
        <v>12198</v>
      </c>
      <c r="K15" s="114">
        <v>4620</v>
      </c>
      <c r="L15" s="423">
        <v>6875</v>
      </c>
      <c r="M15" s="424">
        <v>3764</v>
      </c>
    </row>
    <row r="16" spans="1:13" ht="11.1" customHeight="1" x14ac:dyDescent="0.2">
      <c r="A16" s="422" t="s">
        <v>388</v>
      </c>
      <c r="B16" s="115">
        <v>53751</v>
      </c>
      <c r="C16" s="114">
        <v>25785</v>
      </c>
      <c r="D16" s="114">
        <v>27966</v>
      </c>
      <c r="E16" s="114">
        <v>37582</v>
      </c>
      <c r="F16" s="114">
        <v>16075</v>
      </c>
      <c r="G16" s="114">
        <v>7838</v>
      </c>
      <c r="H16" s="114">
        <v>14563</v>
      </c>
      <c r="I16" s="115">
        <v>16657</v>
      </c>
      <c r="J16" s="114">
        <v>11909</v>
      </c>
      <c r="K16" s="114">
        <v>4748</v>
      </c>
      <c r="L16" s="423">
        <v>6262</v>
      </c>
      <c r="M16" s="424">
        <v>5489</v>
      </c>
    </row>
    <row r="17" spans="1:13" s="110" customFormat="1" ht="11.1" customHeight="1" x14ac:dyDescent="0.2">
      <c r="A17" s="422" t="s">
        <v>389</v>
      </c>
      <c r="B17" s="115">
        <v>51193</v>
      </c>
      <c r="C17" s="114">
        <v>24579</v>
      </c>
      <c r="D17" s="114">
        <v>26614</v>
      </c>
      <c r="E17" s="114">
        <v>36009</v>
      </c>
      <c r="F17" s="114">
        <v>15132</v>
      </c>
      <c r="G17" s="114">
        <v>7274</v>
      </c>
      <c r="H17" s="114">
        <v>14145</v>
      </c>
      <c r="I17" s="115">
        <v>16114</v>
      </c>
      <c r="J17" s="114">
        <v>11746</v>
      </c>
      <c r="K17" s="114">
        <v>4368</v>
      </c>
      <c r="L17" s="423">
        <v>3119</v>
      </c>
      <c r="M17" s="424">
        <v>6125</v>
      </c>
    </row>
    <row r="18" spans="1:13" ht="15" customHeight="1" x14ac:dyDescent="0.2">
      <c r="A18" s="422" t="s">
        <v>391</v>
      </c>
      <c r="B18" s="115">
        <v>52239</v>
      </c>
      <c r="C18" s="114">
        <v>24997</v>
      </c>
      <c r="D18" s="114">
        <v>27242</v>
      </c>
      <c r="E18" s="114">
        <v>36468</v>
      </c>
      <c r="F18" s="114">
        <v>15606</v>
      </c>
      <c r="G18" s="114">
        <v>7110</v>
      </c>
      <c r="H18" s="114">
        <v>14614</v>
      </c>
      <c r="I18" s="115">
        <v>15832</v>
      </c>
      <c r="J18" s="114">
        <v>11533</v>
      </c>
      <c r="K18" s="114">
        <v>4299</v>
      </c>
      <c r="L18" s="423">
        <v>5720</v>
      </c>
      <c r="M18" s="424">
        <v>4715</v>
      </c>
    </row>
    <row r="19" spans="1:13" ht="11.1" customHeight="1" x14ac:dyDescent="0.2">
      <c r="A19" s="422" t="s">
        <v>387</v>
      </c>
      <c r="B19" s="115">
        <v>54822</v>
      </c>
      <c r="C19" s="114">
        <v>26362</v>
      </c>
      <c r="D19" s="114">
        <v>28460</v>
      </c>
      <c r="E19" s="114">
        <v>37888</v>
      </c>
      <c r="F19" s="114">
        <v>16862</v>
      </c>
      <c r="G19" s="114">
        <v>7279</v>
      </c>
      <c r="H19" s="114">
        <v>15566</v>
      </c>
      <c r="I19" s="115">
        <v>17044</v>
      </c>
      <c r="J19" s="114">
        <v>12235</v>
      </c>
      <c r="K19" s="114">
        <v>4809</v>
      </c>
      <c r="L19" s="423">
        <v>6625</v>
      </c>
      <c r="M19" s="424">
        <v>4146</v>
      </c>
    </row>
    <row r="20" spans="1:13" ht="11.1" customHeight="1" x14ac:dyDescent="0.2">
      <c r="A20" s="422" t="s">
        <v>388</v>
      </c>
      <c r="B20" s="115">
        <v>55475</v>
      </c>
      <c r="C20" s="114">
        <v>26620</v>
      </c>
      <c r="D20" s="114">
        <v>28855</v>
      </c>
      <c r="E20" s="114">
        <v>38360</v>
      </c>
      <c r="F20" s="114">
        <v>17066</v>
      </c>
      <c r="G20" s="114">
        <v>7924</v>
      </c>
      <c r="H20" s="114">
        <v>15681</v>
      </c>
      <c r="I20" s="115">
        <v>16941</v>
      </c>
      <c r="J20" s="114">
        <v>11943</v>
      </c>
      <c r="K20" s="114">
        <v>4998</v>
      </c>
      <c r="L20" s="423">
        <v>6005</v>
      </c>
      <c r="M20" s="424">
        <v>5390</v>
      </c>
    </row>
    <row r="21" spans="1:13" s="110" customFormat="1" ht="11.1" customHeight="1" x14ac:dyDescent="0.2">
      <c r="A21" s="422" t="s">
        <v>389</v>
      </c>
      <c r="B21" s="115">
        <v>52273</v>
      </c>
      <c r="C21" s="114">
        <v>24914</v>
      </c>
      <c r="D21" s="114">
        <v>27359</v>
      </c>
      <c r="E21" s="114">
        <v>36319</v>
      </c>
      <c r="F21" s="114">
        <v>15916</v>
      </c>
      <c r="G21" s="114">
        <v>7234</v>
      </c>
      <c r="H21" s="114">
        <v>14985</v>
      </c>
      <c r="I21" s="115">
        <v>16234</v>
      </c>
      <c r="J21" s="114">
        <v>11634</v>
      </c>
      <c r="K21" s="114">
        <v>4600</v>
      </c>
      <c r="L21" s="423">
        <v>2981</v>
      </c>
      <c r="M21" s="424">
        <v>6345</v>
      </c>
    </row>
    <row r="22" spans="1:13" ht="15" customHeight="1" x14ac:dyDescent="0.2">
      <c r="A22" s="422" t="s">
        <v>392</v>
      </c>
      <c r="B22" s="115">
        <v>53131</v>
      </c>
      <c r="C22" s="114">
        <v>25156</v>
      </c>
      <c r="D22" s="114">
        <v>27975</v>
      </c>
      <c r="E22" s="114">
        <v>36606</v>
      </c>
      <c r="F22" s="114">
        <v>16203</v>
      </c>
      <c r="G22" s="114">
        <v>7092</v>
      </c>
      <c r="H22" s="114">
        <v>15485</v>
      </c>
      <c r="I22" s="115">
        <v>16092</v>
      </c>
      <c r="J22" s="114">
        <v>11453</v>
      </c>
      <c r="K22" s="114">
        <v>4639</v>
      </c>
      <c r="L22" s="423">
        <v>5863</v>
      </c>
      <c r="M22" s="424">
        <v>5046</v>
      </c>
    </row>
    <row r="23" spans="1:13" ht="11.1" customHeight="1" x14ac:dyDescent="0.2">
      <c r="A23" s="422" t="s">
        <v>387</v>
      </c>
      <c r="B23" s="115">
        <v>55017</v>
      </c>
      <c r="C23" s="114">
        <v>26200</v>
      </c>
      <c r="D23" s="114">
        <v>28817</v>
      </c>
      <c r="E23" s="114">
        <v>37763</v>
      </c>
      <c r="F23" s="114">
        <v>16933</v>
      </c>
      <c r="G23" s="114">
        <v>7095</v>
      </c>
      <c r="H23" s="114">
        <v>16303</v>
      </c>
      <c r="I23" s="115">
        <v>17151</v>
      </c>
      <c r="J23" s="114">
        <v>12135</v>
      </c>
      <c r="K23" s="114">
        <v>5016</v>
      </c>
      <c r="L23" s="423">
        <v>5878</v>
      </c>
      <c r="M23" s="424">
        <v>4004</v>
      </c>
    </row>
    <row r="24" spans="1:13" ht="11.1" customHeight="1" x14ac:dyDescent="0.2">
      <c r="A24" s="422" t="s">
        <v>388</v>
      </c>
      <c r="B24" s="115">
        <v>55918</v>
      </c>
      <c r="C24" s="114">
        <v>26540</v>
      </c>
      <c r="D24" s="114">
        <v>29378</v>
      </c>
      <c r="E24" s="114">
        <v>37556</v>
      </c>
      <c r="F24" s="114">
        <v>17246</v>
      </c>
      <c r="G24" s="114">
        <v>7713</v>
      </c>
      <c r="H24" s="114">
        <v>16536</v>
      </c>
      <c r="I24" s="115">
        <v>17206</v>
      </c>
      <c r="J24" s="114">
        <v>11949</v>
      </c>
      <c r="K24" s="114">
        <v>5257</v>
      </c>
      <c r="L24" s="423">
        <v>5985</v>
      </c>
      <c r="M24" s="424">
        <v>5411</v>
      </c>
    </row>
    <row r="25" spans="1:13" s="110" customFormat="1" ht="11.1" customHeight="1" x14ac:dyDescent="0.2">
      <c r="A25" s="422" t="s">
        <v>389</v>
      </c>
      <c r="B25" s="115">
        <v>52938</v>
      </c>
      <c r="C25" s="114">
        <v>24947</v>
      </c>
      <c r="D25" s="114">
        <v>27991</v>
      </c>
      <c r="E25" s="114">
        <v>35258</v>
      </c>
      <c r="F25" s="114">
        <v>16572</v>
      </c>
      <c r="G25" s="114">
        <v>7099</v>
      </c>
      <c r="H25" s="114">
        <v>15821</v>
      </c>
      <c r="I25" s="115">
        <v>16505</v>
      </c>
      <c r="J25" s="114">
        <v>11650</v>
      </c>
      <c r="K25" s="114">
        <v>4855</v>
      </c>
      <c r="L25" s="423">
        <v>3491</v>
      </c>
      <c r="M25" s="424">
        <v>6652</v>
      </c>
    </row>
    <row r="26" spans="1:13" ht="15" customHeight="1" x14ac:dyDescent="0.2">
      <c r="A26" s="422" t="s">
        <v>393</v>
      </c>
      <c r="B26" s="115">
        <v>53662</v>
      </c>
      <c r="C26" s="114">
        <v>25224</v>
      </c>
      <c r="D26" s="114">
        <v>28438</v>
      </c>
      <c r="E26" s="114">
        <v>35498</v>
      </c>
      <c r="F26" s="114">
        <v>17080</v>
      </c>
      <c r="G26" s="114">
        <v>6837</v>
      </c>
      <c r="H26" s="114">
        <v>16373</v>
      </c>
      <c r="I26" s="115">
        <v>16244</v>
      </c>
      <c r="J26" s="114">
        <v>11468</v>
      </c>
      <c r="K26" s="114">
        <v>4776</v>
      </c>
      <c r="L26" s="423">
        <v>5301</v>
      </c>
      <c r="M26" s="424">
        <v>4886</v>
      </c>
    </row>
    <row r="27" spans="1:13" ht="11.1" customHeight="1" x14ac:dyDescent="0.2">
      <c r="A27" s="422" t="s">
        <v>387</v>
      </c>
      <c r="B27" s="115">
        <v>56444</v>
      </c>
      <c r="C27" s="114">
        <v>26657</v>
      </c>
      <c r="D27" s="114">
        <v>29787</v>
      </c>
      <c r="E27" s="114">
        <v>37453</v>
      </c>
      <c r="F27" s="114">
        <v>17913</v>
      </c>
      <c r="G27" s="114">
        <v>7075</v>
      </c>
      <c r="H27" s="114">
        <v>17409</v>
      </c>
      <c r="I27" s="115">
        <v>17746</v>
      </c>
      <c r="J27" s="114">
        <v>12430</v>
      </c>
      <c r="K27" s="114">
        <v>5316</v>
      </c>
      <c r="L27" s="423">
        <v>6527</v>
      </c>
      <c r="M27" s="424">
        <v>3814</v>
      </c>
    </row>
    <row r="28" spans="1:13" ht="11.1" customHeight="1" x14ac:dyDescent="0.2">
      <c r="A28" s="422" t="s">
        <v>388</v>
      </c>
      <c r="B28" s="115">
        <v>56964</v>
      </c>
      <c r="C28" s="114">
        <v>26953</v>
      </c>
      <c r="D28" s="114">
        <v>30011</v>
      </c>
      <c r="E28" s="114">
        <v>38622</v>
      </c>
      <c r="F28" s="114">
        <v>18182</v>
      </c>
      <c r="G28" s="114">
        <v>7591</v>
      </c>
      <c r="H28" s="114">
        <v>17494</v>
      </c>
      <c r="I28" s="115">
        <v>17652</v>
      </c>
      <c r="J28" s="114">
        <v>12238</v>
      </c>
      <c r="K28" s="114">
        <v>5414</v>
      </c>
      <c r="L28" s="423">
        <v>6267</v>
      </c>
      <c r="M28" s="424">
        <v>5828</v>
      </c>
    </row>
    <row r="29" spans="1:13" s="110" customFormat="1" ht="11.1" customHeight="1" x14ac:dyDescent="0.2">
      <c r="A29" s="422" t="s">
        <v>389</v>
      </c>
      <c r="B29" s="115">
        <v>53697</v>
      </c>
      <c r="C29" s="114">
        <v>25170</v>
      </c>
      <c r="D29" s="114">
        <v>28527</v>
      </c>
      <c r="E29" s="114">
        <v>36254</v>
      </c>
      <c r="F29" s="114">
        <v>17355</v>
      </c>
      <c r="G29" s="114">
        <v>6918</v>
      </c>
      <c r="H29" s="114">
        <v>16778</v>
      </c>
      <c r="I29" s="115">
        <v>16819</v>
      </c>
      <c r="J29" s="114">
        <v>11868</v>
      </c>
      <c r="K29" s="114">
        <v>4951</v>
      </c>
      <c r="L29" s="423">
        <v>3224</v>
      </c>
      <c r="M29" s="424">
        <v>6538</v>
      </c>
    </row>
    <row r="30" spans="1:13" ht="15" customHeight="1" x14ac:dyDescent="0.2">
      <c r="A30" s="422" t="s">
        <v>394</v>
      </c>
      <c r="B30" s="115">
        <v>54268</v>
      </c>
      <c r="C30" s="114">
        <v>25216</v>
      </c>
      <c r="D30" s="114">
        <v>29052</v>
      </c>
      <c r="E30" s="114">
        <v>36341</v>
      </c>
      <c r="F30" s="114">
        <v>17864</v>
      </c>
      <c r="G30" s="114">
        <v>6837</v>
      </c>
      <c r="H30" s="114">
        <v>16985</v>
      </c>
      <c r="I30" s="115">
        <v>16201</v>
      </c>
      <c r="J30" s="114">
        <v>11290</v>
      </c>
      <c r="K30" s="114">
        <v>4911</v>
      </c>
      <c r="L30" s="423">
        <v>6503</v>
      </c>
      <c r="M30" s="424">
        <v>5806</v>
      </c>
    </row>
    <row r="31" spans="1:13" ht="11.1" customHeight="1" x14ac:dyDescent="0.2">
      <c r="A31" s="422" t="s">
        <v>387</v>
      </c>
      <c r="B31" s="115">
        <v>57092</v>
      </c>
      <c r="C31" s="114">
        <v>26739</v>
      </c>
      <c r="D31" s="114">
        <v>30353</v>
      </c>
      <c r="E31" s="114">
        <v>38146</v>
      </c>
      <c r="F31" s="114">
        <v>18893</v>
      </c>
      <c r="G31" s="114">
        <v>6964</v>
      </c>
      <c r="H31" s="114">
        <v>18050</v>
      </c>
      <c r="I31" s="115">
        <v>17786</v>
      </c>
      <c r="J31" s="114">
        <v>12103</v>
      </c>
      <c r="K31" s="114">
        <v>5683</v>
      </c>
      <c r="L31" s="423">
        <v>5974</v>
      </c>
      <c r="M31" s="424">
        <v>3563</v>
      </c>
    </row>
    <row r="32" spans="1:13" ht="11.1" customHeight="1" x14ac:dyDescent="0.2">
      <c r="A32" s="422" t="s">
        <v>388</v>
      </c>
      <c r="B32" s="115">
        <v>58020</v>
      </c>
      <c r="C32" s="114">
        <v>27357</v>
      </c>
      <c r="D32" s="114">
        <v>30663</v>
      </c>
      <c r="E32" s="114">
        <v>38876</v>
      </c>
      <c r="F32" s="114">
        <v>19143</v>
      </c>
      <c r="G32" s="114">
        <v>7531</v>
      </c>
      <c r="H32" s="114">
        <v>18281</v>
      </c>
      <c r="I32" s="115">
        <v>17797</v>
      </c>
      <c r="J32" s="114">
        <v>11958</v>
      </c>
      <c r="K32" s="114">
        <v>5839</v>
      </c>
      <c r="L32" s="423">
        <v>6736</v>
      </c>
      <c r="M32" s="424">
        <v>6105</v>
      </c>
    </row>
    <row r="33" spans="1:13" s="110" customFormat="1" ht="11.1" customHeight="1" x14ac:dyDescent="0.2">
      <c r="A33" s="422" t="s">
        <v>389</v>
      </c>
      <c r="B33" s="115">
        <v>55521</v>
      </c>
      <c r="C33" s="114">
        <v>26054</v>
      </c>
      <c r="D33" s="114">
        <v>29467</v>
      </c>
      <c r="E33" s="114">
        <v>37137</v>
      </c>
      <c r="F33" s="114">
        <v>18383</v>
      </c>
      <c r="G33" s="114">
        <v>6947</v>
      </c>
      <c r="H33" s="114">
        <v>17764</v>
      </c>
      <c r="I33" s="115">
        <v>16809</v>
      </c>
      <c r="J33" s="114">
        <v>11556</v>
      </c>
      <c r="K33" s="114">
        <v>5253</v>
      </c>
      <c r="L33" s="423">
        <v>3394</v>
      </c>
      <c r="M33" s="424">
        <v>6114</v>
      </c>
    </row>
    <row r="34" spans="1:13" ht="15" customHeight="1" x14ac:dyDescent="0.2">
      <c r="A34" s="422" t="s">
        <v>395</v>
      </c>
      <c r="B34" s="115">
        <v>57174</v>
      </c>
      <c r="C34" s="114">
        <v>26940</v>
      </c>
      <c r="D34" s="114">
        <v>30234</v>
      </c>
      <c r="E34" s="114">
        <v>38174</v>
      </c>
      <c r="F34" s="114">
        <v>19000</v>
      </c>
      <c r="G34" s="114">
        <v>6899</v>
      </c>
      <c r="H34" s="114">
        <v>18453</v>
      </c>
      <c r="I34" s="115">
        <v>17005</v>
      </c>
      <c r="J34" s="114">
        <v>11629</v>
      </c>
      <c r="K34" s="114">
        <v>5376</v>
      </c>
      <c r="L34" s="423">
        <v>6884</v>
      </c>
      <c r="M34" s="424">
        <v>5309</v>
      </c>
    </row>
    <row r="35" spans="1:13" ht="11.1" customHeight="1" x14ac:dyDescent="0.2">
      <c r="A35" s="422" t="s">
        <v>387</v>
      </c>
      <c r="B35" s="115">
        <v>58904</v>
      </c>
      <c r="C35" s="114">
        <v>27859</v>
      </c>
      <c r="D35" s="114">
        <v>31045</v>
      </c>
      <c r="E35" s="114">
        <v>39045</v>
      </c>
      <c r="F35" s="114">
        <v>19859</v>
      </c>
      <c r="G35" s="114">
        <v>6972</v>
      </c>
      <c r="H35" s="114">
        <v>19128</v>
      </c>
      <c r="I35" s="115">
        <v>18147</v>
      </c>
      <c r="J35" s="114">
        <v>12346</v>
      </c>
      <c r="K35" s="114">
        <v>5801</v>
      </c>
      <c r="L35" s="423">
        <v>5482</v>
      </c>
      <c r="M35" s="424">
        <v>3797</v>
      </c>
    </row>
    <row r="36" spans="1:13" ht="11.1" customHeight="1" x14ac:dyDescent="0.2">
      <c r="A36" s="422" t="s">
        <v>388</v>
      </c>
      <c r="B36" s="115">
        <v>59588</v>
      </c>
      <c r="C36" s="114">
        <v>28371</v>
      </c>
      <c r="D36" s="114">
        <v>31217</v>
      </c>
      <c r="E36" s="114">
        <v>39646</v>
      </c>
      <c r="F36" s="114">
        <v>19942</v>
      </c>
      <c r="G36" s="114">
        <v>7648</v>
      </c>
      <c r="H36" s="114">
        <v>19312</v>
      </c>
      <c r="I36" s="115">
        <v>18088</v>
      </c>
      <c r="J36" s="114">
        <v>11997</v>
      </c>
      <c r="K36" s="114">
        <v>6091</v>
      </c>
      <c r="L36" s="423">
        <v>6893</v>
      </c>
      <c r="M36" s="424">
        <v>6517</v>
      </c>
    </row>
    <row r="37" spans="1:13" s="110" customFormat="1" ht="11.1" customHeight="1" x14ac:dyDescent="0.2">
      <c r="A37" s="422" t="s">
        <v>389</v>
      </c>
      <c r="B37" s="115">
        <v>56939</v>
      </c>
      <c r="C37" s="114">
        <v>26957</v>
      </c>
      <c r="D37" s="114">
        <v>29982</v>
      </c>
      <c r="E37" s="114">
        <v>37816</v>
      </c>
      <c r="F37" s="114">
        <v>19123</v>
      </c>
      <c r="G37" s="114">
        <v>7027</v>
      </c>
      <c r="H37" s="114">
        <v>18755</v>
      </c>
      <c r="I37" s="115">
        <v>17110</v>
      </c>
      <c r="J37" s="114">
        <v>11481</v>
      </c>
      <c r="K37" s="114">
        <v>5629</v>
      </c>
      <c r="L37" s="423">
        <v>3925</v>
      </c>
      <c r="M37" s="424">
        <v>6758</v>
      </c>
    </row>
    <row r="38" spans="1:13" ht="15" customHeight="1" x14ac:dyDescent="0.2">
      <c r="A38" s="425" t="s">
        <v>396</v>
      </c>
      <c r="B38" s="115">
        <v>57562</v>
      </c>
      <c r="C38" s="114">
        <v>27271</v>
      </c>
      <c r="D38" s="114">
        <v>30291</v>
      </c>
      <c r="E38" s="114">
        <v>38118</v>
      </c>
      <c r="F38" s="114">
        <v>19444</v>
      </c>
      <c r="G38" s="114">
        <v>6825</v>
      </c>
      <c r="H38" s="114">
        <v>19165</v>
      </c>
      <c r="I38" s="115">
        <v>16791</v>
      </c>
      <c r="J38" s="114">
        <v>11285</v>
      </c>
      <c r="K38" s="114">
        <v>5506</v>
      </c>
      <c r="L38" s="423">
        <v>5774</v>
      </c>
      <c r="M38" s="424">
        <v>5296</v>
      </c>
    </row>
    <row r="39" spans="1:13" ht="11.1" customHeight="1" x14ac:dyDescent="0.2">
      <c r="A39" s="422" t="s">
        <v>387</v>
      </c>
      <c r="B39" s="115">
        <v>60245</v>
      </c>
      <c r="C39" s="114">
        <v>28638</v>
      </c>
      <c r="D39" s="114">
        <v>31607</v>
      </c>
      <c r="E39" s="114">
        <v>39606</v>
      </c>
      <c r="F39" s="114">
        <v>20639</v>
      </c>
      <c r="G39" s="114">
        <v>7072</v>
      </c>
      <c r="H39" s="114">
        <v>20239</v>
      </c>
      <c r="I39" s="115">
        <v>18232</v>
      </c>
      <c r="J39" s="114">
        <v>12131</v>
      </c>
      <c r="K39" s="114">
        <v>6101</v>
      </c>
      <c r="L39" s="423">
        <v>6732</v>
      </c>
      <c r="M39" s="424">
        <v>4067</v>
      </c>
    </row>
    <row r="40" spans="1:13" ht="11.1" customHeight="1" x14ac:dyDescent="0.2">
      <c r="A40" s="425" t="s">
        <v>388</v>
      </c>
      <c r="B40" s="115">
        <v>61073</v>
      </c>
      <c r="C40" s="114">
        <v>29040</v>
      </c>
      <c r="D40" s="114">
        <v>32033</v>
      </c>
      <c r="E40" s="114">
        <v>40301</v>
      </c>
      <c r="F40" s="114">
        <v>20772</v>
      </c>
      <c r="G40" s="114">
        <v>7702</v>
      </c>
      <c r="H40" s="114">
        <v>20446</v>
      </c>
      <c r="I40" s="115">
        <v>18410</v>
      </c>
      <c r="J40" s="114">
        <v>12066</v>
      </c>
      <c r="K40" s="114">
        <v>6344</v>
      </c>
      <c r="L40" s="423">
        <v>7382</v>
      </c>
      <c r="M40" s="424">
        <v>6608</v>
      </c>
    </row>
    <row r="41" spans="1:13" s="110" customFormat="1" ht="11.1" customHeight="1" x14ac:dyDescent="0.2">
      <c r="A41" s="422" t="s">
        <v>389</v>
      </c>
      <c r="B41" s="115">
        <v>58482</v>
      </c>
      <c r="C41" s="114">
        <v>27619</v>
      </c>
      <c r="D41" s="114">
        <v>30863</v>
      </c>
      <c r="E41" s="114">
        <v>38440</v>
      </c>
      <c r="F41" s="114">
        <v>20042</v>
      </c>
      <c r="G41" s="114">
        <v>7145</v>
      </c>
      <c r="H41" s="114">
        <v>19819</v>
      </c>
      <c r="I41" s="115">
        <v>17381</v>
      </c>
      <c r="J41" s="114">
        <v>11527</v>
      </c>
      <c r="K41" s="114">
        <v>5854</v>
      </c>
      <c r="L41" s="423">
        <v>3767</v>
      </c>
      <c r="M41" s="424">
        <v>6457</v>
      </c>
    </row>
    <row r="42" spans="1:13" ht="15" customHeight="1" x14ac:dyDescent="0.2">
      <c r="A42" s="422" t="s">
        <v>397</v>
      </c>
      <c r="B42" s="115">
        <v>59696</v>
      </c>
      <c r="C42" s="114">
        <v>28161</v>
      </c>
      <c r="D42" s="114">
        <v>31535</v>
      </c>
      <c r="E42" s="114">
        <v>39128</v>
      </c>
      <c r="F42" s="114">
        <v>20568</v>
      </c>
      <c r="G42" s="114">
        <v>7009</v>
      </c>
      <c r="H42" s="114">
        <v>20554</v>
      </c>
      <c r="I42" s="115">
        <v>17262</v>
      </c>
      <c r="J42" s="114">
        <v>11396</v>
      </c>
      <c r="K42" s="114">
        <v>5866</v>
      </c>
      <c r="L42" s="423">
        <v>6480</v>
      </c>
      <c r="M42" s="424">
        <v>5422</v>
      </c>
    </row>
    <row r="43" spans="1:13" ht="11.1" customHeight="1" x14ac:dyDescent="0.2">
      <c r="A43" s="422" t="s">
        <v>387</v>
      </c>
      <c r="B43" s="115">
        <v>61484</v>
      </c>
      <c r="C43" s="114">
        <v>29099</v>
      </c>
      <c r="D43" s="114">
        <v>32385</v>
      </c>
      <c r="E43" s="114">
        <v>40000</v>
      </c>
      <c r="F43" s="114">
        <v>21484</v>
      </c>
      <c r="G43" s="114">
        <v>7056</v>
      </c>
      <c r="H43" s="114">
        <v>21332</v>
      </c>
      <c r="I43" s="115">
        <v>18663</v>
      </c>
      <c r="J43" s="114">
        <v>12167</v>
      </c>
      <c r="K43" s="114">
        <v>6496</v>
      </c>
      <c r="L43" s="423">
        <v>6106</v>
      </c>
      <c r="M43" s="424">
        <v>4416</v>
      </c>
    </row>
    <row r="44" spans="1:13" ht="11.1" customHeight="1" x14ac:dyDescent="0.2">
      <c r="A44" s="422" t="s">
        <v>388</v>
      </c>
      <c r="B44" s="115">
        <v>62342</v>
      </c>
      <c r="C44" s="114">
        <v>29646</v>
      </c>
      <c r="D44" s="114">
        <v>32696</v>
      </c>
      <c r="E44" s="114">
        <v>40730</v>
      </c>
      <c r="F44" s="114">
        <v>21612</v>
      </c>
      <c r="G44" s="114">
        <v>7678</v>
      </c>
      <c r="H44" s="114">
        <v>21549</v>
      </c>
      <c r="I44" s="115">
        <v>18660</v>
      </c>
      <c r="J44" s="114">
        <v>11915</v>
      </c>
      <c r="K44" s="114">
        <v>6745</v>
      </c>
      <c r="L44" s="423">
        <v>6929</v>
      </c>
      <c r="M44" s="424">
        <v>6262</v>
      </c>
    </row>
    <row r="45" spans="1:13" s="110" customFormat="1" ht="11.1" customHeight="1" x14ac:dyDescent="0.2">
      <c r="A45" s="422" t="s">
        <v>389</v>
      </c>
      <c r="B45" s="115">
        <v>59748</v>
      </c>
      <c r="C45" s="114">
        <v>28335</v>
      </c>
      <c r="D45" s="114">
        <v>31413</v>
      </c>
      <c r="E45" s="114">
        <v>38986</v>
      </c>
      <c r="F45" s="114">
        <v>20762</v>
      </c>
      <c r="G45" s="114">
        <v>7147</v>
      </c>
      <c r="H45" s="114">
        <v>20877</v>
      </c>
      <c r="I45" s="115">
        <v>17769</v>
      </c>
      <c r="J45" s="114">
        <v>11519</v>
      </c>
      <c r="K45" s="114">
        <v>6250</v>
      </c>
      <c r="L45" s="423">
        <v>3891</v>
      </c>
      <c r="M45" s="424">
        <v>6505</v>
      </c>
    </row>
    <row r="46" spans="1:13" ht="15" customHeight="1" x14ac:dyDescent="0.2">
      <c r="A46" s="422" t="s">
        <v>398</v>
      </c>
      <c r="B46" s="115">
        <v>60190</v>
      </c>
      <c r="C46" s="114">
        <v>28518</v>
      </c>
      <c r="D46" s="114">
        <v>31672</v>
      </c>
      <c r="E46" s="114">
        <v>39209</v>
      </c>
      <c r="F46" s="114">
        <v>20981</v>
      </c>
      <c r="G46" s="114">
        <v>6930</v>
      </c>
      <c r="H46" s="114">
        <v>21229</v>
      </c>
      <c r="I46" s="115">
        <v>17371</v>
      </c>
      <c r="J46" s="114">
        <v>11194</v>
      </c>
      <c r="K46" s="114">
        <v>6177</v>
      </c>
      <c r="L46" s="423">
        <v>6051</v>
      </c>
      <c r="M46" s="424">
        <v>5630</v>
      </c>
    </row>
    <row r="47" spans="1:13" ht="11.1" customHeight="1" x14ac:dyDescent="0.2">
      <c r="A47" s="422" t="s">
        <v>387</v>
      </c>
      <c r="B47" s="115">
        <v>62095</v>
      </c>
      <c r="C47" s="114">
        <v>29569</v>
      </c>
      <c r="D47" s="114">
        <v>32526</v>
      </c>
      <c r="E47" s="114">
        <v>40152</v>
      </c>
      <c r="F47" s="114">
        <v>21943</v>
      </c>
      <c r="G47" s="114">
        <v>7004</v>
      </c>
      <c r="H47" s="114">
        <v>22055</v>
      </c>
      <c r="I47" s="115">
        <v>18635</v>
      </c>
      <c r="J47" s="114">
        <v>11879</v>
      </c>
      <c r="K47" s="114">
        <v>6756</v>
      </c>
      <c r="L47" s="423">
        <v>6845</v>
      </c>
      <c r="M47" s="424">
        <v>4951</v>
      </c>
    </row>
    <row r="48" spans="1:13" ht="11.1" customHeight="1" x14ac:dyDescent="0.2">
      <c r="A48" s="422" t="s">
        <v>388</v>
      </c>
      <c r="B48" s="115">
        <v>63111</v>
      </c>
      <c r="C48" s="114">
        <v>30029</v>
      </c>
      <c r="D48" s="114">
        <v>33082</v>
      </c>
      <c r="E48" s="114">
        <v>40859</v>
      </c>
      <c r="F48" s="114">
        <v>22252</v>
      </c>
      <c r="G48" s="114">
        <v>7590</v>
      </c>
      <c r="H48" s="114">
        <v>22411</v>
      </c>
      <c r="I48" s="115">
        <v>18641</v>
      </c>
      <c r="J48" s="114">
        <v>11567</v>
      </c>
      <c r="K48" s="114">
        <v>7074</v>
      </c>
      <c r="L48" s="423">
        <v>6789</v>
      </c>
      <c r="M48" s="424">
        <v>5963</v>
      </c>
    </row>
    <row r="49" spans="1:17" s="110" customFormat="1" ht="11.1" customHeight="1" x14ac:dyDescent="0.2">
      <c r="A49" s="422" t="s">
        <v>389</v>
      </c>
      <c r="B49" s="115">
        <v>60726</v>
      </c>
      <c r="C49" s="114">
        <v>28773</v>
      </c>
      <c r="D49" s="114">
        <v>31953</v>
      </c>
      <c r="E49" s="114">
        <v>39134</v>
      </c>
      <c r="F49" s="114">
        <v>21592</v>
      </c>
      <c r="G49" s="114">
        <v>7078</v>
      </c>
      <c r="H49" s="114">
        <v>21771</v>
      </c>
      <c r="I49" s="115">
        <v>17750</v>
      </c>
      <c r="J49" s="114">
        <v>11159</v>
      </c>
      <c r="K49" s="114">
        <v>6591</v>
      </c>
      <c r="L49" s="423">
        <v>3459</v>
      </c>
      <c r="M49" s="424">
        <v>5976</v>
      </c>
    </row>
    <row r="50" spans="1:17" ht="15" customHeight="1" x14ac:dyDescent="0.2">
      <c r="A50" s="422" t="s">
        <v>399</v>
      </c>
      <c r="B50" s="143">
        <v>60982</v>
      </c>
      <c r="C50" s="144">
        <v>28867</v>
      </c>
      <c r="D50" s="144">
        <v>32115</v>
      </c>
      <c r="E50" s="144">
        <v>39172</v>
      </c>
      <c r="F50" s="144">
        <v>21810</v>
      </c>
      <c r="G50" s="144">
        <v>6804</v>
      </c>
      <c r="H50" s="144">
        <v>22095</v>
      </c>
      <c r="I50" s="143">
        <v>16578</v>
      </c>
      <c r="J50" s="144">
        <v>10394</v>
      </c>
      <c r="K50" s="144">
        <v>6184</v>
      </c>
      <c r="L50" s="426">
        <v>6394</v>
      </c>
      <c r="M50" s="427">
        <v>6139</v>
      </c>
    </row>
    <row r="51" spans="1:17" ht="11.25" customHeight="1" x14ac:dyDescent="0.2">
      <c r="A51" s="428"/>
      <c r="B51" s="429"/>
      <c r="C51" s="430"/>
      <c r="D51" s="430"/>
      <c r="E51" s="430"/>
      <c r="F51" s="430"/>
      <c r="G51" s="430"/>
      <c r="H51" s="430"/>
      <c r="I51" s="430"/>
      <c r="J51" s="431"/>
      <c r="K51" s="269"/>
      <c r="L51" s="430"/>
      <c r="M51" s="432" t="s">
        <v>45</v>
      </c>
    </row>
    <row r="52" spans="1:17" ht="18" customHeight="1" x14ac:dyDescent="0.2">
      <c r="A52" s="659" t="s">
        <v>400</v>
      </c>
      <c r="B52" s="659"/>
      <c r="C52" s="659"/>
      <c r="D52" s="659"/>
      <c r="E52" s="659"/>
      <c r="F52" s="659"/>
      <c r="G52" s="659"/>
      <c r="H52" s="659"/>
      <c r="I52" s="659"/>
      <c r="J52" s="659"/>
      <c r="K52" s="659"/>
      <c r="L52" s="659"/>
      <c r="M52" s="659"/>
    </row>
    <row r="53" spans="1:17" ht="38.1" customHeight="1" x14ac:dyDescent="0.2">
      <c r="A53" s="660" t="s">
        <v>401</v>
      </c>
      <c r="B53" s="660"/>
      <c r="C53" s="660"/>
      <c r="D53" s="660"/>
      <c r="E53" s="660"/>
      <c r="F53" s="660"/>
      <c r="G53" s="660"/>
      <c r="H53" s="660"/>
      <c r="I53" s="660"/>
      <c r="J53" s="660"/>
      <c r="K53" s="660"/>
      <c r="L53" s="660"/>
      <c r="M53" s="660"/>
    </row>
    <row r="54" spans="1:17" s="151" customFormat="1" ht="9" x14ac:dyDescent="0.15">
      <c r="A54" s="661" t="s">
        <v>323</v>
      </c>
      <c r="B54" s="661"/>
      <c r="C54" s="661"/>
      <c r="D54" s="661"/>
      <c r="E54" s="661"/>
      <c r="F54" s="661"/>
      <c r="G54" s="661"/>
      <c r="H54" s="661"/>
      <c r="I54" s="661"/>
      <c r="J54" s="661"/>
      <c r="K54" s="661"/>
      <c r="L54" s="661"/>
      <c r="M54" s="661"/>
    </row>
    <row r="55" spans="1:17" s="151" customFormat="1" ht="20.25" customHeight="1" x14ac:dyDescent="0.15">
      <c r="A55" s="662"/>
      <c r="B55" s="663"/>
      <c r="C55" s="663"/>
      <c r="D55" s="663"/>
      <c r="E55" s="663"/>
      <c r="F55" s="663"/>
      <c r="G55" s="663"/>
      <c r="H55" s="663"/>
      <c r="I55" s="663"/>
      <c r="J55" s="663"/>
      <c r="K55" s="663"/>
      <c r="L55" s="221"/>
      <c r="M55" s="221"/>
    </row>
    <row r="56" spans="1:17" s="151" customFormat="1" ht="18" customHeight="1" x14ac:dyDescent="0.2">
      <c r="A56" s="664" t="s">
        <v>519</v>
      </c>
      <c r="B56" s="665"/>
      <c r="C56" s="665"/>
      <c r="D56" s="665"/>
      <c r="E56" s="665"/>
      <c r="F56" s="665"/>
      <c r="G56" s="665"/>
      <c r="H56" s="665"/>
      <c r="I56" s="665"/>
      <c r="J56" s="665"/>
      <c r="K56" s="665"/>
    </row>
    <row r="57" spans="1:17" s="151" customFormat="1" ht="11.25" customHeight="1" x14ac:dyDescent="0.2">
      <c r="A57" s="666"/>
      <c r="B57" s="666"/>
      <c r="C57" s="666"/>
      <c r="D57" s="666"/>
      <c r="E57" s="666"/>
      <c r="F57" s="666"/>
      <c r="G57" s="666"/>
      <c r="H57" s="666"/>
      <c r="I57" s="666"/>
      <c r="J57" s="666"/>
      <c r="L57" s="219"/>
      <c r="N57" s="219"/>
      <c r="O57" s="219"/>
      <c r="P57" s="219"/>
      <c r="Q57" s="219"/>
    </row>
    <row r="58" spans="1:17" ht="12.75" customHeight="1" x14ac:dyDescent="0.2">
      <c r="A58" s="433"/>
      <c r="B58" s="434"/>
      <c r="C58" s="435"/>
      <c r="D58" s="435"/>
      <c r="E58" s="435"/>
      <c r="F58" s="435"/>
      <c r="G58" s="435"/>
      <c r="H58" s="435"/>
      <c r="I58" s="435"/>
      <c r="J58" s="436"/>
      <c r="L58" s="435"/>
      <c r="N58" s="226"/>
      <c r="O58" s="226"/>
      <c r="P58" s="226"/>
      <c r="Q58" s="226"/>
    </row>
    <row r="59" spans="1:17" ht="12.75" customHeight="1" x14ac:dyDescent="0.2">
      <c r="A59" s="437"/>
      <c r="B59" s="434"/>
      <c r="C59" s="435"/>
      <c r="D59" s="435"/>
      <c r="E59" s="435"/>
      <c r="F59" s="435"/>
      <c r="G59" s="435"/>
      <c r="H59" s="435"/>
      <c r="I59" s="435"/>
      <c r="J59" s="436"/>
      <c r="L59" s="435"/>
    </row>
    <row r="60" spans="1:17" ht="12.75" customHeight="1" x14ac:dyDescent="0.2">
      <c r="A60" s="438"/>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9"/>
    </row>
    <row r="68" spans="1:13" ht="15.95" customHeight="1" x14ac:dyDescent="0.2">
      <c r="A68" s="439"/>
    </row>
    <row r="70" spans="1:13" ht="15.95" customHeight="1" x14ac:dyDescent="0.2">
      <c r="K70" s="440"/>
      <c r="M70" s="440"/>
    </row>
    <row r="71" spans="1:13" ht="15.95" customHeight="1" x14ac:dyDescent="0.2">
      <c r="K71" s="440"/>
      <c r="M71" s="440"/>
    </row>
    <row r="72" spans="1:13" ht="15.95" customHeight="1" x14ac:dyDescent="0.2">
      <c r="A72" s="439"/>
      <c r="K72" s="440"/>
      <c r="M72" s="440"/>
    </row>
    <row r="76" spans="1:13" ht="15.95" customHeight="1" x14ac:dyDescent="0.2">
      <c r="A76" s="439"/>
    </row>
    <row r="80" spans="1:13" ht="15.95" customHeight="1" x14ac:dyDescent="0.2">
      <c r="A80" s="439"/>
    </row>
    <row r="84" spans="1:1" ht="15.95" customHeight="1" x14ac:dyDescent="0.2">
      <c r="A84" s="439"/>
    </row>
    <row r="88" spans="1:1" ht="15.95" customHeight="1" x14ac:dyDescent="0.2">
      <c r="A88" s="439"/>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6" customWidth="1"/>
    <col min="2" max="2" width="78" style="446" customWidth="1"/>
    <col min="3" max="6" width="102.75" style="446" customWidth="1"/>
    <col min="7" max="256" width="11" style="446"/>
    <col min="257" max="257" width="2" style="446" customWidth="1"/>
    <col min="258" max="258" width="78" style="446" customWidth="1"/>
    <col min="259" max="262" width="102.75" style="446" customWidth="1"/>
    <col min="263" max="512" width="11" style="446"/>
    <col min="513" max="513" width="2" style="446" customWidth="1"/>
    <col min="514" max="514" width="78" style="446" customWidth="1"/>
    <col min="515" max="518" width="102.75" style="446" customWidth="1"/>
    <col min="519" max="768" width="11" style="446"/>
    <col min="769" max="769" width="2" style="446" customWidth="1"/>
    <col min="770" max="770" width="78" style="446" customWidth="1"/>
    <col min="771" max="774" width="102.75" style="446" customWidth="1"/>
    <col min="775" max="1024" width="11" style="446"/>
    <col min="1025" max="1025" width="2" style="446" customWidth="1"/>
    <col min="1026" max="1026" width="78" style="446" customWidth="1"/>
    <col min="1027" max="1030" width="102.75" style="446" customWidth="1"/>
    <col min="1031" max="1280" width="11" style="446"/>
    <col min="1281" max="1281" width="2" style="446" customWidth="1"/>
    <col min="1282" max="1282" width="78" style="446" customWidth="1"/>
    <col min="1283" max="1286" width="102.75" style="446" customWidth="1"/>
    <col min="1287" max="1536" width="11" style="446"/>
    <col min="1537" max="1537" width="2" style="446" customWidth="1"/>
    <col min="1538" max="1538" width="78" style="446" customWidth="1"/>
    <col min="1539" max="1542" width="102.75" style="446" customWidth="1"/>
    <col min="1543" max="1792" width="11" style="446"/>
    <col min="1793" max="1793" width="2" style="446" customWidth="1"/>
    <col min="1794" max="1794" width="78" style="446" customWidth="1"/>
    <col min="1795" max="1798" width="102.75" style="446" customWidth="1"/>
    <col min="1799" max="2048" width="11" style="446"/>
    <col min="2049" max="2049" width="2" style="446" customWidth="1"/>
    <col min="2050" max="2050" width="78" style="446" customWidth="1"/>
    <col min="2051" max="2054" width="102.75" style="446" customWidth="1"/>
    <col min="2055" max="2304" width="11" style="446"/>
    <col min="2305" max="2305" width="2" style="446" customWidth="1"/>
    <col min="2306" max="2306" width="78" style="446" customWidth="1"/>
    <col min="2307" max="2310" width="102.75" style="446" customWidth="1"/>
    <col min="2311" max="2560" width="11" style="446"/>
    <col min="2561" max="2561" width="2" style="446" customWidth="1"/>
    <col min="2562" max="2562" width="78" style="446" customWidth="1"/>
    <col min="2563" max="2566" width="102.75" style="446" customWidth="1"/>
    <col min="2567" max="2816" width="11" style="446"/>
    <col min="2817" max="2817" width="2" style="446" customWidth="1"/>
    <col min="2818" max="2818" width="78" style="446" customWidth="1"/>
    <col min="2819" max="2822" width="102.75" style="446" customWidth="1"/>
    <col min="2823" max="3072" width="11" style="446"/>
    <col min="3073" max="3073" width="2" style="446" customWidth="1"/>
    <col min="3074" max="3074" width="78" style="446" customWidth="1"/>
    <col min="3075" max="3078" width="102.75" style="446" customWidth="1"/>
    <col min="3079" max="3328" width="11" style="446"/>
    <col min="3329" max="3329" width="2" style="446" customWidth="1"/>
    <col min="3330" max="3330" width="78" style="446" customWidth="1"/>
    <col min="3331" max="3334" width="102.75" style="446" customWidth="1"/>
    <col min="3335" max="3584" width="11" style="446"/>
    <col min="3585" max="3585" width="2" style="446" customWidth="1"/>
    <col min="3586" max="3586" width="78" style="446" customWidth="1"/>
    <col min="3587" max="3590" width="102.75" style="446" customWidth="1"/>
    <col min="3591" max="3840" width="11" style="446"/>
    <col min="3841" max="3841" width="2" style="446" customWidth="1"/>
    <col min="3842" max="3842" width="78" style="446" customWidth="1"/>
    <col min="3843" max="3846" width="102.75" style="446" customWidth="1"/>
    <col min="3847" max="4096" width="11" style="446"/>
    <col min="4097" max="4097" width="2" style="446" customWidth="1"/>
    <col min="4098" max="4098" width="78" style="446" customWidth="1"/>
    <col min="4099" max="4102" width="102.75" style="446" customWidth="1"/>
    <col min="4103" max="4352" width="11" style="446"/>
    <col min="4353" max="4353" width="2" style="446" customWidth="1"/>
    <col min="4354" max="4354" width="78" style="446" customWidth="1"/>
    <col min="4355" max="4358" width="102.75" style="446" customWidth="1"/>
    <col min="4359" max="4608" width="11" style="446"/>
    <col min="4609" max="4609" width="2" style="446" customWidth="1"/>
    <col min="4610" max="4610" width="78" style="446" customWidth="1"/>
    <col min="4611" max="4614" width="102.75" style="446" customWidth="1"/>
    <col min="4615" max="4864" width="11" style="446"/>
    <col min="4865" max="4865" width="2" style="446" customWidth="1"/>
    <col min="4866" max="4866" width="78" style="446" customWidth="1"/>
    <col min="4867" max="4870" width="102.75" style="446" customWidth="1"/>
    <col min="4871" max="5120" width="11" style="446"/>
    <col min="5121" max="5121" width="2" style="446" customWidth="1"/>
    <col min="5122" max="5122" width="78" style="446" customWidth="1"/>
    <col min="5123" max="5126" width="102.75" style="446" customWidth="1"/>
    <col min="5127" max="5376" width="11" style="446"/>
    <col min="5377" max="5377" width="2" style="446" customWidth="1"/>
    <col min="5378" max="5378" width="78" style="446" customWidth="1"/>
    <col min="5379" max="5382" width="102.75" style="446" customWidth="1"/>
    <col min="5383" max="5632" width="11" style="446"/>
    <col min="5633" max="5633" width="2" style="446" customWidth="1"/>
    <col min="5634" max="5634" width="78" style="446" customWidth="1"/>
    <col min="5635" max="5638" width="102.75" style="446" customWidth="1"/>
    <col min="5639" max="5888" width="11" style="446"/>
    <col min="5889" max="5889" width="2" style="446" customWidth="1"/>
    <col min="5890" max="5890" width="78" style="446" customWidth="1"/>
    <col min="5891" max="5894" width="102.75" style="446" customWidth="1"/>
    <col min="5895" max="6144" width="11" style="446"/>
    <col min="6145" max="6145" width="2" style="446" customWidth="1"/>
    <col min="6146" max="6146" width="78" style="446" customWidth="1"/>
    <col min="6147" max="6150" width="102.75" style="446" customWidth="1"/>
    <col min="6151" max="6400" width="11" style="446"/>
    <col min="6401" max="6401" width="2" style="446" customWidth="1"/>
    <col min="6402" max="6402" width="78" style="446" customWidth="1"/>
    <col min="6403" max="6406" width="102.75" style="446" customWidth="1"/>
    <col min="6407" max="6656" width="11" style="446"/>
    <col min="6657" max="6657" width="2" style="446" customWidth="1"/>
    <col min="6658" max="6658" width="78" style="446" customWidth="1"/>
    <col min="6659" max="6662" width="102.75" style="446" customWidth="1"/>
    <col min="6663" max="6912" width="11" style="446"/>
    <col min="6913" max="6913" width="2" style="446" customWidth="1"/>
    <col min="6914" max="6914" width="78" style="446" customWidth="1"/>
    <col min="6915" max="6918" width="102.75" style="446" customWidth="1"/>
    <col min="6919" max="7168" width="11" style="446"/>
    <col min="7169" max="7169" width="2" style="446" customWidth="1"/>
    <col min="7170" max="7170" width="78" style="446" customWidth="1"/>
    <col min="7171" max="7174" width="102.75" style="446" customWidth="1"/>
    <col min="7175" max="7424" width="11" style="446"/>
    <col min="7425" max="7425" width="2" style="446" customWidth="1"/>
    <col min="7426" max="7426" width="78" style="446" customWidth="1"/>
    <col min="7427" max="7430" width="102.75" style="446" customWidth="1"/>
    <col min="7431" max="7680" width="11" style="446"/>
    <col min="7681" max="7681" width="2" style="446" customWidth="1"/>
    <col min="7682" max="7682" width="78" style="446" customWidth="1"/>
    <col min="7683" max="7686" width="102.75" style="446" customWidth="1"/>
    <col min="7687" max="7936" width="11" style="446"/>
    <col min="7937" max="7937" width="2" style="446" customWidth="1"/>
    <col min="7938" max="7938" width="78" style="446" customWidth="1"/>
    <col min="7939" max="7942" width="102.75" style="446" customWidth="1"/>
    <col min="7943" max="8192" width="11" style="446"/>
    <col min="8193" max="8193" width="2" style="446" customWidth="1"/>
    <col min="8194" max="8194" width="78" style="446" customWidth="1"/>
    <col min="8195" max="8198" width="102.75" style="446" customWidth="1"/>
    <col min="8199" max="8448" width="11" style="446"/>
    <col min="8449" max="8449" width="2" style="446" customWidth="1"/>
    <col min="8450" max="8450" width="78" style="446" customWidth="1"/>
    <col min="8451" max="8454" width="102.75" style="446" customWidth="1"/>
    <col min="8455" max="8704" width="11" style="446"/>
    <col min="8705" max="8705" width="2" style="446" customWidth="1"/>
    <col min="8706" max="8706" width="78" style="446" customWidth="1"/>
    <col min="8707" max="8710" width="102.75" style="446" customWidth="1"/>
    <col min="8711" max="8960" width="11" style="446"/>
    <col min="8961" max="8961" width="2" style="446" customWidth="1"/>
    <col min="8962" max="8962" width="78" style="446" customWidth="1"/>
    <col min="8963" max="8966" width="102.75" style="446" customWidth="1"/>
    <col min="8967" max="9216" width="11" style="446"/>
    <col min="9217" max="9217" width="2" style="446" customWidth="1"/>
    <col min="9218" max="9218" width="78" style="446" customWidth="1"/>
    <col min="9219" max="9222" width="102.75" style="446" customWidth="1"/>
    <col min="9223" max="9472" width="11" style="446"/>
    <col min="9473" max="9473" width="2" style="446" customWidth="1"/>
    <col min="9474" max="9474" width="78" style="446" customWidth="1"/>
    <col min="9475" max="9478" width="102.75" style="446" customWidth="1"/>
    <col min="9479" max="9728" width="11" style="446"/>
    <col min="9729" max="9729" width="2" style="446" customWidth="1"/>
    <col min="9730" max="9730" width="78" style="446" customWidth="1"/>
    <col min="9731" max="9734" width="102.75" style="446" customWidth="1"/>
    <col min="9735" max="9984" width="11" style="446"/>
    <col min="9985" max="9985" width="2" style="446" customWidth="1"/>
    <col min="9986" max="9986" width="78" style="446" customWidth="1"/>
    <col min="9987" max="9990" width="102.75" style="446" customWidth="1"/>
    <col min="9991" max="10240" width="11" style="446"/>
    <col min="10241" max="10241" width="2" style="446" customWidth="1"/>
    <col min="10242" max="10242" width="78" style="446" customWidth="1"/>
    <col min="10243" max="10246" width="102.75" style="446" customWidth="1"/>
    <col min="10247" max="10496" width="11" style="446"/>
    <col min="10497" max="10497" width="2" style="446" customWidth="1"/>
    <col min="10498" max="10498" width="78" style="446" customWidth="1"/>
    <col min="10499" max="10502" width="102.75" style="446" customWidth="1"/>
    <col min="10503" max="10752" width="11" style="446"/>
    <col min="10753" max="10753" width="2" style="446" customWidth="1"/>
    <col min="10754" max="10754" width="78" style="446" customWidth="1"/>
    <col min="10755" max="10758" width="102.75" style="446" customWidth="1"/>
    <col min="10759" max="11008" width="11" style="446"/>
    <col min="11009" max="11009" width="2" style="446" customWidth="1"/>
    <col min="11010" max="11010" width="78" style="446" customWidth="1"/>
    <col min="11011" max="11014" width="102.75" style="446" customWidth="1"/>
    <col min="11015" max="11264" width="11" style="446"/>
    <col min="11265" max="11265" width="2" style="446" customWidth="1"/>
    <col min="11266" max="11266" width="78" style="446" customWidth="1"/>
    <col min="11267" max="11270" width="102.75" style="446" customWidth="1"/>
    <col min="11271" max="11520" width="11" style="446"/>
    <col min="11521" max="11521" width="2" style="446" customWidth="1"/>
    <col min="11522" max="11522" width="78" style="446" customWidth="1"/>
    <col min="11523" max="11526" width="102.75" style="446" customWidth="1"/>
    <col min="11527" max="11776" width="11" style="446"/>
    <col min="11777" max="11777" width="2" style="446" customWidth="1"/>
    <col min="11778" max="11778" width="78" style="446" customWidth="1"/>
    <col min="11779" max="11782" width="102.75" style="446" customWidth="1"/>
    <col min="11783" max="12032" width="11" style="446"/>
    <col min="12033" max="12033" width="2" style="446" customWidth="1"/>
    <col min="12034" max="12034" width="78" style="446" customWidth="1"/>
    <col min="12035" max="12038" width="102.75" style="446" customWidth="1"/>
    <col min="12039" max="12288" width="11" style="446"/>
    <col min="12289" max="12289" width="2" style="446" customWidth="1"/>
    <col min="12290" max="12290" width="78" style="446" customWidth="1"/>
    <col min="12291" max="12294" width="102.75" style="446" customWidth="1"/>
    <col min="12295" max="12544" width="11" style="446"/>
    <col min="12545" max="12545" width="2" style="446" customWidth="1"/>
    <col min="12546" max="12546" width="78" style="446" customWidth="1"/>
    <col min="12547" max="12550" width="102.75" style="446" customWidth="1"/>
    <col min="12551" max="12800" width="11" style="446"/>
    <col min="12801" max="12801" width="2" style="446" customWidth="1"/>
    <col min="12802" max="12802" width="78" style="446" customWidth="1"/>
    <col min="12803" max="12806" width="102.75" style="446" customWidth="1"/>
    <col min="12807" max="13056" width="11" style="446"/>
    <col min="13057" max="13057" width="2" style="446" customWidth="1"/>
    <col min="13058" max="13058" width="78" style="446" customWidth="1"/>
    <col min="13059" max="13062" width="102.75" style="446" customWidth="1"/>
    <col min="13063" max="13312" width="11" style="446"/>
    <col min="13313" max="13313" width="2" style="446" customWidth="1"/>
    <col min="13314" max="13314" width="78" style="446" customWidth="1"/>
    <col min="13315" max="13318" width="102.75" style="446" customWidth="1"/>
    <col min="13319" max="13568" width="11" style="446"/>
    <col min="13569" max="13569" width="2" style="446" customWidth="1"/>
    <col min="13570" max="13570" width="78" style="446" customWidth="1"/>
    <col min="13571" max="13574" width="102.75" style="446" customWidth="1"/>
    <col min="13575" max="13824" width="11" style="446"/>
    <col min="13825" max="13825" width="2" style="446" customWidth="1"/>
    <col min="13826" max="13826" width="78" style="446" customWidth="1"/>
    <col min="13827" max="13830" width="102.75" style="446" customWidth="1"/>
    <col min="13831" max="14080" width="11" style="446"/>
    <col min="14081" max="14081" width="2" style="446" customWidth="1"/>
    <col min="14082" max="14082" width="78" style="446" customWidth="1"/>
    <col min="14083" max="14086" width="102.75" style="446" customWidth="1"/>
    <col min="14087" max="14336" width="11" style="446"/>
    <col min="14337" max="14337" width="2" style="446" customWidth="1"/>
    <col min="14338" max="14338" width="78" style="446" customWidth="1"/>
    <col min="14339" max="14342" width="102.75" style="446" customWidth="1"/>
    <col min="14343" max="14592" width="11" style="446"/>
    <col min="14593" max="14593" width="2" style="446" customWidth="1"/>
    <col min="14594" max="14594" width="78" style="446" customWidth="1"/>
    <col min="14595" max="14598" width="102.75" style="446" customWidth="1"/>
    <col min="14599" max="14848" width="11" style="446"/>
    <col min="14849" max="14849" width="2" style="446" customWidth="1"/>
    <col min="14850" max="14850" width="78" style="446" customWidth="1"/>
    <col min="14851" max="14854" width="102.75" style="446" customWidth="1"/>
    <col min="14855" max="15104" width="11" style="446"/>
    <col min="15105" max="15105" width="2" style="446" customWidth="1"/>
    <col min="15106" max="15106" width="78" style="446" customWidth="1"/>
    <col min="15107" max="15110" width="102.75" style="446" customWidth="1"/>
    <col min="15111" max="15360" width="11" style="446"/>
    <col min="15361" max="15361" width="2" style="446" customWidth="1"/>
    <col min="15362" max="15362" width="78" style="446" customWidth="1"/>
    <col min="15363" max="15366" width="102.75" style="446" customWidth="1"/>
    <col min="15367" max="15616" width="11" style="446"/>
    <col min="15617" max="15617" width="2" style="446" customWidth="1"/>
    <col min="15618" max="15618" width="78" style="446" customWidth="1"/>
    <col min="15619" max="15622" width="102.75" style="446" customWidth="1"/>
    <col min="15623" max="15872" width="11" style="446"/>
    <col min="15873" max="15873" width="2" style="446" customWidth="1"/>
    <col min="15874" max="15874" width="78" style="446" customWidth="1"/>
    <col min="15875" max="15878" width="102.75" style="446" customWidth="1"/>
    <col min="15879" max="16128" width="11" style="446"/>
    <col min="16129" max="16129" width="2" style="446" customWidth="1"/>
    <col min="16130" max="16130" width="78" style="446" customWidth="1"/>
    <col min="16131" max="16134" width="102.75" style="446" customWidth="1"/>
    <col min="16135" max="16384" width="11" style="446"/>
  </cols>
  <sheetData>
    <row r="1" spans="1:2" s="443" customFormat="1" ht="36.75" customHeight="1" x14ac:dyDescent="0.2">
      <c r="A1" s="441"/>
      <c r="B1" s="442" t="s">
        <v>6</v>
      </c>
    </row>
    <row r="2" spans="1:2" s="444" customFormat="1" ht="19.5" customHeight="1" x14ac:dyDescent="0.2">
      <c r="B2" s="445" t="s">
        <v>402</v>
      </c>
    </row>
    <row r="3" spans="1:2" ht="15" x14ac:dyDescent="0.25">
      <c r="B3" s="447" t="s">
        <v>403</v>
      </c>
    </row>
    <row r="5" spans="1:2" ht="29.25" customHeight="1" x14ac:dyDescent="0.2">
      <c r="B5" s="448" t="s">
        <v>404</v>
      </c>
    </row>
    <row r="6" spans="1:2" ht="9.9499999999999993" customHeight="1" x14ac:dyDescent="0.2">
      <c r="B6" s="448"/>
    </row>
    <row r="7" spans="1:2" ht="73.5" customHeight="1" x14ac:dyDescent="0.2">
      <c r="B7" s="448" t="s">
        <v>405</v>
      </c>
    </row>
    <row r="8" spans="1:2" ht="9.9499999999999993" customHeight="1" x14ac:dyDescent="0.2">
      <c r="B8" s="448"/>
    </row>
    <row r="9" spans="1:2" ht="50.25" customHeight="1" x14ac:dyDescent="0.2">
      <c r="B9" s="448" t="s">
        <v>406</v>
      </c>
    </row>
    <row r="10" spans="1:2" ht="9.9499999999999993" customHeight="1" x14ac:dyDescent="0.2">
      <c r="B10" s="448"/>
    </row>
    <row r="11" spans="1:2" ht="79.5" customHeight="1" x14ac:dyDescent="0.2">
      <c r="B11" s="448" t="s">
        <v>407</v>
      </c>
    </row>
    <row r="12" spans="1:2" ht="9.9499999999999993" customHeight="1" x14ac:dyDescent="0.2">
      <c r="B12" s="448"/>
    </row>
    <row r="13" spans="1:2" ht="48.75" customHeight="1" x14ac:dyDescent="0.2">
      <c r="B13" s="448" t="s">
        <v>408</v>
      </c>
    </row>
    <row r="14" spans="1:2" ht="9.9499999999999993" customHeight="1" x14ac:dyDescent="0.2">
      <c r="B14" s="448"/>
    </row>
    <row r="15" spans="1:2" ht="33" customHeight="1" x14ac:dyDescent="0.2">
      <c r="B15" s="448" t="s">
        <v>409</v>
      </c>
    </row>
    <row r="16" spans="1:2" ht="9.9499999999999993" customHeight="1" x14ac:dyDescent="0.2">
      <c r="B16" s="448"/>
    </row>
    <row r="17" spans="2:2" ht="105" customHeight="1" x14ac:dyDescent="0.2">
      <c r="B17" s="448" t="s">
        <v>410</v>
      </c>
    </row>
    <row r="18" spans="2:2" ht="9.9499999999999993" customHeight="1" x14ac:dyDescent="0.2">
      <c r="B18" s="448"/>
    </row>
    <row r="19" spans="2:2" ht="13.5" customHeight="1" x14ac:dyDescent="0.2">
      <c r="B19" s="449" t="s">
        <v>411</v>
      </c>
    </row>
    <row r="20" spans="2:2" ht="40.5" customHeight="1" x14ac:dyDescent="0.2">
      <c r="B20" s="450" t="s">
        <v>412</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3" customWidth="1"/>
    <col min="2" max="2" width="78" style="453" customWidth="1"/>
    <col min="3" max="6" width="11" style="453"/>
    <col min="7" max="7" width="4.125" style="453" customWidth="1"/>
    <col min="8" max="256" width="11" style="453"/>
    <col min="257" max="257" width="1.875" style="453" customWidth="1"/>
    <col min="258" max="258" width="78" style="453" customWidth="1"/>
    <col min="259" max="262" width="11" style="453"/>
    <col min="263" max="263" width="4.125" style="453" customWidth="1"/>
    <col min="264" max="512" width="11" style="453"/>
    <col min="513" max="513" width="1.875" style="453" customWidth="1"/>
    <col min="514" max="514" width="78" style="453" customWidth="1"/>
    <col min="515" max="518" width="11" style="453"/>
    <col min="519" max="519" width="4.125" style="453" customWidth="1"/>
    <col min="520" max="768" width="11" style="453"/>
    <col min="769" max="769" width="1.875" style="453" customWidth="1"/>
    <col min="770" max="770" width="78" style="453" customWidth="1"/>
    <col min="771" max="774" width="11" style="453"/>
    <col min="775" max="775" width="4.125" style="453" customWidth="1"/>
    <col min="776" max="1024" width="11" style="453"/>
    <col min="1025" max="1025" width="1.875" style="453" customWidth="1"/>
    <col min="1026" max="1026" width="78" style="453" customWidth="1"/>
    <col min="1027" max="1030" width="11" style="453"/>
    <col min="1031" max="1031" width="4.125" style="453" customWidth="1"/>
    <col min="1032" max="1280" width="11" style="453"/>
    <col min="1281" max="1281" width="1.875" style="453" customWidth="1"/>
    <col min="1282" max="1282" width="78" style="453" customWidth="1"/>
    <col min="1283" max="1286" width="11" style="453"/>
    <col min="1287" max="1287" width="4.125" style="453" customWidth="1"/>
    <col min="1288" max="1536" width="11" style="453"/>
    <col min="1537" max="1537" width="1.875" style="453" customWidth="1"/>
    <col min="1538" max="1538" width="78" style="453" customWidth="1"/>
    <col min="1539" max="1542" width="11" style="453"/>
    <col min="1543" max="1543" width="4.125" style="453" customWidth="1"/>
    <col min="1544" max="1792" width="11" style="453"/>
    <col min="1793" max="1793" width="1.875" style="453" customWidth="1"/>
    <col min="1794" max="1794" width="78" style="453" customWidth="1"/>
    <col min="1795" max="1798" width="11" style="453"/>
    <col min="1799" max="1799" width="4.125" style="453" customWidth="1"/>
    <col min="1800" max="2048" width="11" style="453"/>
    <col min="2049" max="2049" width="1.875" style="453" customWidth="1"/>
    <col min="2050" max="2050" width="78" style="453" customWidth="1"/>
    <col min="2051" max="2054" width="11" style="453"/>
    <col min="2055" max="2055" width="4.125" style="453" customWidth="1"/>
    <col min="2056" max="2304" width="11" style="453"/>
    <col min="2305" max="2305" width="1.875" style="453" customWidth="1"/>
    <col min="2306" max="2306" width="78" style="453" customWidth="1"/>
    <col min="2307" max="2310" width="11" style="453"/>
    <col min="2311" max="2311" width="4.125" style="453" customWidth="1"/>
    <col min="2312" max="2560" width="11" style="453"/>
    <col min="2561" max="2561" width="1.875" style="453" customWidth="1"/>
    <col min="2562" max="2562" width="78" style="453" customWidth="1"/>
    <col min="2563" max="2566" width="11" style="453"/>
    <col min="2567" max="2567" width="4.125" style="453" customWidth="1"/>
    <col min="2568" max="2816" width="11" style="453"/>
    <col min="2817" max="2817" width="1.875" style="453" customWidth="1"/>
    <col min="2818" max="2818" width="78" style="453" customWidth="1"/>
    <col min="2819" max="2822" width="11" style="453"/>
    <col min="2823" max="2823" width="4.125" style="453" customWidth="1"/>
    <col min="2824" max="3072" width="11" style="453"/>
    <col min="3073" max="3073" width="1.875" style="453" customWidth="1"/>
    <col min="3074" max="3074" width="78" style="453" customWidth="1"/>
    <col min="3075" max="3078" width="11" style="453"/>
    <col min="3079" max="3079" width="4.125" style="453" customWidth="1"/>
    <col min="3080" max="3328" width="11" style="453"/>
    <col min="3329" max="3329" width="1.875" style="453" customWidth="1"/>
    <col min="3330" max="3330" width="78" style="453" customWidth="1"/>
    <col min="3331" max="3334" width="11" style="453"/>
    <col min="3335" max="3335" width="4.125" style="453" customWidth="1"/>
    <col min="3336" max="3584" width="11" style="453"/>
    <col min="3585" max="3585" width="1.875" style="453" customWidth="1"/>
    <col min="3586" max="3586" width="78" style="453" customWidth="1"/>
    <col min="3587" max="3590" width="11" style="453"/>
    <col min="3591" max="3591" width="4.125" style="453" customWidth="1"/>
    <col min="3592" max="3840" width="11" style="453"/>
    <col min="3841" max="3841" width="1.875" style="453" customWidth="1"/>
    <col min="3842" max="3842" width="78" style="453" customWidth="1"/>
    <col min="3843" max="3846" width="11" style="453"/>
    <col min="3847" max="3847" width="4.125" style="453" customWidth="1"/>
    <col min="3848" max="4096" width="11" style="453"/>
    <col min="4097" max="4097" width="1.875" style="453" customWidth="1"/>
    <col min="4098" max="4098" width="78" style="453" customWidth="1"/>
    <col min="4099" max="4102" width="11" style="453"/>
    <col min="4103" max="4103" width="4.125" style="453" customWidth="1"/>
    <col min="4104" max="4352" width="11" style="453"/>
    <col min="4353" max="4353" width="1.875" style="453" customWidth="1"/>
    <col min="4354" max="4354" width="78" style="453" customWidth="1"/>
    <col min="4355" max="4358" width="11" style="453"/>
    <col min="4359" max="4359" width="4.125" style="453" customWidth="1"/>
    <col min="4360" max="4608" width="11" style="453"/>
    <col min="4609" max="4609" width="1.875" style="453" customWidth="1"/>
    <col min="4610" max="4610" width="78" style="453" customWidth="1"/>
    <col min="4611" max="4614" width="11" style="453"/>
    <col min="4615" max="4615" width="4.125" style="453" customWidth="1"/>
    <col min="4616" max="4864" width="11" style="453"/>
    <col min="4865" max="4865" width="1.875" style="453" customWidth="1"/>
    <col min="4866" max="4866" width="78" style="453" customWidth="1"/>
    <col min="4867" max="4870" width="11" style="453"/>
    <col min="4871" max="4871" width="4.125" style="453" customWidth="1"/>
    <col min="4872" max="5120" width="11" style="453"/>
    <col min="5121" max="5121" width="1.875" style="453" customWidth="1"/>
    <col min="5122" max="5122" width="78" style="453" customWidth="1"/>
    <col min="5123" max="5126" width="11" style="453"/>
    <col min="5127" max="5127" width="4.125" style="453" customWidth="1"/>
    <col min="5128" max="5376" width="11" style="453"/>
    <col min="5377" max="5377" width="1.875" style="453" customWidth="1"/>
    <col min="5378" max="5378" width="78" style="453" customWidth="1"/>
    <col min="5379" max="5382" width="11" style="453"/>
    <col min="5383" max="5383" width="4.125" style="453" customWidth="1"/>
    <col min="5384" max="5632" width="11" style="453"/>
    <col min="5633" max="5633" width="1.875" style="453" customWidth="1"/>
    <col min="5634" max="5634" width="78" style="453" customWidth="1"/>
    <col min="5635" max="5638" width="11" style="453"/>
    <col min="5639" max="5639" width="4.125" style="453" customWidth="1"/>
    <col min="5640" max="5888" width="11" style="453"/>
    <col min="5889" max="5889" width="1.875" style="453" customWidth="1"/>
    <col min="5890" max="5890" width="78" style="453" customWidth="1"/>
    <col min="5891" max="5894" width="11" style="453"/>
    <col min="5895" max="5895" width="4.125" style="453" customWidth="1"/>
    <col min="5896" max="6144" width="11" style="453"/>
    <col min="6145" max="6145" width="1.875" style="453" customWidth="1"/>
    <col min="6146" max="6146" width="78" style="453" customWidth="1"/>
    <col min="6147" max="6150" width="11" style="453"/>
    <col min="6151" max="6151" width="4.125" style="453" customWidth="1"/>
    <col min="6152" max="6400" width="11" style="453"/>
    <col min="6401" max="6401" width="1.875" style="453" customWidth="1"/>
    <col min="6402" max="6402" width="78" style="453" customWidth="1"/>
    <col min="6403" max="6406" width="11" style="453"/>
    <col min="6407" max="6407" width="4.125" style="453" customWidth="1"/>
    <col min="6408" max="6656" width="11" style="453"/>
    <col min="6657" max="6657" width="1.875" style="453" customWidth="1"/>
    <col min="6658" max="6658" width="78" style="453" customWidth="1"/>
    <col min="6659" max="6662" width="11" style="453"/>
    <col min="6663" max="6663" width="4.125" style="453" customWidth="1"/>
    <col min="6664" max="6912" width="11" style="453"/>
    <col min="6913" max="6913" width="1.875" style="453" customWidth="1"/>
    <col min="6914" max="6914" width="78" style="453" customWidth="1"/>
    <col min="6915" max="6918" width="11" style="453"/>
    <col min="6919" max="6919" width="4.125" style="453" customWidth="1"/>
    <col min="6920" max="7168" width="11" style="453"/>
    <col min="7169" max="7169" width="1.875" style="453" customWidth="1"/>
    <col min="7170" max="7170" width="78" style="453" customWidth="1"/>
    <col min="7171" max="7174" width="11" style="453"/>
    <col min="7175" max="7175" width="4.125" style="453" customWidth="1"/>
    <col min="7176" max="7424" width="11" style="453"/>
    <col min="7425" max="7425" width="1.875" style="453" customWidth="1"/>
    <col min="7426" max="7426" width="78" style="453" customWidth="1"/>
    <col min="7427" max="7430" width="11" style="453"/>
    <col min="7431" max="7431" width="4.125" style="453" customWidth="1"/>
    <col min="7432" max="7680" width="11" style="453"/>
    <col min="7681" max="7681" width="1.875" style="453" customWidth="1"/>
    <col min="7682" max="7682" width="78" style="453" customWidth="1"/>
    <col min="7683" max="7686" width="11" style="453"/>
    <col min="7687" max="7687" width="4.125" style="453" customWidth="1"/>
    <col min="7688" max="7936" width="11" style="453"/>
    <col min="7937" max="7937" width="1.875" style="453" customWidth="1"/>
    <col min="7938" max="7938" width="78" style="453" customWidth="1"/>
    <col min="7939" max="7942" width="11" style="453"/>
    <col min="7943" max="7943" width="4.125" style="453" customWidth="1"/>
    <col min="7944" max="8192" width="11" style="453"/>
    <col min="8193" max="8193" width="1.875" style="453" customWidth="1"/>
    <col min="8194" max="8194" width="78" style="453" customWidth="1"/>
    <col min="8195" max="8198" width="11" style="453"/>
    <col min="8199" max="8199" width="4.125" style="453" customWidth="1"/>
    <col min="8200" max="8448" width="11" style="453"/>
    <col min="8449" max="8449" width="1.875" style="453" customWidth="1"/>
    <col min="8450" max="8450" width="78" style="453" customWidth="1"/>
    <col min="8451" max="8454" width="11" style="453"/>
    <col min="8455" max="8455" width="4.125" style="453" customWidth="1"/>
    <col min="8456" max="8704" width="11" style="453"/>
    <col min="8705" max="8705" width="1.875" style="453" customWidth="1"/>
    <col min="8706" max="8706" width="78" style="453" customWidth="1"/>
    <col min="8707" max="8710" width="11" style="453"/>
    <col min="8711" max="8711" width="4.125" style="453" customWidth="1"/>
    <col min="8712" max="8960" width="11" style="453"/>
    <col min="8961" max="8961" width="1.875" style="453" customWidth="1"/>
    <col min="8962" max="8962" width="78" style="453" customWidth="1"/>
    <col min="8963" max="8966" width="11" style="453"/>
    <col min="8967" max="8967" width="4.125" style="453" customWidth="1"/>
    <col min="8968" max="9216" width="11" style="453"/>
    <col min="9217" max="9217" width="1.875" style="453" customWidth="1"/>
    <col min="9218" max="9218" width="78" style="453" customWidth="1"/>
    <col min="9219" max="9222" width="11" style="453"/>
    <col min="9223" max="9223" width="4.125" style="453" customWidth="1"/>
    <col min="9224" max="9472" width="11" style="453"/>
    <col min="9473" max="9473" width="1.875" style="453" customWidth="1"/>
    <col min="9474" max="9474" width="78" style="453" customWidth="1"/>
    <col min="9475" max="9478" width="11" style="453"/>
    <col min="9479" max="9479" width="4.125" style="453" customWidth="1"/>
    <col min="9480" max="9728" width="11" style="453"/>
    <col min="9729" max="9729" width="1.875" style="453" customWidth="1"/>
    <col min="9730" max="9730" width="78" style="453" customWidth="1"/>
    <col min="9731" max="9734" width="11" style="453"/>
    <col min="9735" max="9735" width="4.125" style="453" customWidth="1"/>
    <col min="9736" max="9984" width="11" style="453"/>
    <col min="9985" max="9985" width="1.875" style="453" customWidth="1"/>
    <col min="9986" max="9986" width="78" style="453" customWidth="1"/>
    <col min="9987" max="9990" width="11" style="453"/>
    <col min="9991" max="9991" width="4.125" style="453" customWidth="1"/>
    <col min="9992" max="10240" width="11" style="453"/>
    <col min="10241" max="10241" width="1.875" style="453" customWidth="1"/>
    <col min="10242" max="10242" width="78" style="453" customWidth="1"/>
    <col min="10243" max="10246" width="11" style="453"/>
    <col min="10247" max="10247" width="4.125" style="453" customWidth="1"/>
    <col min="10248" max="10496" width="11" style="453"/>
    <col min="10497" max="10497" width="1.875" style="453" customWidth="1"/>
    <col min="10498" max="10498" width="78" style="453" customWidth="1"/>
    <col min="10499" max="10502" width="11" style="453"/>
    <col min="10503" max="10503" width="4.125" style="453" customWidth="1"/>
    <col min="10504" max="10752" width="11" style="453"/>
    <col min="10753" max="10753" width="1.875" style="453" customWidth="1"/>
    <col min="10754" max="10754" width="78" style="453" customWidth="1"/>
    <col min="10755" max="10758" width="11" style="453"/>
    <col min="10759" max="10759" width="4.125" style="453" customWidth="1"/>
    <col min="10760" max="11008" width="11" style="453"/>
    <col min="11009" max="11009" width="1.875" style="453" customWidth="1"/>
    <col min="11010" max="11010" width="78" style="453" customWidth="1"/>
    <col min="11011" max="11014" width="11" style="453"/>
    <col min="11015" max="11015" width="4.125" style="453" customWidth="1"/>
    <col min="11016" max="11264" width="11" style="453"/>
    <col min="11265" max="11265" width="1.875" style="453" customWidth="1"/>
    <col min="11266" max="11266" width="78" style="453" customWidth="1"/>
    <col min="11267" max="11270" width="11" style="453"/>
    <col min="11271" max="11271" width="4.125" style="453" customWidth="1"/>
    <col min="11272" max="11520" width="11" style="453"/>
    <col min="11521" max="11521" width="1.875" style="453" customWidth="1"/>
    <col min="11522" max="11522" width="78" style="453" customWidth="1"/>
    <col min="11523" max="11526" width="11" style="453"/>
    <col min="11527" max="11527" width="4.125" style="453" customWidth="1"/>
    <col min="11528" max="11776" width="11" style="453"/>
    <col min="11777" max="11777" width="1.875" style="453" customWidth="1"/>
    <col min="11778" max="11778" width="78" style="453" customWidth="1"/>
    <col min="11779" max="11782" width="11" style="453"/>
    <col min="11783" max="11783" width="4.125" style="453" customWidth="1"/>
    <col min="11784" max="12032" width="11" style="453"/>
    <col min="12033" max="12033" width="1.875" style="453" customWidth="1"/>
    <col min="12034" max="12034" width="78" style="453" customWidth="1"/>
    <col min="12035" max="12038" width="11" style="453"/>
    <col min="12039" max="12039" width="4.125" style="453" customWidth="1"/>
    <col min="12040" max="12288" width="11" style="453"/>
    <col min="12289" max="12289" width="1.875" style="453" customWidth="1"/>
    <col min="12290" max="12290" width="78" style="453" customWidth="1"/>
    <col min="12291" max="12294" width="11" style="453"/>
    <col min="12295" max="12295" width="4.125" style="453" customWidth="1"/>
    <col min="12296" max="12544" width="11" style="453"/>
    <col min="12545" max="12545" width="1.875" style="453" customWidth="1"/>
    <col min="12546" max="12546" width="78" style="453" customWidth="1"/>
    <col min="12547" max="12550" width="11" style="453"/>
    <col min="12551" max="12551" width="4.125" style="453" customWidth="1"/>
    <col min="12552" max="12800" width="11" style="453"/>
    <col min="12801" max="12801" width="1.875" style="453" customWidth="1"/>
    <col min="12802" max="12802" width="78" style="453" customWidth="1"/>
    <col min="12803" max="12806" width="11" style="453"/>
    <col min="12807" max="12807" width="4.125" style="453" customWidth="1"/>
    <col min="12808" max="13056" width="11" style="453"/>
    <col min="13057" max="13057" width="1.875" style="453" customWidth="1"/>
    <col min="13058" max="13058" width="78" style="453" customWidth="1"/>
    <col min="13059" max="13062" width="11" style="453"/>
    <col min="13063" max="13063" width="4.125" style="453" customWidth="1"/>
    <col min="13064" max="13312" width="11" style="453"/>
    <col min="13313" max="13313" width="1.875" style="453" customWidth="1"/>
    <col min="13314" max="13314" width="78" style="453" customWidth="1"/>
    <col min="13315" max="13318" width="11" style="453"/>
    <col min="13319" max="13319" width="4.125" style="453" customWidth="1"/>
    <col min="13320" max="13568" width="11" style="453"/>
    <col min="13569" max="13569" width="1.875" style="453" customWidth="1"/>
    <col min="13570" max="13570" width="78" style="453" customWidth="1"/>
    <col min="13571" max="13574" width="11" style="453"/>
    <col min="13575" max="13575" width="4.125" style="453" customWidth="1"/>
    <col min="13576" max="13824" width="11" style="453"/>
    <col min="13825" max="13825" width="1.875" style="453" customWidth="1"/>
    <col min="13826" max="13826" width="78" style="453" customWidth="1"/>
    <col min="13827" max="13830" width="11" style="453"/>
    <col min="13831" max="13831" width="4.125" style="453" customWidth="1"/>
    <col min="13832" max="14080" width="11" style="453"/>
    <col min="14081" max="14081" width="1.875" style="453" customWidth="1"/>
    <col min="14082" max="14082" width="78" style="453" customWidth="1"/>
    <col min="14083" max="14086" width="11" style="453"/>
    <col min="14087" max="14087" width="4.125" style="453" customWidth="1"/>
    <col min="14088" max="14336" width="11" style="453"/>
    <col min="14337" max="14337" width="1.875" style="453" customWidth="1"/>
    <col min="14338" max="14338" width="78" style="453" customWidth="1"/>
    <col min="14339" max="14342" width="11" style="453"/>
    <col min="14343" max="14343" width="4.125" style="453" customWidth="1"/>
    <col min="14344" max="14592" width="11" style="453"/>
    <col min="14593" max="14593" width="1.875" style="453" customWidth="1"/>
    <col min="14594" max="14594" width="78" style="453" customWidth="1"/>
    <col min="14595" max="14598" width="11" style="453"/>
    <col min="14599" max="14599" width="4.125" style="453" customWidth="1"/>
    <col min="14600" max="14848" width="11" style="453"/>
    <col min="14849" max="14849" width="1.875" style="453" customWidth="1"/>
    <col min="14850" max="14850" width="78" style="453" customWidth="1"/>
    <col min="14851" max="14854" width="11" style="453"/>
    <col min="14855" max="14855" width="4.125" style="453" customWidth="1"/>
    <col min="14856" max="15104" width="11" style="453"/>
    <col min="15105" max="15105" width="1.875" style="453" customWidth="1"/>
    <col min="15106" max="15106" width="78" style="453" customWidth="1"/>
    <col min="15107" max="15110" width="11" style="453"/>
    <col min="15111" max="15111" width="4.125" style="453" customWidth="1"/>
    <col min="15112" max="15360" width="11" style="453"/>
    <col min="15361" max="15361" width="1.875" style="453" customWidth="1"/>
    <col min="15362" max="15362" width="78" style="453" customWidth="1"/>
    <col min="15363" max="15366" width="11" style="453"/>
    <col min="15367" max="15367" width="4.125" style="453" customWidth="1"/>
    <col min="15368" max="15616" width="11" style="453"/>
    <col min="15617" max="15617" width="1.875" style="453" customWidth="1"/>
    <col min="15618" max="15618" width="78" style="453" customWidth="1"/>
    <col min="15619" max="15622" width="11" style="453"/>
    <col min="15623" max="15623" width="4.125" style="453" customWidth="1"/>
    <col min="15624" max="15872" width="11" style="453"/>
    <col min="15873" max="15873" width="1.875" style="453" customWidth="1"/>
    <col min="15874" max="15874" width="78" style="453" customWidth="1"/>
    <col min="15875" max="15878" width="11" style="453"/>
    <col min="15879" max="15879" width="4.125" style="453" customWidth="1"/>
    <col min="15880" max="16128" width="11" style="453"/>
    <col min="16129" max="16129" width="1.875" style="453" customWidth="1"/>
    <col min="16130" max="16130" width="78" style="453" customWidth="1"/>
    <col min="16131" max="16134" width="11" style="453"/>
    <col min="16135" max="16135" width="4.125" style="453" customWidth="1"/>
    <col min="16136" max="16384" width="11" style="453"/>
  </cols>
  <sheetData>
    <row r="1" spans="1:2" ht="39.75" customHeight="1" x14ac:dyDescent="0.2">
      <c r="A1" s="451"/>
      <c r="B1" s="452" t="s">
        <v>6</v>
      </c>
    </row>
    <row r="2" spans="1:2" ht="25.5" customHeight="1" x14ac:dyDescent="0.2">
      <c r="B2" s="454" t="s">
        <v>402</v>
      </c>
    </row>
    <row r="3" spans="1:2" ht="24.95" customHeight="1" x14ac:dyDescent="0.2">
      <c r="A3" s="455"/>
      <c r="B3" s="456" t="s">
        <v>413</v>
      </c>
    </row>
    <row r="4" spans="1:2" s="446" customFormat="1" ht="12" x14ac:dyDescent="0.2"/>
    <row r="5" spans="1:2" s="446" customFormat="1" ht="139.5" customHeight="1" x14ac:dyDescent="0.2">
      <c r="B5" s="448" t="s">
        <v>414</v>
      </c>
    </row>
    <row r="6" spans="1:2" s="446" customFormat="1" ht="9.9499999999999993" customHeight="1" x14ac:dyDescent="0.2">
      <c r="B6" s="448"/>
    </row>
    <row r="7" spans="1:2" s="446" customFormat="1" ht="222.75" customHeight="1" x14ac:dyDescent="0.2">
      <c r="B7" s="448" t="s">
        <v>415</v>
      </c>
    </row>
    <row r="8" spans="1:2" s="446" customFormat="1" ht="9.9499999999999993" customHeight="1" x14ac:dyDescent="0.2">
      <c r="B8" s="448"/>
    </row>
    <row r="9" spans="1:2" s="446" customFormat="1" ht="61.5" customHeight="1" x14ac:dyDescent="0.2">
      <c r="B9" s="457" t="s">
        <v>416</v>
      </c>
    </row>
    <row r="10" spans="1:2" s="446" customFormat="1" ht="9.9499999999999993" customHeight="1" x14ac:dyDescent="0.2">
      <c r="B10" s="448"/>
    </row>
    <row r="11" spans="1:2" s="446" customFormat="1" ht="152.25" customHeight="1" x14ac:dyDescent="0.2">
      <c r="B11" s="448" t="s">
        <v>417</v>
      </c>
    </row>
    <row r="12" spans="1:2" s="446" customFormat="1" ht="9.9499999999999993" customHeight="1" x14ac:dyDescent="0.2">
      <c r="B12" s="448"/>
    </row>
    <row r="13" spans="1:2" s="446" customFormat="1" ht="96" customHeight="1" x14ac:dyDescent="0.2">
      <c r="B13" s="448" t="s">
        <v>418</v>
      </c>
    </row>
    <row r="14" spans="1:2" s="446" customFormat="1" ht="9.9499999999999993" customHeight="1" x14ac:dyDescent="0.2">
      <c r="B14" s="448"/>
    </row>
    <row r="15" spans="1:2" s="446" customFormat="1" ht="176.25" customHeight="1" x14ac:dyDescent="0.2">
      <c r="B15" s="457" t="s">
        <v>419</v>
      </c>
    </row>
    <row r="16" spans="1:2" s="446" customFormat="1" ht="9.9499999999999993" customHeight="1" x14ac:dyDescent="0.2">
      <c r="B16" s="448"/>
    </row>
    <row r="17" spans="1:6" s="446" customFormat="1" ht="26.25" customHeight="1" x14ac:dyDescent="0.2">
      <c r="B17" s="449" t="s">
        <v>420</v>
      </c>
    </row>
    <row r="18" spans="1:6" s="446" customFormat="1" ht="37.5" customHeight="1" x14ac:dyDescent="0.2">
      <c r="B18" s="450" t="s">
        <v>421</v>
      </c>
    </row>
    <row r="19" spans="1:6" s="446" customFormat="1" ht="12" x14ac:dyDescent="0.2"/>
    <row r="20" spans="1:6" s="446" customFormat="1" ht="12" x14ac:dyDescent="0.2"/>
    <row r="21" spans="1:6" s="446" customFormat="1" ht="12" x14ac:dyDescent="0.2"/>
    <row r="22" spans="1:6" x14ac:dyDescent="0.2">
      <c r="A22" s="455"/>
      <c r="B22" s="455"/>
      <c r="C22" s="455"/>
      <c r="D22" s="455"/>
      <c r="E22" s="455"/>
      <c r="F22" s="455"/>
    </row>
    <row r="23" spans="1:6" x14ac:dyDescent="0.2">
      <c r="A23" s="455"/>
      <c r="B23" s="455"/>
      <c r="C23" s="455"/>
      <c r="D23" s="455"/>
      <c r="E23" s="455"/>
      <c r="F23" s="455"/>
    </row>
    <row r="24" spans="1:6" x14ac:dyDescent="0.2">
      <c r="A24" s="458"/>
      <c r="B24" s="455"/>
      <c r="C24" s="455"/>
      <c r="D24" s="455"/>
      <c r="E24" s="455"/>
      <c r="F24" s="455"/>
    </row>
    <row r="25" spans="1:6" x14ac:dyDescent="0.2">
      <c r="A25" s="459"/>
      <c r="B25" s="455"/>
      <c r="C25" s="455"/>
      <c r="D25" s="455"/>
      <c r="E25" s="455"/>
      <c r="F25" s="455"/>
    </row>
    <row r="26" spans="1:6" x14ac:dyDescent="0.2">
      <c r="A26" s="455"/>
      <c r="B26" s="455"/>
      <c r="C26" s="455"/>
      <c r="D26" s="455"/>
      <c r="E26" s="455"/>
      <c r="F26" s="455"/>
    </row>
    <row r="27" spans="1:6" x14ac:dyDescent="0.2">
      <c r="A27" s="455"/>
      <c r="B27" s="455"/>
      <c r="C27" s="455"/>
      <c r="D27" s="455"/>
      <c r="E27" s="455"/>
      <c r="F27" s="455"/>
    </row>
    <row r="28" spans="1:6" x14ac:dyDescent="0.2">
      <c r="A28" s="455"/>
      <c r="B28" s="455"/>
      <c r="C28" s="455"/>
      <c r="D28" s="455"/>
      <c r="E28" s="455"/>
      <c r="F28" s="455"/>
    </row>
    <row r="29" spans="1:6" x14ac:dyDescent="0.2">
      <c r="A29" s="455"/>
      <c r="B29" s="455"/>
      <c r="C29" s="455"/>
      <c r="D29" s="455"/>
      <c r="E29" s="455"/>
      <c r="F29" s="455"/>
    </row>
    <row r="30" spans="1:6" x14ac:dyDescent="0.2">
      <c r="A30" s="455"/>
      <c r="B30" s="455"/>
      <c r="C30" s="455"/>
      <c r="D30" s="455"/>
      <c r="E30" s="455"/>
      <c r="F30" s="455"/>
    </row>
    <row r="31" spans="1:6" x14ac:dyDescent="0.2">
      <c r="A31" s="455"/>
      <c r="B31" s="455"/>
      <c r="C31" s="455"/>
      <c r="D31" s="455"/>
      <c r="E31" s="455"/>
      <c r="F31" s="455"/>
    </row>
    <row r="32" spans="1:6" x14ac:dyDescent="0.2">
      <c r="A32" s="455"/>
      <c r="B32" s="455"/>
      <c r="C32" s="455"/>
      <c r="D32" s="455"/>
      <c r="E32" s="455"/>
      <c r="F32" s="455"/>
    </row>
    <row r="33" spans="1:10" x14ac:dyDescent="0.2">
      <c r="A33" s="460"/>
      <c r="B33" s="460"/>
      <c r="C33" s="460"/>
      <c r="D33" s="460"/>
      <c r="E33" s="460"/>
      <c r="F33" s="460"/>
    </row>
    <row r="34" spans="1:10" x14ac:dyDescent="0.2">
      <c r="A34" s="455"/>
      <c r="B34" s="455"/>
      <c r="C34" s="455"/>
      <c r="D34" s="455"/>
      <c r="E34" s="455"/>
      <c r="F34" s="455"/>
    </row>
    <row r="35" spans="1:10" x14ac:dyDescent="0.2">
      <c r="A35" s="455"/>
      <c r="B35" s="455"/>
      <c r="C35" s="455"/>
      <c r="D35" s="455"/>
      <c r="E35" s="455"/>
      <c r="F35" s="455"/>
    </row>
    <row r="36" spans="1:10" ht="8.1" customHeight="1" x14ac:dyDescent="0.2">
      <c r="A36" s="455"/>
      <c r="B36" s="455"/>
      <c r="C36" s="455"/>
      <c r="D36" s="455"/>
      <c r="E36" s="455"/>
      <c r="F36" s="455"/>
    </row>
    <row r="37" spans="1:10" ht="13.5" customHeight="1" x14ac:dyDescent="0.2">
      <c r="A37" s="455"/>
      <c r="B37" s="455"/>
      <c r="C37" s="455"/>
      <c r="D37" s="455"/>
      <c r="E37" s="455"/>
      <c r="F37" s="455"/>
    </row>
    <row r="38" spans="1:10" x14ac:dyDescent="0.2">
      <c r="A38" s="455"/>
      <c r="B38" s="455"/>
      <c r="C38" s="455"/>
      <c r="D38" s="455"/>
      <c r="E38" s="455"/>
      <c r="F38" s="455"/>
    </row>
    <row r="39" spans="1:10" x14ac:dyDescent="0.2">
      <c r="A39" s="455"/>
      <c r="B39" s="455"/>
      <c r="C39" s="455"/>
      <c r="D39" s="455"/>
      <c r="E39" s="455"/>
      <c r="F39" s="455"/>
      <c r="J39" s="461"/>
    </row>
    <row r="40" spans="1:10" x14ac:dyDescent="0.2">
      <c r="A40" s="455"/>
      <c r="B40" s="455"/>
      <c r="C40" s="455"/>
      <c r="D40" s="455"/>
      <c r="E40" s="455"/>
      <c r="F40" s="455"/>
    </row>
    <row r="41" spans="1:10" x14ac:dyDescent="0.2">
      <c r="A41" s="455"/>
      <c r="B41" s="455"/>
      <c r="C41" s="455"/>
      <c r="D41" s="455"/>
      <c r="E41" s="455"/>
      <c r="F41" s="455"/>
    </row>
    <row r="42" spans="1:10" x14ac:dyDescent="0.2">
      <c r="A42" s="455"/>
      <c r="B42" s="455"/>
      <c r="C42" s="455"/>
      <c r="D42" s="455"/>
      <c r="E42" s="455"/>
      <c r="F42" s="455"/>
    </row>
    <row r="43" spans="1:10" ht="33" customHeight="1" x14ac:dyDescent="0.2">
      <c r="A43" s="455"/>
      <c r="B43" s="455"/>
      <c r="C43" s="455"/>
      <c r="D43" s="455"/>
      <c r="E43" s="455"/>
      <c r="F43" s="455"/>
    </row>
    <row r="44" spans="1:10" ht="16.5" customHeight="1" x14ac:dyDescent="0.2">
      <c r="A44" s="455"/>
      <c r="B44" s="455"/>
      <c r="C44" s="455"/>
      <c r="D44" s="455"/>
      <c r="E44" s="455"/>
      <c r="F44" s="455"/>
    </row>
    <row r="45" spans="1:10" x14ac:dyDescent="0.2">
      <c r="A45" s="455"/>
      <c r="B45" s="455"/>
      <c r="C45" s="455"/>
      <c r="D45" s="455"/>
      <c r="E45" s="455"/>
      <c r="F45" s="455"/>
    </row>
    <row r="46" spans="1:10" x14ac:dyDescent="0.2">
      <c r="A46" s="455"/>
      <c r="B46" s="455"/>
      <c r="C46" s="455"/>
      <c r="D46" s="455"/>
      <c r="E46" s="455"/>
      <c r="F46" s="455"/>
    </row>
    <row r="47" spans="1:10" x14ac:dyDescent="0.2">
      <c r="A47" s="455"/>
      <c r="B47" s="455"/>
      <c r="C47" s="455"/>
      <c r="D47" s="455"/>
      <c r="E47" s="455"/>
      <c r="F47" s="455"/>
    </row>
    <row r="48" spans="1:10" x14ac:dyDescent="0.2">
      <c r="A48" s="455"/>
      <c r="B48" s="455"/>
      <c r="C48" s="455"/>
      <c r="D48" s="455"/>
      <c r="E48" s="455"/>
      <c r="F48" s="455"/>
    </row>
    <row r="49" spans="1:6" x14ac:dyDescent="0.2">
      <c r="A49" s="455"/>
      <c r="B49" s="455"/>
      <c r="C49" s="455"/>
      <c r="D49" s="455"/>
      <c r="E49" s="455"/>
      <c r="F49" s="455"/>
    </row>
    <row r="50" spans="1:6" x14ac:dyDescent="0.2">
      <c r="A50" s="455"/>
      <c r="B50" s="455"/>
      <c r="C50" s="455"/>
      <c r="D50" s="455"/>
      <c r="E50" s="455"/>
      <c r="F50" s="455"/>
    </row>
    <row r="51" spans="1:6" x14ac:dyDescent="0.2">
      <c r="A51" s="455"/>
      <c r="B51" s="455"/>
      <c r="C51" s="455"/>
      <c r="D51" s="455"/>
      <c r="E51" s="455"/>
      <c r="F51" s="455"/>
    </row>
    <row r="52" spans="1:6" x14ac:dyDescent="0.2">
      <c r="A52" s="455"/>
      <c r="B52" s="455"/>
      <c r="C52" s="455"/>
      <c r="D52" s="455"/>
      <c r="E52" s="455"/>
      <c r="F52" s="455"/>
    </row>
    <row r="53" spans="1:6" x14ac:dyDescent="0.2">
      <c r="A53" s="455"/>
      <c r="B53" s="455"/>
      <c r="C53" s="455"/>
      <c r="D53" s="455"/>
      <c r="E53" s="455"/>
      <c r="F53" s="455"/>
    </row>
    <row r="54" spans="1:6" x14ac:dyDescent="0.2">
      <c r="A54" s="455"/>
      <c r="B54" s="455"/>
      <c r="C54" s="455"/>
      <c r="D54" s="455"/>
      <c r="E54" s="455"/>
      <c r="F54" s="455"/>
    </row>
    <row r="55" spans="1:6" x14ac:dyDescent="0.2">
      <c r="A55" s="455"/>
      <c r="B55" s="455"/>
      <c r="C55" s="455"/>
      <c r="D55" s="455"/>
      <c r="E55" s="455"/>
      <c r="F55" s="455"/>
    </row>
    <row r="56" spans="1:6" x14ac:dyDescent="0.2">
      <c r="A56" s="455"/>
      <c r="B56" s="455"/>
      <c r="C56" s="455"/>
      <c r="D56" s="455"/>
      <c r="E56" s="455"/>
      <c r="F56" s="455"/>
    </row>
    <row r="57" spans="1:6" x14ac:dyDescent="0.2">
      <c r="A57" s="455"/>
      <c r="B57" s="455"/>
      <c r="C57" s="455"/>
      <c r="D57" s="455"/>
      <c r="E57" s="455"/>
      <c r="F57" s="455"/>
    </row>
    <row r="58" spans="1:6" x14ac:dyDescent="0.2">
      <c r="A58" s="455"/>
      <c r="B58" s="455"/>
      <c r="C58" s="455"/>
      <c r="D58" s="455"/>
      <c r="E58" s="455"/>
      <c r="F58" s="455"/>
    </row>
    <row r="59" spans="1:6" x14ac:dyDescent="0.2">
      <c r="A59" s="455"/>
      <c r="B59" s="455"/>
      <c r="C59" s="455"/>
      <c r="D59" s="455"/>
      <c r="E59" s="455"/>
      <c r="F59" s="455"/>
    </row>
    <row r="60" spans="1:6" x14ac:dyDescent="0.2">
      <c r="A60" s="455"/>
      <c r="B60" s="455"/>
      <c r="C60" s="455"/>
      <c r="D60" s="455"/>
      <c r="E60" s="455"/>
      <c r="F60" s="455"/>
    </row>
    <row r="61" spans="1:6" x14ac:dyDescent="0.2">
      <c r="A61" s="455"/>
      <c r="B61" s="455"/>
      <c r="C61" s="455"/>
      <c r="D61" s="455"/>
      <c r="E61" s="455"/>
      <c r="F61" s="455"/>
    </row>
    <row r="62" spans="1:6" x14ac:dyDescent="0.2">
      <c r="A62" s="455"/>
      <c r="B62" s="455"/>
      <c r="C62" s="455"/>
      <c r="D62" s="455"/>
      <c r="E62" s="455"/>
      <c r="F62" s="455"/>
    </row>
    <row r="63" spans="1:6" x14ac:dyDescent="0.2">
      <c r="A63" s="455"/>
      <c r="B63" s="455"/>
      <c r="C63" s="455"/>
      <c r="D63" s="455"/>
      <c r="E63" s="455"/>
      <c r="F63" s="455"/>
    </row>
    <row r="64" spans="1:6" x14ac:dyDescent="0.2">
      <c r="A64" s="455"/>
      <c r="B64" s="455"/>
      <c r="C64" s="455"/>
      <c r="D64" s="455"/>
      <c r="E64" s="455"/>
      <c r="F64" s="455"/>
    </row>
    <row r="65" spans="1:6" x14ac:dyDescent="0.2">
      <c r="A65" s="455"/>
      <c r="B65" s="455"/>
      <c r="C65" s="455"/>
      <c r="D65" s="455"/>
      <c r="E65" s="455"/>
      <c r="F65" s="455"/>
    </row>
    <row r="66" spans="1:6" x14ac:dyDescent="0.2">
      <c r="A66" s="455"/>
      <c r="B66" s="455"/>
      <c r="C66" s="455"/>
      <c r="D66" s="455"/>
      <c r="E66" s="455"/>
      <c r="F66" s="455"/>
    </row>
    <row r="67" spans="1:6" x14ac:dyDescent="0.2">
      <c r="A67" s="455"/>
      <c r="B67" s="455"/>
      <c r="C67" s="455"/>
      <c r="D67" s="455"/>
      <c r="E67" s="455"/>
      <c r="F67" s="455"/>
    </row>
    <row r="68" spans="1:6" x14ac:dyDescent="0.2">
      <c r="A68" s="455"/>
      <c r="B68" s="455"/>
      <c r="C68" s="455"/>
      <c r="D68" s="455"/>
      <c r="E68" s="455"/>
      <c r="F68" s="455"/>
    </row>
    <row r="69" spans="1:6" x14ac:dyDescent="0.2">
      <c r="A69" s="455"/>
      <c r="B69" s="455"/>
      <c r="C69" s="455"/>
      <c r="D69" s="455"/>
      <c r="E69" s="455"/>
      <c r="F69" s="455"/>
    </row>
    <row r="70" spans="1:6" x14ac:dyDescent="0.2">
      <c r="A70" s="455"/>
      <c r="B70" s="455"/>
      <c r="C70" s="455"/>
      <c r="D70" s="455"/>
      <c r="E70" s="455"/>
      <c r="F70" s="455"/>
    </row>
    <row r="71" spans="1:6" x14ac:dyDescent="0.2">
      <c r="A71" s="455"/>
      <c r="B71" s="455"/>
      <c r="C71" s="455"/>
      <c r="D71" s="455"/>
      <c r="E71" s="455"/>
      <c r="F71" s="455"/>
    </row>
    <row r="72" spans="1:6" x14ac:dyDescent="0.2">
      <c r="A72" s="455"/>
      <c r="B72" s="455"/>
      <c r="C72" s="455"/>
      <c r="D72" s="455"/>
      <c r="E72" s="455"/>
      <c r="F72" s="455"/>
    </row>
    <row r="73" spans="1:6" x14ac:dyDescent="0.2">
      <c r="A73" s="455"/>
      <c r="B73" s="455"/>
      <c r="C73" s="455"/>
      <c r="D73" s="455"/>
      <c r="E73" s="455"/>
      <c r="F73" s="455"/>
    </row>
    <row r="74" spans="1:6" x14ac:dyDescent="0.2">
      <c r="A74" s="455"/>
      <c r="B74" s="455"/>
      <c r="C74" s="455"/>
      <c r="D74" s="455"/>
      <c r="E74" s="455"/>
      <c r="F74" s="455"/>
    </row>
    <row r="75" spans="1:6" x14ac:dyDescent="0.2">
      <c r="A75" s="455"/>
      <c r="B75" s="455"/>
      <c r="C75" s="455"/>
      <c r="D75" s="455"/>
      <c r="E75" s="455"/>
      <c r="F75" s="455"/>
    </row>
    <row r="76" spans="1:6" x14ac:dyDescent="0.2">
      <c r="A76" s="455"/>
      <c r="B76" s="455"/>
      <c r="C76" s="455"/>
      <c r="D76" s="455"/>
      <c r="E76" s="455"/>
      <c r="F76" s="455"/>
    </row>
    <row r="77" spans="1:6" x14ac:dyDescent="0.2">
      <c r="A77" s="455"/>
      <c r="B77" s="455"/>
      <c r="C77" s="455"/>
      <c r="D77" s="455"/>
      <c r="E77" s="455"/>
      <c r="F77" s="455"/>
    </row>
    <row r="78" spans="1:6" x14ac:dyDescent="0.2">
      <c r="A78" s="455"/>
      <c r="B78" s="455"/>
      <c r="C78" s="455"/>
      <c r="D78" s="455"/>
      <c r="E78" s="455"/>
      <c r="F78" s="455"/>
    </row>
    <row r="79" spans="1:6" x14ac:dyDescent="0.2">
      <c r="A79" s="455"/>
      <c r="B79" s="455"/>
      <c r="C79" s="455"/>
      <c r="D79" s="455"/>
      <c r="E79" s="455"/>
      <c r="F79" s="455"/>
    </row>
    <row r="80" spans="1:6" x14ac:dyDescent="0.2">
      <c r="A80" s="455"/>
      <c r="B80" s="455"/>
      <c r="C80" s="455"/>
      <c r="D80" s="455"/>
      <c r="E80" s="455"/>
      <c r="F80" s="455"/>
    </row>
    <row r="81" spans="1:6" x14ac:dyDescent="0.2">
      <c r="A81" s="455"/>
      <c r="B81" s="455"/>
      <c r="C81" s="455"/>
      <c r="D81" s="455"/>
      <c r="E81" s="455"/>
      <c r="F81" s="455"/>
    </row>
    <row r="82" spans="1:6" x14ac:dyDescent="0.2">
      <c r="A82" s="455"/>
      <c r="B82" s="455"/>
      <c r="C82" s="455"/>
      <c r="D82" s="455"/>
      <c r="E82" s="455"/>
      <c r="F82" s="455"/>
    </row>
    <row r="83" spans="1:6" x14ac:dyDescent="0.2">
      <c r="A83" s="455"/>
      <c r="B83" s="455"/>
      <c r="C83" s="455"/>
      <c r="D83" s="455"/>
      <c r="E83" s="455"/>
      <c r="F83" s="455"/>
    </row>
    <row r="84" spans="1:6" x14ac:dyDescent="0.2">
      <c r="A84" s="455"/>
      <c r="B84" s="455"/>
      <c r="C84" s="455"/>
      <c r="D84" s="455"/>
      <c r="E84" s="455"/>
      <c r="F84" s="455"/>
    </row>
    <row r="85" spans="1:6" x14ac:dyDescent="0.2">
      <c r="A85" s="455"/>
      <c r="B85" s="455"/>
      <c r="C85" s="455"/>
      <c r="D85" s="455"/>
      <c r="E85" s="455"/>
      <c r="F85" s="455"/>
    </row>
    <row r="86" spans="1:6" x14ac:dyDescent="0.2">
      <c r="A86" s="455"/>
      <c r="B86" s="455"/>
      <c r="C86" s="455"/>
      <c r="D86" s="455"/>
      <c r="E86" s="455"/>
      <c r="F86" s="455"/>
    </row>
    <row r="87" spans="1:6" x14ac:dyDescent="0.2">
      <c r="A87" s="455"/>
      <c r="B87" s="455"/>
      <c r="C87" s="455"/>
      <c r="D87" s="455"/>
      <c r="E87" s="455"/>
      <c r="F87" s="455"/>
    </row>
    <row r="88" spans="1:6" x14ac:dyDescent="0.2">
      <c r="A88" s="455"/>
      <c r="B88" s="455"/>
      <c r="C88" s="455"/>
      <c r="D88" s="455"/>
      <c r="E88" s="455"/>
      <c r="F88" s="455"/>
    </row>
    <row r="89" spans="1:6" x14ac:dyDescent="0.2">
      <c r="A89" s="455"/>
      <c r="B89" s="455"/>
      <c r="C89" s="455"/>
      <c r="D89" s="455"/>
      <c r="E89" s="455"/>
      <c r="F89" s="455"/>
    </row>
    <row r="90" spans="1:6" x14ac:dyDescent="0.2">
      <c r="A90" s="455"/>
      <c r="B90" s="455"/>
      <c r="C90" s="455"/>
      <c r="D90" s="455"/>
      <c r="E90" s="455"/>
      <c r="F90" s="455"/>
    </row>
    <row r="91" spans="1:6" x14ac:dyDescent="0.2">
      <c r="A91" s="455"/>
      <c r="B91" s="455"/>
      <c r="C91" s="455"/>
      <c r="D91" s="455"/>
      <c r="E91" s="455"/>
      <c r="F91" s="455"/>
    </row>
    <row r="92" spans="1:6" x14ac:dyDescent="0.2">
      <c r="A92" s="455"/>
      <c r="B92" s="455"/>
      <c r="C92" s="455"/>
      <c r="D92" s="455"/>
      <c r="E92" s="455"/>
      <c r="F92" s="455"/>
    </row>
    <row r="93" spans="1:6" x14ac:dyDescent="0.2">
      <c r="A93" s="455"/>
      <c r="B93" s="455"/>
      <c r="C93" s="455"/>
      <c r="D93" s="455"/>
      <c r="E93" s="455"/>
      <c r="F93" s="455"/>
    </row>
    <row r="94" spans="1:6" x14ac:dyDescent="0.2">
      <c r="A94" s="455"/>
      <c r="B94" s="455"/>
      <c r="C94" s="455"/>
      <c r="D94" s="455"/>
      <c r="E94" s="455"/>
      <c r="F94" s="455"/>
    </row>
    <row r="95" spans="1:6" x14ac:dyDescent="0.2">
      <c r="A95" s="455"/>
      <c r="B95" s="455"/>
      <c r="C95" s="455"/>
      <c r="D95" s="455"/>
      <c r="E95" s="455"/>
      <c r="F95" s="455"/>
    </row>
    <row r="96" spans="1:6" x14ac:dyDescent="0.2">
      <c r="A96" s="455"/>
      <c r="B96" s="455"/>
      <c r="C96" s="455"/>
      <c r="D96" s="455"/>
      <c r="E96" s="455"/>
      <c r="F96" s="455"/>
    </row>
    <row r="97" spans="1:6" x14ac:dyDescent="0.2">
      <c r="A97" s="455"/>
      <c r="B97" s="455"/>
      <c r="C97" s="455"/>
      <c r="D97" s="455"/>
      <c r="E97" s="455"/>
      <c r="F97" s="455"/>
    </row>
    <row r="98" spans="1:6" x14ac:dyDescent="0.2">
      <c r="A98" s="455"/>
      <c r="B98" s="455"/>
      <c r="C98" s="455"/>
      <c r="D98" s="455"/>
      <c r="E98" s="455"/>
      <c r="F98" s="455"/>
    </row>
    <row r="99" spans="1:6" x14ac:dyDescent="0.2">
      <c r="A99" s="455"/>
      <c r="B99" s="455"/>
      <c r="C99" s="455"/>
      <c r="D99" s="455"/>
      <c r="E99" s="455"/>
      <c r="F99" s="455"/>
    </row>
    <row r="100" spans="1:6" x14ac:dyDescent="0.2">
      <c r="A100" s="455"/>
      <c r="B100" s="455"/>
      <c r="C100" s="455"/>
      <c r="D100" s="455"/>
      <c r="E100" s="455"/>
      <c r="F100" s="455"/>
    </row>
    <row r="101" spans="1:6" x14ac:dyDescent="0.2">
      <c r="A101" s="455"/>
      <c r="B101" s="455"/>
      <c r="C101" s="455"/>
      <c r="D101" s="455"/>
      <c r="E101" s="455"/>
      <c r="F101" s="455"/>
    </row>
    <row r="102" spans="1:6" x14ac:dyDescent="0.2">
      <c r="A102" s="455"/>
      <c r="B102" s="455"/>
      <c r="C102" s="455"/>
      <c r="D102" s="455"/>
      <c r="E102" s="455"/>
      <c r="F102" s="455"/>
    </row>
    <row r="103" spans="1:6" x14ac:dyDescent="0.2">
      <c r="A103" s="455"/>
      <c r="B103" s="455"/>
      <c r="C103" s="455"/>
      <c r="D103" s="455"/>
      <c r="E103" s="455"/>
      <c r="F103" s="455"/>
    </row>
    <row r="104" spans="1:6" x14ac:dyDescent="0.2">
      <c r="A104" s="455"/>
      <c r="B104" s="455"/>
      <c r="C104" s="455"/>
      <c r="D104" s="455"/>
      <c r="E104" s="455"/>
      <c r="F104" s="455"/>
    </row>
    <row r="105" spans="1:6" x14ac:dyDescent="0.2">
      <c r="A105" s="455"/>
      <c r="B105" s="455"/>
      <c r="C105" s="455"/>
      <c r="D105" s="455"/>
      <c r="E105" s="455"/>
      <c r="F105" s="455"/>
    </row>
    <row r="106" spans="1:6" x14ac:dyDescent="0.2">
      <c r="A106" s="455"/>
      <c r="B106" s="455"/>
      <c r="C106" s="455"/>
      <c r="D106" s="455"/>
      <c r="E106" s="455"/>
      <c r="F106" s="455"/>
    </row>
    <row r="107" spans="1:6" x14ac:dyDescent="0.2">
      <c r="A107" s="455"/>
      <c r="B107" s="455"/>
      <c r="C107" s="455"/>
      <c r="D107" s="455"/>
      <c r="E107" s="455"/>
      <c r="F107" s="455"/>
    </row>
    <row r="108" spans="1:6" x14ac:dyDescent="0.2">
      <c r="A108" s="455"/>
      <c r="B108" s="455"/>
      <c r="C108" s="455"/>
      <c r="D108" s="455"/>
      <c r="E108" s="455"/>
      <c r="F108" s="455"/>
    </row>
    <row r="109" spans="1:6" x14ac:dyDescent="0.2">
      <c r="A109" s="455"/>
      <c r="B109" s="455"/>
      <c r="C109" s="455"/>
      <c r="D109" s="455"/>
      <c r="E109" s="455"/>
      <c r="F109" s="455"/>
    </row>
    <row r="110" spans="1:6" x14ac:dyDescent="0.2">
      <c r="A110" s="455"/>
      <c r="B110" s="455"/>
      <c r="C110" s="455"/>
      <c r="D110" s="455"/>
      <c r="E110" s="455"/>
      <c r="F110" s="455"/>
    </row>
    <row r="111" spans="1:6" x14ac:dyDescent="0.2">
      <c r="A111" s="455"/>
      <c r="B111" s="455"/>
      <c r="C111" s="455"/>
      <c r="D111" s="455"/>
      <c r="E111" s="455"/>
      <c r="F111" s="455"/>
    </row>
    <row r="112" spans="1:6" x14ac:dyDescent="0.2">
      <c r="A112" s="455"/>
      <c r="B112" s="455"/>
      <c r="C112" s="455"/>
      <c r="D112" s="455"/>
      <c r="E112" s="455"/>
      <c r="F112" s="455"/>
    </row>
    <row r="113" spans="1:6" x14ac:dyDescent="0.2">
      <c r="A113" s="455"/>
      <c r="B113" s="455"/>
      <c r="C113" s="455"/>
      <c r="D113" s="455"/>
      <c r="E113" s="455"/>
      <c r="F113" s="455"/>
    </row>
    <row r="114" spans="1:6" x14ac:dyDescent="0.2">
      <c r="A114" s="455"/>
      <c r="B114" s="455"/>
      <c r="C114" s="455"/>
      <c r="D114" s="455"/>
      <c r="E114" s="455"/>
      <c r="F114" s="455"/>
    </row>
    <row r="115" spans="1:6" x14ac:dyDescent="0.2">
      <c r="A115" s="455"/>
      <c r="B115" s="455"/>
      <c r="C115" s="455"/>
      <c r="D115" s="455"/>
      <c r="E115" s="455"/>
      <c r="F115" s="455"/>
    </row>
    <row r="116" spans="1:6" x14ac:dyDescent="0.2">
      <c r="A116" s="455"/>
      <c r="B116" s="455"/>
      <c r="C116" s="455"/>
      <c r="D116" s="455"/>
      <c r="E116" s="455"/>
      <c r="F116" s="455"/>
    </row>
    <row r="117" spans="1:6" x14ac:dyDescent="0.2">
      <c r="A117" s="455"/>
      <c r="B117" s="455"/>
      <c r="C117" s="455"/>
      <c r="D117" s="455"/>
      <c r="E117" s="455"/>
      <c r="F117" s="455"/>
    </row>
    <row r="118" spans="1:6" x14ac:dyDescent="0.2">
      <c r="A118" s="455"/>
      <c r="B118" s="455"/>
      <c r="C118" s="455"/>
      <c r="D118" s="455"/>
      <c r="E118" s="455"/>
      <c r="F118" s="455"/>
    </row>
    <row r="119" spans="1:6" x14ac:dyDescent="0.2">
      <c r="A119" s="455"/>
      <c r="B119" s="455"/>
      <c r="C119" s="455"/>
      <c r="D119" s="455"/>
      <c r="E119" s="455"/>
      <c r="F119" s="455"/>
    </row>
    <row r="120" spans="1:6" x14ac:dyDescent="0.2">
      <c r="A120" s="455"/>
      <c r="B120" s="455"/>
      <c r="C120" s="455"/>
      <c r="D120" s="455"/>
      <c r="E120" s="455"/>
      <c r="F120" s="455"/>
    </row>
    <row r="121" spans="1:6" x14ac:dyDescent="0.2">
      <c r="A121" s="455"/>
      <c r="B121" s="455"/>
      <c r="C121" s="455"/>
      <c r="D121" s="455"/>
      <c r="E121" s="455"/>
      <c r="F121" s="455"/>
    </row>
    <row r="122" spans="1:6" x14ac:dyDescent="0.2">
      <c r="A122" s="455"/>
      <c r="B122" s="455"/>
      <c r="C122" s="455"/>
      <c r="D122" s="455"/>
      <c r="E122" s="455"/>
      <c r="F122" s="455"/>
    </row>
    <row r="123" spans="1:6" x14ac:dyDescent="0.2">
      <c r="A123" s="455"/>
      <c r="B123" s="455"/>
      <c r="C123" s="455"/>
      <c r="D123" s="455"/>
      <c r="E123" s="455"/>
      <c r="F123" s="455"/>
    </row>
    <row r="124" spans="1:6" x14ac:dyDescent="0.2">
      <c r="A124" s="455"/>
      <c r="B124" s="455"/>
      <c r="C124" s="455"/>
      <c r="D124" s="455"/>
      <c r="E124" s="455"/>
      <c r="F124" s="455"/>
    </row>
    <row r="125" spans="1:6" x14ac:dyDescent="0.2">
      <c r="A125" s="455"/>
      <c r="B125" s="455"/>
      <c r="C125" s="455"/>
      <c r="D125" s="455"/>
      <c r="E125" s="455"/>
      <c r="F125" s="455"/>
    </row>
    <row r="126" spans="1:6" x14ac:dyDescent="0.2">
      <c r="A126" s="455"/>
      <c r="B126" s="455"/>
      <c r="C126" s="455"/>
      <c r="D126" s="455"/>
      <c r="E126" s="455"/>
      <c r="F126" s="455"/>
    </row>
    <row r="127" spans="1:6" x14ac:dyDescent="0.2">
      <c r="A127" s="455"/>
      <c r="B127" s="455"/>
      <c r="C127" s="455"/>
      <c r="D127" s="455"/>
      <c r="E127" s="455"/>
      <c r="F127" s="455"/>
    </row>
    <row r="128" spans="1:6" x14ac:dyDescent="0.2">
      <c r="A128" s="455"/>
      <c r="B128" s="455"/>
      <c r="C128" s="455"/>
      <c r="D128" s="455"/>
      <c r="E128" s="455"/>
      <c r="F128" s="455"/>
    </row>
    <row r="129" spans="1:6" x14ac:dyDescent="0.2">
      <c r="A129" s="455"/>
      <c r="B129" s="455"/>
      <c r="C129" s="455"/>
      <c r="D129" s="455"/>
      <c r="E129" s="455"/>
      <c r="F129" s="455"/>
    </row>
    <row r="130" spans="1:6" x14ac:dyDescent="0.2">
      <c r="A130" s="455"/>
      <c r="B130" s="455"/>
      <c r="C130" s="455"/>
      <c r="D130" s="455"/>
      <c r="E130" s="455"/>
      <c r="F130" s="455"/>
    </row>
    <row r="131" spans="1:6" x14ac:dyDescent="0.2">
      <c r="A131" s="455"/>
      <c r="B131" s="455"/>
      <c r="C131" s="455"/>
      <c r="D131" s="455"/>
      <c r="E131" s="455"/>
      <c r="F131" s="455"/>
    </row>
    <row r="132" spans="1:6" x14ac:dyDescent="0.2">
      <c r="A132" s="455"/>
      <c r="B132" s="455"/>
      <c r="C132" s="455"/>
      <c r="D132" s="455"/>
      <c r="E132" s="455"/>
      <c r="F132" s="455"/>
    </row>
    <row r="133" spans="1:6" x14ac:dyDescent="0.2">
      <c r="A133" s="455"/>
      <c r="B133" s="455"/>
      <c r="C133" s="455"/>
      <c r="D133" s="455"/>
      <c r="E133" s="455"/>
      <c r="F133" s="455"/>
    </row>
    <row r="134" spans="1:6" x14ac:dyDescent="0.2">
      <c r="A134" s="455"/>
      <c r="B134" s="455"/>
      <c r="C134" s="455"/>
      <c r="D134" s="455"/>
      <c r="E134" s="455"/>
      <c r="F134" s="455"/>
    </row>
    <row r="135" spans="1:6" x14ac:dyDescent="0.2">
      <c r="A135" s="455"/>
      <c r="B135" s="455"/>
      <c r="C135" s="455"/>
      <c r="D135" s="455"/>
      <c r="E135" s="455"/>
      <c r="F135" s="455"/>
    </row>
    <row r="136" spans="1:6" x14ac:dyDescent="0.2">
      <c r="A136" s="455"/>
      <c r="B136" s="455"/>
      <c r="C136" s="455"/>
      <c r="D136" s="455"/>
      <c r="E136" s="455"/>
      <c r="F136" s="455"/>
    </row>
    <row r="137" spans="1:6" x14ac:dyDescent="0.2">
      <c r="A137" s="455"/>
      <c r="B137" s="455"/>
      <c r="C137" s="455"/>
      <c r="D137" s="455"/>
      <c r="E137" s="455"/>
      <c r="F137" s="455"/>
    </row>
    <row r="138" spans="1:6" x14ac:dyDescent="0.2">
      <c r="A138" s="455"/>
      <c r="B138" s="455"/>
      <c r="C138" s="455"/>
      <c r="D138" s="455"/>
      <c r="E138" s="455"/>
      <c r="F138" s="455"/>
    </row>
    <row r="139" spans="1:6" x14ac:dyDescent="0.2">
      <c r="A139" s="455"/>
      <c r="B139" s="455"/>
      <c r="C139" s="455"/>
      <c r="D139" s="455"/>
      <c r="E139" s="455"/>
      <c r="F139" s="455"/>
    </row>
    <row r="140" spans="1:6" x14ac:dyDescent="0.2">
      <c r="A140" s="455"/>
      <c r="B140" s="455"/>
      <c r="C140" s="455"/>
      <c r="D140" s="455"/>
      <c r="E140" s="455"/>
      <c r="F140" s="455"/>
    </row>
    <row r="141" spans="1:6" x14ac:dyDescent="0.2">
      <c r="A141" s="455"/>
      <c r="B141" s="455"/>
      <c r="C141" s="455"/>
      <c r="D141" s="455"/>
      <c r="E141" s="455"/>
      <c r="F141" s="455"/>
    </row>
    <row r="142" spans="1:6" x14ac:dyDescent="0.2">
      <c r="A142" s="455"/>
      <c r="B142" s="455"/>
      <c r="C142" s="455"/>
      <c r="D142" s="455"/>
      <c r="E142" s="455"/>
      <c r="F142" s="455"/>
    </row>
    <row r="143" spans="1:6" x14ac:dyDescent="0.2">
      <c r="A143" s="455"/>
      <c r="B143" s="455"/>
      <c r="C143" s="455"/>
      <c r="D143" s="455"/>
      <c r="E143" s="455"/>
      <c r="F143" s="455"/>
    </row>
    <row r="144" spans="1:6" x14ac:dyDescent="0.2">
      <c r="A144" s="455"/>
      <c r="B144" s="455"/>
      <c r="C144" s="455"/>
      <c r="D144" s="455"/>
      <c r="E144" s="455"/>
      <c r="F144" s="455"/>
    </row>
    <row r="145" spans="1:6" x14ac:dyDescent="0.2">
      <c r="A145" s="455"/>
      <c r="B145" s="455"/>
      <c r="C145" s="455"/>
      <c r="D145" s="455"/>
      <c r="E145" s="455"/>
      <c r="F145" s="455"/>
    </row>
    <row r="146" spans="1:6" x14ac:dyDescent="0.2">
      <c r="A146" s="455"/>
      <c r="B146" s="455"/>
      <c r="C146" s="455"/>
      <c r="D146" s="455"/>
      <c r="E146" s="455"/>
      <c r="F146" s="455"/>
    </row>
    <row r="147" spans="1:6" x14ac:dyDescent="0.2">
      <c r="A147" s="455"/>
      <c r="B147" s="455"/>
      <c r="C147" s="455"/>
      <c r="D147" s="455"/>
      <c r="E147" s="455"/>
      <c r="F147" s="455"/>
    </row>
    <row r="148" spans="1:6" x14ac:dyDescent="0.2">
      <c r="A148" s="455"/>
      <c r="B148" s="455"/>
      <c r="C148" s="455"/>
      <c r="D148" s="455"/>
      <c r="E148" s="455"/>
      <c r="F148" s="455"/>
    </row>
    <row r="149" spans="1:6" x14ac:dyDescent="0.2">
      <c r="A149" s="455"/>
      <c r="B149" s="455"/>
      <c r="C149" s="455"/>
      <c r="D149" s="455"/>
      <c r="E149" s="455"/>
      <c r="F149" s="455"/>
    </row>
    <row r="150" spans="1:6" x14ac:dyDescent="0.2">
      <c r="A150" s="455"/>
      <c r="B150" s="455"/>
      <c r="C150" s="455"/>
      <c r="D150" s="455"/>
      <c r="E150" s="455"/>
      <c r="F150" s="455"/>
    </row>
    <row r="151" spans="1:6" x14ac:dyDescent="0.2">
      <c r="A151" s="455"/>
      <c r="B151" s="455"/>
      <c r="C151" s="455"/>
      <c r="D151" s="455"/>
      <c r="E151" s="455"/>
      <c r="F151" s="455"/>
    </row>
    <row r="152" spans="1:6" x14ac:dyDescent="0.2">
      <c r="A152" s="455"/>
      <c r="B152" s="455"/>
      <c r="C152" s="455"/>
      <c r="D152" s="455"/>
      <c r="E152" s="455"/>
      <c r="F152" s="455"/>
    </row>
    <row r="153" spans="1:6" x14ac:dyDescent="0.2">
      <c r="A153" s="455"/>
      <c r="B153" s="455"/>
      <c r="C153" s="455"/>
      <c r="D153" s="455"/>
      <c r="E153" s="455"/>
      <c r="F153" s="455"/>
    </row>
    <row r="154" spans="1:6" x14ac:dyDescent="0.2">
      <c r="A154" s="455"/>
      <c r="B154" s="455"/>
      <c r="C154" s="455"/>
      <c r="D154" s="455"/>
      <c r="E154" s="455"/>
      <c r="F154" s="455"/>
    </row>
    <row r="155" spans="1:6" x14ac:dyDescent="0.2">
      <c r="A155" s="455"/>
      <c r="B155" s="455"/>
      <c r="C155" s="455"/>
      <c r="D155" s="455"/>
      <c r="E155" s="455"/>
      <c r="F155" s="455"/>
    </row>
    <row r="156" spans="1:6" x14ac:dyDescent="0.2">
      <c r="A156" s="455"/>
      <c r="B156" s="455"/>
      <c r="C156" s="455"/>
      <c r="D156" s="455"/>
      <c r="E156" s="455"/>
      <c r="F156" s="455"/>
    </row>
    <row r="157" spans="1:6" x14ac:dyDescent="0.2">
      <c r="A157" s="455"/>
      <c r="B157" s="455"/>
      <c r="C157" s="455"/>
      <c r="D157" s="455"/>
      <c r="E157" s="455"/>
      <c r="F157" s="455"/>
    </row>
    <row r="158" spans="1:6" x14ac:dyDescent="0.2">
      <c r="A158" s="455"/>
      <c r="B158" s="455"/>
      <c r="C158" s="455"/>
      <c r="D158" s="455"/>
      <c r="E158" s="455"/>
      <c r="F158" s="455"/>
    </row>
    <row r="159" spans="1:6" x14ac:dyDescent="0.2">
      <c r="A159" s="455"/>
      <c r="B159" s="455"/>
      <c r="C159" s="455"/>
      <c r="D159" s="455"/>
      <c r="E159" s="455"/>
      <c r="F159" s="455"/>
    </row>
    <row r="160" spans="1:6" x14ac:dyDescent="0.2">
      <c r="A160" s="455"/>
      <c r="B160" s="455"/>
      <c r="C160" s="455"/>
      <c r="D160" s="455"/>
      <c r="E160" s="455"/>
      <c r="F160" s="455"/>
    </row>
    <row r="161" spans="1:6" x14ac:dyDescent="0.2">
      <c r="A161" s="455"/>
      <c r="B161" s="455"/>
      <c r="C161" s="455"/>
      <c r="D161" s="455"/>
      <c r="E161" s="455"/>
      <c r="F161" s="455"/>
    </row>
    <row r="162" spans="1:6" x14ac:dyDescent="0.2">
      <c r="A162" s="455"/>
      <c r="B162" s="455"/>
      <c r="C162" s="455"/>
      <c r="D162" s="455"/>
      <c r="E162" s="455"/>
      <c r="F162" s="455"/>
    </row>
    <row r="163" spans="1:6" x14ac:dyDescent="0.2">
      <c r="A163" s="455"/>
      <c r="B163" s="455"/>
      <c r="C163" s="455"/>
      <c r="D163" s="455"/>
      <c r="E163" s="455"/>
      <c r="F163" s="455"/>
    </row>
    <row r="164" spans="1:6" x14ac:dyDescent="0.2">
      <c r="A164" s="455"/>
      <c r="B164" s="455"/>
      <c r="C164" s="455"/>
      <c r="D164" s="455"/>
      <c r="E164" s="455"/>
      <c r="F164" s="455"/>
    </row>
    <row r="165" spans="1:6" x14ac:dyDescent="0.2">
      <c r="A165" s="455"/>
      <c r="B165" s="455"/>
      <c r="C165" s="455"/>
      <c r="D165" s="455"/>
      <c r="E165" s="455"/>
      <c r="F165" s="455"/>
    </row>
    <row r="166" spans="1:6" x14ac:dyDescent="0.2">
      <c r="A166" s="455"/>
      <c r="B166" s="455"/>
      <c r="C166" s="455"/>
      <c r="D166" s="455"/>
      <c r="E166" s="455"/>
      <c r="F166" s="455"/>
    </row>
    <row r="167" spans="1:6" x14ac:dyDescent="0.2">
      <c r="A167" s="455"/>
      <c r="B167" s="455"/>
      <c r="C167" s="455"/>
      <c r="D167" s="455"/>
      <c r="E167" s="455"/>
      <c r="F167" s="455"/>
    </row>
    <row r="168" spans="1:6" x14ac:dyDescent="0.2">
      <c r="A168" s="455"/>
      <c r="B168" s="455"/>
      <c r="C168" s="455"/>
      <c r="D168" s="455"/>
      <c r="E168" s="455"/>
      <c r="F168" s="455"/>
    </row>
    <row r="169" spans="1:6" x14ac:dyDescent="0.2">
      <c r="A169" s="455"/>
      <c r="B169" s="455"/>
      <c r="C169" s="455"/>
      <c r="D169" s="455"/>
      <c r="E169" s="455"/>
      <c r="F169" s="455"/>
    </row>
    <row r="170" spans="1:6" x14ac:dyDescent="0.2">
      <c r="A170" s="455"/>
      <c r="B170" s="455"/>
      <c r="C170" s="455"/>
      <c r="D170" s="455"/>
      <c r="E170" s="455"/>
      <c r="F170" s="455"/>
    </row>
    <row r="171" spans="1:6" x14ac:dyDescent="0.2">
      <c r="A171" s="455"/>
      <c r="B171" s="455"/>
      <c r="C171" s="455"/>
      <c r="D171" s="455"/>
      <c r="E171" s="455"/>
      <c r="F171" s="455"/>
    </row>
    <row r="172" spans="1:6" x14ac:dyDescent="0.2">
      <c r="A172" s="455"/>
      <c r="B172" s="455"/>
      <c r="C172" s="455"/>
      <c r="D172" s="455"/>
      <c r="E172" s="455"/>
      <c r="F172" s="455"/>
    </row>
    <row r="173" spans="1:6" x14ac:dyDescent="0.2">
      <c r="A173" s="455"/>
      <c r="B173" s="455"/>
      <c r="C173" s="455"/>
      <c r="D173" s="455"/>
      <c r="E173" s="455"/>
      <c r="F173" s="455"/>
    </row>
    <row r="174" spans="1:6" x14ac:dyDescent="0.2">
      <c r="A174" s="455"/>
      <c r="B174" s="455"/>
      <c r="C174" s="455"/>
      <c r="D174" s="455"/>
      <c r="E174" s="455"/>
      <c r="F174" s="455"/>
    </row>
    <row r="175" spans="1:6" x14ac:dyDescent="0.2">
      <c r="A175" s="455"/>
      <c r="B175" s="455"/>
      <c r="C175" s="455"/>
      <c r="D175" s="455"/>
      <c r="E175" s="455"/>
      <c r="F175" s="455"/>
    </row>
    <row r="176" spans="1:6" x14ac:dyDescent="0.2">
      <c r="A176" s="455"/>
      <c r="B176" s="455"/>
      <c r="C176" s="455"/>
      <c r="D176" s="455"/>
      <c r="E176" s="455"/>
      <c r="F176" s="455"/>
    </row>
    <row r="177" spans="1:6" x14ac:dyDescent="0.2">
      <c r="A177" s="455"/>
      <c r="B177" s="455"/>
      <c r="C177" s="455"/>
      <c r="D177" s="455"/>
      <c r="E177" s="455"/>
      <c r="F177" s="455"/>
    </row>
    <row r="178" spans="1:6" x14ac:dyDescent="0.2">
      <c r="A178" s="455"/>
      <c r="B178" s="455"/>
      <c r="C178" s="455"/>
      <c r="D178" s="455"/>
      <c r="E178" s="455"/>
      <c r="F178" s="455"/>
    </row>
    <row r="179" spans="1:6" x14ac:dyDescent="0.2">
      <c r="A179" s="455"/>
      <c r="B179" s="455"/>
      <c r="C179" s="455"/>
      <c r="D179" s="455"/>
      <c r="E179" s="455"/>
      <c r="F179" s="455"/>
    </row>
    <row r="180" spans="1:6" x14ac:dyDescent="0.2">
      <c r="A180" s="455"/>
      <c r="B180" s="455"/>
      <c r="C180" s="455"/>
      <c r="D180" s="455"/>
      <c r="E180" s="455"/>
      <c r="F180" s="455"/>
    </row>
    <row r="181" spans="1:6" x14ac:dyDescent="0.2">
      <c r="A181" s="455"/>
      <c r="B181" s="455"/>
      <c r="C181" s="455"/>
      <c r="D181" s="455"/>
      <c r="E181" s="455"/>
      <c r="F181" s="455"/>
    </row>
    <row r="182" spans="1:6" x14ac:dyDescent="0.2">
      <c r="A182" s="455"/>
      <c r="B182" s="455"/>
      <c r="C182" s="455"/>
      <c r="D182" s="455"/>
      <c r="E182" s="455"/>
      <c r="F182" s="455"/>
    </row>
    <row r="183" spans="1:6" x14ac:dyDescent="0.2">
      <c r="A183" s="455"/>
      <c r="B183" s="455"/>
      <c r="C183" s="455"/>
      <c r="D183" s="455"/>
      <c r="E183" s="455"/>
      <c r="F183" s="455"/>
    </row>
    <row r="184" spans="1:6" x14ac:dyDescent="0.2">
      <c r="A184" s="455"/>
      <c r="B184" s="455"/>
      <c r="C184" s="455"/>
      <c r="D184" s="455"/>
      <c r="E184" s="455"/>
      <c r="F184" s="455"/>
    </row>
    <row r="185" spans="1:6" x14ac:dyDescent="0.2">
      <c r="A185" s="455"/>
      <c r="B185" s="455"/>
      <c r="C185" s="455"/>
      <c r="D185" s="455"/>
      <c r="E185" s="455"/>
      <c r="F185" s="455"/>
    </row>
    <row r="186" spans="1:6" x14ac:dyDescent="0.2">
      <c r="A186" s="455"/>
      <c r="B186" s="455"/>
      <c r="C186" s="455"/>
      <c r="D186" s="455"/>
      <c r="E186" s="455"/>
      <c r="F186" s="455"/>
    </row>
    <row r="187" spans="1:6" x14ac:dyDescent="0.2">
      <c r="A187" s="455"/>
      <c r="B187" s="455"/>
      <c r="C187" s="455"/>
      <c r="D187" s="455"/>
      <c r="E187" s="455"/>
      <c r="F187" s="455"/>
    </row>
    <row r="188" spans="1:6" x14ac:dyDescent="0.2">
      <c r="A188" s="455"/>
      <c r="B188" s="455"/>
      <c r="C188" s="455"/>
      <c r="D188" s="455"/>
      <c r="E188" s="455"/>
      <c r="F188" s="455"/>
    </row>
    <row r="189" spans="1:6" x14ac:dyDescent="0.2">
      <c r="A189" s="455"/>
      <c r="B189" s="455"/>
      <c r="C189" s="455"/>
      <c r="D189" s="455"/>
      <c r="E189" s="455"/>
      <c r="F189" s="455"/>
    </row>
    <row r="190" spans="1:6" x14ac:dyDescent="0.2">
      <c r="A190" s="455"/>
      <c r="B190" s="455"/>
      <c r="C190" s="455"/>
      <c r="D190" s="455"/>
      <c r="E190" s="455"/>
      <c r="F190" s="455"/>
    </row>
    <row r="191" spans="1:6" x14ac:dyDescent="0.2">
      <c r="A191" s="455"/>
      <c r="B191" s="455"/>
      <c r="C191" s="455"/>
      <c r="D191" s="455"/>
      <c r="E191" s="455"/>
      <c r="F191" s="455"/>
    </row>
    <row r="192" spans="1:6" x14ac:dyDescent="0.2">
      <c r="A192" s="455"/>
      <c r="B192" s="455"/>
      <c r="C192" s="455"/>
      <c r="D192" s="455"/>
      <c r="E192" s="455"/>
      <c r="F192" s="455"/>
    </row>
    <row r="193" spans="1:6" x14ac:dyDescent="0.2">
      <c r="A193" s="455"/>
      <c r="B193" s="455"/>
      <c r="C193" s="455"/>
      <c r="D193" s="455"/>
      <c r="E193" s="455"/>
      <c r="F193" s="455"/>
    </row>
    <row r="194" spans="1:6" x14ac:dyDescent="0.2">
      <c r="A194" s="455"/>
      <c r="B194" s="455"/>
      <c r="C194" s="455"/>
      <c r="D194" s="455"/>
      <c r="E194" s="455"/>
      <c r="F194" s="455"/>
    </row>
    <row r="195" spans="1:6" x14ac:dyDescent="0.2">
      <c r="A195" s="455"/>
      <c r="B195" s="455"/>
      <c r="C195" s="455"/>
      <c r="D195" s="455"/>
      <c r="E195" s="455"/>
      <c r="F195" s="455"/>
    </row>
    <row r="196" spans="1:6" x14ac:dyDescent="0.2">
      <c r="A196" s="455"/>
      <c r="B196" s="455"/>
      <c r="C196" s="455"/>
      <c r="D196" s="455"/>
      <c r="E196" s="455"/>
      <c r="F196" s="455"/>
    </row>
    <row r="197" spans="1:6" x14ac:dyDescent="0.2">
      <c r="A197" s="455"/>
      <c r="B197" s="455"/>
      <c r="C197" s="455"/>
      <c r="D197" s="455"/>
      <c r="E197" s="455"/>
      <c r="F197" s="455"/>
    </row>
    <row r="198" spans="1:6" x14ac:dyDescent="0.2">
      <c r="A198" s="455"/>
      <c r="B198" s="455"/>
      <c r="C198" s="455"/>
      <c r="D198" s="455"/>
      <c r="E198" s="455"/>
      <c r="F198" s="455"/>
    </row>
    <row r="199" spans="1:6" x14ac:dyDescent="0.2">
      <c r="A199" s="455"/>
      <c r="B199" s="455"/>
      <c r="C199" s="455"/>
      <c r="D199" s="455"/>
      <c r="E199" s="455"/>
      <c r="F199" s="455"/>
    </row>
    <row r="200" spans="1:6" x14ac:dyDescent="0.2">
      <c r="A200" s="455"/>
      <c r="B200" s="455"/>
      <c r="C200" s="455"/>
      <c r="D200" s="455"/>
      <c r="E200" s="455"/>
      <c r="F200" s="455"/>
    </row>
    <row r="201" spans="1:6" x14ac:dyDescent="0.2">
      <c r="A201" s="455"/>
      <c r="B201" s="455"/>
      <c r="C201" s="455"/>
      <c r="D201" s="455"/>
      <c r="E201" s="455"/>
      <c r="F201" s="455"/>
    </row>
    <row r="202" spans="1:6" x14ac:dyDescent="0.2">
      <c r="A202" s="455"/>
      <c r="B202" s="455"/>
      <c r="C202" s="455"/>
      <c r="D202" s="455"/>
      <c r="E202" s="455"/>
      <c r="F202" s="455"/>
    </row>
    <row r="203" spans="1:6" x14ac:dyDescent="0.2">
      <c r="A203" s="455"/>
      <c r="B203" s="455"/>
      <c r="C203" s="455"/>
      <c r="D203" s="455"/>
      <c r="E203" s="455"/>
      <c r="F203" s="455"/>
    </row>
    <row r="204" spans="1:6" x14ac:dyDescent="0.2">
      <c r="A204" s="455"/>
      <c r="B204" s="455"/>
      <c r="C204" s="455"/>
      <c r="D204" s="455"/>
      <c r="E204" s="455"/>
      <c r="F204" s="455"/>
    </row>
    <row r="205" spans="1:6" x14ac:dyDescent="0.2">
      <c r="A205" s="455"/>
      <c r="B205" s="455"/>
      <c r="C205" s="455"/>
      <c r="D205" s="455"/>
      <c r="E205" s="455"/>
      <c r="F205" s="455"/>
    </row>
    <row r="206" spans="1:6" x14ac:dyDescent="0.2">
      <c r="A206" s="455"/>
      <c r="B206" s="455"/>
      <c r="C206" s="455"/>
      <c r="D206" s="455"/>
      <c r="E206" s="455"/>
      <c r="F206" s="455"/>
    </row>
    <row r="207" spans="1:6" x14ac:dyDescent="0.2">
      <c r="A207" s="455"/>
      <c r="B207" s="455"/>
      <c r="C207" s="455"/>
      <c r="D207" s="455"/>
      <c r="E207" s="455"/>
      <c r="F207" s="455"/>
    </row>
    <row r="208" spans="1:6" x14ac:dyDescent="0.2">
      <c r="A208" s="455"/>
      <c r="B208" s="455"/>
      <c r="C208" s="455"/>
      <c r="D208" s="455"/>
      <c r="E208" s="455"/>
      <c r="F208" s="455"/>
    </row>
    <row r="209" spans="1:6" x14ac:dyDescent="0.2">
      <c r="A209" s="455"/>
      <c r="B209" s="455"/>
      <c r="C209" s="455"/>
      <c r="D209" s="455"/>
      <c r="E209" s="455"/>
      <c r="F209" s="455"/>
    </row>
    <row r="210" spans="1:6" x14ac:dyDescent="0.2">
      <c r="A210" s="455"/>
      <c r="B210" s="455"/>
      <c r="C210" s="455"/>
      <c r="D210" s="455"/>
      <c r="E210" s="455"/>
      <c r="F210" s="455"/>
    </row>
    <row r="211" spans="1:6" x14ac:dyDescent="0.2">
      <c r="A211" s="455"/>
      <c r="B211" s="455"/>
      <c r="C211" s="455"/>
      <c r="D211" s="455"/>
      <c r="E211" s="455"/>
      <c r="F211" s="455"/>
    </row>
    <row r="212" spans="1:6" x14ac:dyDescent="0.2">
      <c r="A212" s="455"/>
      <c r="B212" s="455"/>
      <c r="C212" s="455"/>
      <c r="D212" s="455"/>
      <c r="E212" s="455"/>
      <c r="F212" s="455"/>
    </row>
    <row r="213" spans="1:6" x14ac:dyDescent="0.2">
      <c r="A213" s="455"/>
      <c r="B213" s="455"/>
      <c r="C213" s="455"/>
      <c r="D213" s="455"/>
      <c r="E213" s="455"/>
      <c r="F213" s="455"/>
    </row>
    <row r="214" spans="1:6" x14ac:dyDescent="0.2">
      <c r="A214" s="455"/>
      <c r="B214" s="455"/>
      <c r="C214" s="455"/>
      <c r="D214" s="455"/>
      <c r="E214" s="455"/>
      <c r="F214" s="455"/>
    </row>
    <row r="215" spans="1:6" x14ac:dyDescent="0.2">
      <c r="A215" s="455"/>
      <c r="B215" s="455"/>
      <c r="C215" s="455"/>
      <c r="D215" s="455"/>
      <c r="E215" s="455"/>
      <c r="F215" s="455"/>
    </row>
    <row r="216" spans="1:6" x14ac:dyDescent="0.2">
      <c r="A216" s="455"/>
      <c r="B216" s="455"/>
      <c r="C216" s="455"/>
      <c r="D216" s="455"/>
      <c r="E216" s="455"/>
      <c r="F216" s="455"/>
    </row>
    <row r="217" spans="1:6" x14ac:dyDescent="0.2">
      <c r="A217" s="455"/>
      <c r="B217" s="455"/>
      <c r="C217" s="455"/>
      <c r="D217" s="455"/>
      <c r="E217" s="455"/>
      <c r="F217" s="455"/>
    </row>
    <row r="218" spans="1:6" x14ac:dyDescent="0.2">
      <c r="A218" s="455"/>
      <c r="B218" s="455"/>
      <c r="C218" s="455"/>
      <c r="D218" s="455"/>
      <c r="E218" s="455"/>
      <c r="F218" s="455"/>
    </row>
    <row r="219" spans="1:6" x14ac:dyDescent="0.2">
      <c r="A219" s="455"/>
      <c r="B219" s="455"/>
      <c r="C219" s="455"/>
      <c r="D219" s="455"/>
      <c r="E219" s="455"/>
      <c r="F219" s="455"/>
    </row>
    <row r="220" spans="1:6" x14ac:dyDescent="0.2">
      <c r="A220" s="455"/>
      <c r="B220" s="455"/>
      <c r="C220" s="455"/>
      <c r="D220" s="455"/>
      <c r="E220" s="455"/>
      <c r="F220" s="455"/>
    </row>
    <row r="221" spans="1:6" x14ac:dyDescent="0.2">
      <c r="A221" s="455"/>
      <c r="B221" s="455"/>
      <c r="C221" s="455"/>
      <c r="D221" s="455"/>
      <c r="E221" s="455"/>
      <c r="F221" s="455"/>
    </row>
    <row r="222" spans="1:6" x14ac:dyDescent="0.2">
      <c r="A222" s="455"/>
      <c r="B222" s="455"/>
      <c r="C222" s="455"/>
      <c r="D222" s="455"/>
      <c r="E222" s="455"/>
      <c r="F222" s="455"/>
    </row>
    <row r="223" spans="1:6" x14ac:dyDescent="0.2">
      <c r="A223" s="455"/>
      <c r="B223" s="455"/>
      <c r="C223" s="455"/>
      <c r="D223" s="455"/>
      <c r="E223" s="455"/>
      <c r="F223" s="455"/>
    </row>
    <row r="224" spans="1:6" x14ac:dyDescent="0.2">
      <c r="A224" s="455"/>
      <c r="B224" s="455"/>
      <c r="C224" s="455"/>
      <c r="D224" s="455"/>
      <c r="E224" s="455"/>
      <c r="F224" s="455"/>
    </row>
    <row r="225" spans="1:6" x14ac:dyDescent="0.2">
      <c r="A225" s="455"/>
      <c r="B225" s="455"/>
      <c r="C225" s="455"/>
      <c r="D225" s="455"/>
      <c r="E225" s="455"/>
      <c r="F225" s="455"/>
    </row>
    <row r="226" spans="1:6" x14ac:dyDescent="0.2">
      <c r="A226" s="455"/>
      <c r="B226" s="455"/>
      <c r="C226" s="455"/>
      <c r="D226" s="455"/>
      <c r="E226" s="455"/>
      <c r="F226" s="455"/>
    </row>
    <row r="227" spans="1:6" x14ac:dyDescent="0.2">
      <c r="A227" s="455"/>
      <c r="B227" s="455"/>
      <c r="C227" s="455"/>
      <c r="D227" s="455"/>
      <c r="E227" s="455"/>
      <c r="F227" s="455"/>
    </row>
    <row r="228" spans="1:6" x14ac:dyDescent="0.2">
      <c r="A228" s="455"/>
      <c r="B228" s="455"/>
      <c r="C228" s="455"/>
      <c r="D228" s="455"/>
      <c r="E228" s="455"/>
      <c r="F228" s="455"/>
    </row>
    <row r="229" spans="1:6" x14ac:dyDescent="0.2">
      <c r="A229" s="455"/>
      <c r="B229" s="455"/>
      <c r="C229" s="455"/>
      <c r="D229" s="455"/>
      <c r="E229" s="455"/>
      <c r="F229" s="455"/>
    </row>
    <row r="230" spans="1:6" x14ac:dyDescent="0.2">
      <c r="A230" s="455"/>
      <c r="B230" s="455"/>
      <c r="C230" s="455"/>
      <c r="D230" s="455"/>
      <c r="E230" s="455"/>
      <c r="F230" s="455"/>
    </row>
    <row r="231" spans="1:6" x14ac:dyDescent="0.2">
      <c r="A231" s="455"/>
      <c r="B231" s="455"/>
      <c r="C231" s="455"/>
      <c r="D231" s="455"/>
      <c r="E231" s="455"/>
      <c r="F231" s="455"/>
    </row>
    <row r="232" spans="1:6" x14ac:dyDescent="0.2">
      <c r="A232" s="455"/>
      <c r="B232" s="455"/>
      <c r="C232" s="455"/>
      <c r="D232" s="455"/>
      <c r="E232" s="455"/>
      <c r="F232" s="455"/>
    </row>
    <row r="233" spans="1:6" x14ac:dyDescent="0.2">
      <c r="A233" s="455"/>
      <c r="B233" s="455"/>
      <c r="C233" s="455"/>
      <c r="D233" s="455"/>
      <c r="E233" s="455"/>
      <c r="F233" s="455"/>
    </row>
    <row r="234" spans="1:6" x14ac:dyDescent="0.2">
      <c r="A234" s="455"/>
      <c r="B234" s="455"/>
      <c r="C234" s="455"/>
      <c r="D234" s="455"/>
      <c r="E234" s="455"/>
      <c r="F234" s="455"/>
    </row>
    <row r="235" spans="1:6" x14ac:dyDescent="0.2">
      <c r="A235" s="455"/>
      <c r="B235" s="455"/>
      <c r="C235" s="455"/>
      <c r="D235" s="455"/>
      <c r="E235" s="455"/>
      <c r="F235" s="455"/>
    </row>
    <row r="236" spans="1:6" x14ac:dyDescent="0.2">
      <c r="A236" s="455"/>
      <c r="B236" s="455"/>
      <c r="C236" s="455"/>
      <c r="D236" s="455"/>
      <c r="E236" s="455"/>
      <c r="F236" s="455"/>
    </row>
    <row r="237" spans="1:6" x14ac:dyDescent="0.2">
      <c r="A237" s="455"/>
      <c r="B237" s="455"/>
      <c r="C237" s="455"/>
      <c r="D237" s="455"/>
      <c r="E237" s="455"/>
      <c r="F237" s="455"/>
    </row>
    <row r="238" spans="1:6" x14ac:dyDescent="0.2">
      <c r="A238" s="455"/>
      <c r="B238" s="455"/>
      <c r="C238" s="455"/>
      <c r="D238" s="455"/>
      <c r="E238" s="455"/>
      <c r="F238" s="455"/>
    </row>
    <row r="239" spans="1:6" x14ac:dyDescent="0.2">
      <c r="A239" s="455"/>
      <c r="B239" s="455"/>
      <c r="C239" s="455"/>
      <c r="D239" s="455"/>
      <c r="E239" s="455"/>
      <c r="F239" s="455"/>
    </row>
    <row r="240" spans="1:6" x14ac:dyDescent="0.2">
      <c r="A240" s="455"/>
      <c r="B240" s="455"/>
      <c r="C240" s="455"/>
      <c r="D240" s="455"/>
      <c r="E240" s="455"/>
      <c r="F240" s="455"/>
    </row>
    <row r="241" spans="1:6" x14ac:dyDescent="0.2">
      <c r="A241" s="455"/>
      <c r="B241" s="455"/>
      <c r="C241" s="455"/>
      <c r="D241" s="455"/>
      <c r="E241" s="455"/>
      <c r="F241" s="455"/>
    </row>
    <row r="242" spans="1:6" x14ac:dyDescent="0.2">
      <c r="A242" s="455"/>
      <c r="B242" s="455"/>
      <c r="C242" s="455"/>
      <c r="D242" s="455"/>
      <c r="E242" s="455"/>
      <c r="F242" s="455"/>
    </row>
    <row r="243" spans="1:6" x14ac:dyDescent="0.2">
      <c r="A243" s="455"/>
      <c r="B243" s="455"/>
      <c r="C243" s="455"/>
      <c r="D243" s="455"/>
      <c r="E243" s="455"/>
      <c r="F243" s="455"/>
    </row>
    <row r="244" spans="1:6" x14ac:dyDescent="0.2">
      <c r="A244" s="455"/>
      <c r="B244" s="455"/>
      <c r="C244" s="455"/>
      <c r="D244" s="455"/>
      <c r="E244" s="455"/>
      <c r="F244" s="455"/>
    </row>
    <row r="245" spans="1:6" x14ac:dyDescent="0.2">
      <c r="A245" s="455"/>
      <c r="B245" s="455"/>
      <c r="C245" s="455"/>
      <c r="D245" s="455"/>
      <c r="E245" s="455"/>
      <c r="F245" s="455"/>
    </row>
    <row r="246" spans="1:6" x14ac:dyDescent="0.2">
      <c r="A246" s="455"/>
      <c r="B246" s="455"/>
      <c r="C246" s="455"/>
      <c r="D246" s="455"/>
      <c r="E246" s="455"/>
      <c r="F246" s="455"/>
    </row>
    <row r="247" spans="1:6" x14ac:dyDescent="0.2">
      <c r="A247" s="455"/>
      <c r="B247" s="455"/>
      <c r="C247" s="455"/>
      <c r="D247" s="455"/>
      <c r="E247" s="455"/>
      <c r="F247" s="455"/>
    </row>
    <row r="248" spans="1:6" x14ac:dyDescent="0.2">
      <c r="A248" s="455"/>
      <c r="B248" s="455"/>
      <c r="C248" s="455"/>
      <c r="D248" s="455"/>
      <c r="E248" s="455"/>
      <c r="F248" s="455"/>
    </row>
    <row r="249" spans="1:6" x14ac:dyDescent="0.2">
      <c r="A249" s="455"/>
      <c r="B249" s="455"/>
      <c r="C249" s="455"/>
      <c r="D249" s="455"/>
      <c r="E249" s="455"/>
      <c r="F249" s="455"/>
    </row>
    <row r="250" spans="1:6" x14ac:dyDescent="0.2">
      <c r="A250" s="455"/>
      <c r="B250" s="455"/>
      <c r="C250" s="455"/>
      <c r="D250" s="455"/>
      <c r="E250" s="455"/>
      <c r="F250" s="455"/>
    </row>
    <row r="251" spans="1:6" x14ac:dyDescent="0.2">
      <c r="A251" s="455"/>
      <c r="B251" s="455"/>
      <c r="C251" s="455"/>
      <c r="D251" s="455"/>
      <c r="E251" s="455"/>
      <c r="F251" s="455"/>
    </row>
    <row r="252" spans="1:6" x14ac:dyDescent="0.2">
      <c r="A252" s="455"/>
      <c r="B252" s="455"/>
      <c r="C252" s="455"/>
      <c r="D252" s="455"/>
      <c r="E252" s="455"/>
      <c r="F252" s="455"/>
    </row>
    <row r="253" spans="1:6" x14ac:dyDescent="0.2">
      <c r="A253" s="455"/>
      <c r="B253" s="455"/>
      <c r="C253" s="455"/>
      <c r="D253" s="455"/>
      <c r="E253" s="455"/>
      <c r="F253" s="455"/>
    </row>
    <row r="254" spans="1:6" x14ac:dyDescent="0.2">
      <c r="A254" s="455"/>
      <c r="B254" s="455"/>
      <c r="C254" s="455"/>
      <c r="D254" s="455"/>
      <c r="E254" s="455"/>
      <c r="F254" s="455"/>
    </row>
    <row r="255" spans="1:6" x14ac:dyDescent="0.2">
      <c r="A255" s="455"/>
      <c r="B255" s="455"/>
      <c r="C255" s="455"/>
      <c r="D255" s="455"/>
      <c r="E255" s="455"/>
      <c r="F255" s="455"/>
    </row>
    <row r="256" spans="1:6" x14ac:dyDescent="0.2">
      <c r="A256" s="455"/>
      <c r="B256" s="455"/>
      <c r="C256" s="455"/>
      <c r="D256" s="455"/>
      <c r="E256" s="455"/>
      <c r="F256" s="455"/>
    </row>
    <row r="257" spans="1:6" x14ac:dyDescent="0.2">
      <c r="A257" s="455"/>
      <c r="B257" s="455"/>
      <c r="C257" s="455"/>
      <c r="D257" s="455"/>
      <c r="E257" s="455"/>
      <c r="F257" s="455"/>
    </row>
    <row r="258" spans="1:6" x14ac:dyDescent="0.2">
      <c r="A258" s="455"/>
      <c r="B258" s="455"/>
      <c r="C258" s="455"/>
      <c r="D258" s="455"/>
      <c r="E258" s="455"/>
      <c r="F258" s="455"/>
    </row>
    <row r="259" spans="1:6" x14ac:dyDescent="0.2">
      <c r="A259" s="455"/>
      <c r="B259" s="455"/>
      <c r="C259" s="455"/>
      <c r="D259" s="455"/>
      <c r="E259" s="455"/>
      <c r="F259" s="455"/>
    </row>
    <row r="260" spans="1:6" x14ac:dyDescent="0.2">
      <c r="A260" s="455"/>
      <c r="B260" s="455"/>
      <c r="C260" s="455"/>
      <c r="D260" s="455"/>
      <c r="E260" s="455"/>
      <c r="F260" s="455"/>
    </row>
    <row r="261" spans="1:6" x14ac:dyDescent="0.2">
      <c r="A261" s="455"/>
      <c r="B261" s="455"/>
      <c r="C261" s="455"/>
      <c r="D261" s="455"/>
      <c r="E261" s="455"/>
      <c r="F261" s="455"/>
    </row>
    <row r="262" spans="1:6" x14ac:dyDescent="0.2">
      <c r="A262" s="455"/>
      <c r="B262" s="455"/>
      <c r="C262" s="455"/>
      <c r="D262" s="455"/>
      <c r="E262" s="455"/>
      <c r="F262" s="455"/>
    </row>
    <row r="263" spans="1:6" x14ac:dyDescent="0.2">
      <c r="A263" s="455"/>
      <c r="B263" s="455"/>
      <c r="C263" s="455"/>
      <c r="D263" s="455"/>
      <c r="E263" s="455"/>
      <c r="F263" s="455"/>
    </row>
    <row r="264" spans="1:6" x14ac:dyDescent="0.2">
      <c r="A264" s="455"/>
      <c r="B264" s="455"/>
      <c r="C264" s="455"/>
      <c r="D264" s="455"/>
      <c r="E264" s="455"/>
      <c r="F264" s="455"/>
    </row>
    <row r="265" spans="1:6" x14ac:dyDescent="0.2">
      <c r="A265" s="455"/>
      <c r="B265" s="455"/>
      <c r="C265" s="455"/>
      <c r="D265" s="455"/>
      <c r="E265" s="455"/>
      <c r="F265" s="455"/>
    </row>
    <row r="266" spans="1:6" x14ac:dyDescent="0.2">
      <c r="A266" s="455"/>
      <c r="B266" s="455"/>
      <c r="C266" s="455"/>
      <c r="D266" s="455"/>
      <c r="E266" s="455"/>
      <c r="F266" s="455"/>
    </row>
    <row r="267" spans="1:6" x14ac:dyDescent="0.2">
      <c r="A267" s="455"/>
      <c r="B267" s="455"/>
      <c r="C267" s="455"/>
      <c r="D267" s="455"/>
      <c r="E267" s="455"/>
      <c r="F267" s="455"/>
    </row>
    <row r="268" spans="1:6" x14ac:dyDescent="0.2">
      <c r="A268" s="455"/>
      <c r="B268" s="455"/>
      <c r="C268" s="455"/>
      <c r="D268" s="455"/>
      <c r="E268" s="455"/>
      <c r="F268" s="455"/>
    </row>
    <row r="269" spans="1:6" x14ac:dyDescent="0.2">
      <c r="A269" s="455"/>
      <c r="B269" s="455"/>
      <c r="C269" s="455"/>
      <c r="D269" s="455"/>
      <c r="E269" s="455"/>
      <c r="F269" s="455"/>
    </row>
    <row r="270" spans="1:6" x14ac:dyDescent="0.2">
      <c r="A270" s="455"/>
      <c r="B270" s="455"/>
      <c r="C270" s="455"/>
      <c r="D270" s="455"/>
      <c r="E270" s="455"/>
      <c r="F270" s="455"/>
    </row>
    <row r="271" spans="1:6" x14ac:dyDescent="0.2">
      <c r="A271" s="455"/>
      <c r="B271" s="455"/>
      <c r="C271" s="455"/>
      <c r="D271" s="455"/>
      <c r="E271" s="455"/>
      <c r="F271" s="455"/>
    </row>
    <row r="272" spans="1:6" x14ac:dyDescent="0.2">
      <c r="A272" s="455"/>
      <c r="B272" s="455"/>
      <c r="C272" s="455"/>
      <c r="D272" s="455"/>
      <c r="E272" s="455"/>
      <c r="F272" s="455"/>
    </row>
    <row r="273" spans="1:6" x14ac:dyDescent="0.2">
      <c r="A273" s="455"/>
      <c r="B273" s="455"/>
      <c r="C273" s="455"/>
      <c r="D273" s="455"/>
      <c r="E273" s="455"/>
      <c r="F273" s="455"/>
    </row>
    <row r="274" spans="1:6" x14ac:dyDescent="0.2">
      <c r="A274" s="455"/>
      <c r="B274" s="455"/>
      <c r="C274" s="455"/>
      <c r="D274" s="455"/>
      <c r="E274" s="455"/>
      <c r="F274" s="455"/>
    </row>
    <row r="275" spans="1:6" x14ac:dyDescent="0.2">
      <c r="A275" s="455"/>
      <c r="B275" s="455"/>
      <c r="C275" s="455"/>
      <c r="D275" s="455"/>
      <c r="E275" s="455"/>
      <c r="F275" s="455"/>
    </row>
    <row r="276" spans="1:6" x14ac:dyDescent="0.2">
      <c r="A276" s="455"/>
      <c r="B276" s="455"/>
      <c r="C276" s="455"/>
      <c r="D276" s="455"/>
      <c r="E276" s="455"/>
      <c r="F276" s="455"/>
    </row>
    <row r="277" spans="1:6" x14ac:dyDescent="0.2">
      <c r="A277" s="455"/>
      <c r="B277" s="455"/>
      <c r="C277" s="455"/>
      <c r="D277" s="455"/>
      <c r="E277" s="455"/>
      <c r="F277" s="455"/>
    </row>
    <row r="278" spans="1:6" x14ac:dyDescent="0.2">
      <c r="A278" s="455"/>
      <c r="B278" s="455"/>
      <c r="C278" s="455"/>
      <c r="D278" s="455"/>
      <c r="E278" s="455"/>
      <c r="F278" s="455"/>
    </row>
    <row r="279" spans="1:6" x14ac:dyDescent="0.2">
      <c r="A279" s="455"/>
      <c r="B279" s="455"/>
      <c r="C279" s="455"/>
      <c r="D279" s="455"/>
      <c r="E279" s="455"/>
      <c r="F279" s="455"/>
    </row>
    <row r="280" spans="1:6" x14ac:dyDescent="0.2">
      <c r="A280" s="455"/>
      <c r="B280" s="455"/>
      <c r="C280" s="455"/>
      <c r="D280" s="455"/>
      <c r="E280" s="455"/>
      <c r="F280" s="455"/>
    </row>
    <row r="281" spans="1:6" x14ac:dyDescent="0.2">
      <c r="A281" s="455"/>
      <c r="B281" s="455"/>
      <c r="C281" s="455"/>
      <c r="D281" s="455"/>
      <c r="E281" s="455"/>
      <c r="F281" s="455"/>
    </row>
    <row r="282" spans="1:6" x14ac:dyDescent="0.2">
      <c r="A282" s="455"/>
      <c r="B282" s="455"/>
      <c r="C282" s="455"/>
      <c r="D282" s="455"/>
      <c r="E282" s="455"/>
      <c r="F282" s="455"/>
    </row>
    <row r="283" spans="1:6" x14ac:dyDescent="0.2">
      <c r="A283" s="455"/>
      <c r="B283" s="455"/>
      <c r="C283" s="455"/>
      <c r="D283" s="455"/>
      <c r="E283" s="455"/>
      <c r="F283" s="455"/>
    </row>
    <row r="284" spans="1:6" x14ac:dyDescent="0.2">
      <c r="A284" s="455"/>
      <c r="B284" s="455"/>
      <c r="C284" s="455"/>
      <c r="D284" s="455"/>
      <c r="E284" s="455"/>
      <c r="F284" s="455"/>
    </row>
    <row r="285" spans="1:6" x14ac:dyDescent="0.2">
      <c r="A285" s="455"/>
      <c r="B285" s="455"/>
      <c r="C285" s="455"/>
      <c r="D285" s="455"/>
      <c r="E285" s="455"/>
      <c r="F285" s="455"/>
    </row>
    <row r="286" spans="1:6" x14ac:dyDescent="0.2">
      <c r="A286" s="455"/>
      <c r="B286" s="455"/>
      <c r="C286" s="455"/>
      <c r="D286" s="455"/>
      <c r="E286" s="455"/>
      <c r="F286" s="455"/>
    </row>
    <row r="287" spans="1:6" x14ac:dyDescent="0.2">
      <c r="A287" s="455"/>
      <c r="B287" s="455"/>
      <c r="C287" s="455"/>
      <c r="D287" s="455"/>
      <c r="E287" s="455"/>
      <c r="F287" s="455"/>
    </row>
    <row r="288" spans="1:6" x14ac:dyDescent="0.2">
      <c r="A288" s="455"/>
      <c r="B288" s="455"/>
      <c r="C288" s="455"/>
      <c r="D288" s="455"/>
      <c r="E288" s="455"/>
      <c r="F288" s="455"/>
    </row>
    <row r="289" spans="1:6" x14ac:dyDescent="0.2">
      <c r="A289" s="455"/>
      <c r="B289" s="455"/>
      <c r="C289" s="455"/>
      <c r="D289" s="455"/>
      <c r="E289" s="455"/>
      <c r="F289" s="455"/>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4" customWidth="1"/>
    <col min="2" max="2" width="78.75" style="464" customWidth="1"/>
    <col min="3" max="5" width="10.25" style="464"/>
    <col min="6" max="6" width="4.25" style="464" customWidth="1"/>
    <col min="7" max="256" width="10.25" style="464"/>
    <col min="257" max="257" width="1.25" style="464" customWidth="1"/>
    <col min="258" max="258" width="78.75" style="464" customWidth="1"/>
    <col min="259" max="261" width="10.25" style="464"/>
    <col min="262" max="262" width="4.25" style="464" customWidth="1"/>
    <col min="263" max="512" width="10.25" style="464"/>
    <col min="513" max="513" width="1.25" style="464" customWidth="1"/>
    <col min="514" max="514" width="78.75" style="464" customWidth="1"/>
    <col min="515" max="517" width="10.25" style="464"/>
    <col min="518" max="518" width="4.25" style="464" customWidth="1"/>
    <col min="519" max="768" width="10.25" style="464"/>
    <col min="769" max="769" width="1.25" style="464" customWidth="1"/>
    <col min="770" max="770" width="78.75" style="464" customWidth="1"/>
    <col min="771" max="773" width="10.25" style="464"/>
    <col min="774" max="774" width="4.25" style="464" customWidth="1"/>
    <col min="775" max="1024" width="10.25" style="464"/>
    <col min="1025" max="1025" width="1.25" style="464" customWidth="1"/>
    <col min="1026" max="1026" width="78.75" style="464" customWidth="1"/>
    <col min="1027" max="1029" width="10.25" style="464"/>
    <col min="1030" max="1030" width="4.25" style="464" customWidth="1"/>
    <col min="1031" max="1280" width="10.25" style="464"/>
    <col min="1281" max="1281" width="1.25" style="464" customWidth="1"/>
    <col min="1282" max="1282" width="78.75" style="464" customWidth="1"/>
    <col min="1283" max="1285" width="10.25" style="464"/>
    <col min="1286" max="1286" width="4.25" style="464" customWidth="1"/>
    <col min="1287" max="1536" width="10.25" style="464"/>
    <col min="1537" max="1537" width="1.25" style="464" customWidth="1"/>
    <col min="1538" max="1538" width="78.75" style="464" customWidth="1"/>
    <col min="1539" max="1541" width="10.25" style="464"/>
    <col min="1542" max="1542" width="4.25" style="464" customWidth="1"/>
    <col min="1543" max="1792" width="10.25" style="464"/>
    <col min="1793" max="1793" width="1.25" style="464" customWidth="1"/>
    <col min="1794" max="1794" width="78.75" style="464" customWidth="1"/>
    <col min="1795" max="1797" width="10.25" style="464"/>
    <col min="1798" max="1798" width="4.25" style="464" customWidth="1"/>
    <col min="1799" max="2048" width="10.25" style="464"/>
    <col min="2049" max="2049" width="1.25" style="464" customWidth="1"/>
    <col min="2050" max="2050" width="78.75" style="464" customWidth="1"/>
    <col min="2051" max="2053" width="10.25" style="464"/>
    <col min="2054" max="2054" width="4.25" style="464" customWidth="1"/>
    <col min="2055" max="2304" width="10.25" style="464"/>
    <col min="2305" max="2305" width="1.25" style="464" customWidth="1"/>
    <col min="2306" max="2306" width="78.75" style="464" customWidth="1"/>
    <col min="2307" max="2309" width="10.25" style="464"/>
    <col min="2310" max="2310" width="4.25" style="464" customWidth="1"/>
    <col min="2311" max="2560" width="10.25" style="464"/>
    <col min="2561" max="2561" width="1.25" style="464" customWidth="1"/>
    <col min="2562" max="2562" width="78.75" style="464" customWidth="1"/>
    <col min="2563" max="2565" width="10.25" style="464"/>
    <col min="2566" max="2566" width="4.25" style="464" customWidth="1"/>
    <col min="2567" max="2816" width="10.25" style="464"/>
    <col min="2817" max="2817" width="1.25" style="464" customWidth="1"/>
    <col min="2818" max="2818" width="78.75" style="464" customWidth="1"/>
    <col min="2819" max="2821" width="10.25" style="464"/>
    <col min="2822" max="2822" width="4.25" style="464" customWidth="1"/>
    <col min="2823" max="3072" width="10.25" style="464"/>
    <col min="3073" max="3073" width="1.25" style="464" customWidth="1"/>
    <col min="3074" max="3074" width="78.75" style="464" customWidth="1"/>
    <col min="3075" max="3077" width="10.25" style="464"/>
    <col min="3078" max="3078" width="4.25" style="464" customWidth="1"/>
    <col min="3079" max="3328" width="10.25" style="464"/>
    <col min="3329" max="3329" width="1.25" style="464" customWidth="1"/>
    <col min="3330" max="3330" width="78.75" style="464" customWidth="1"/>
    <col min="3331" max="3333" width="10.25" style="464"/>
    <col min="3334" max="3334" width="4.25" style="464" customWidth="1"/>
    <col min="3335" max="3584" width="10.25" style="464"/>
    <col min="3585" max="3585" width="1.25" style="464" customWidth="1"/>
    <col min="3586" max="3586" width="78.75" style="464" customWidth="1"/>
    <col min="3587" max="3589" width="10.25" style="464"/>
    <col min="3590" max="3590" width="4.25" style="464" customWidth="1"/>
    <col min="3591" max="3840" width="10.25" style="464"/>
    <col min="3841" max="3841" width="1.25" style="464" customWidth="1"/>
    <col min="3842" max="3842" width="78.75" style="464" customWidth="1"/>
    <col min="3843" max="3845" width="10.25" style="464"/>
    <col min="3846" max="3846" width="4.25" style="464" customWidth="1"/>
    <col min="3847" max="4096" width="10.25" style="464"/>
    <col min="4097" max="4097" width="1.25" style="464" customWidth="1"/>
    <col min="4098" max="4098" width="78.75" style="464" customWidth="1"/>
    <col min="4099" max="4101" width="10.25" style="464"/>
    <col min="4102" max="4102" width="4.25" style="464" customWidth="1"/>
    <col min="4103" max="4352" width="10.25" style="464"/>
    <col min="4353" max="4353" width="1.25" style="464" customWidth="1"/>
    <col min="4354" max="4354" width="78.75" style="464" customWidth="1"/>
    <col min="4355" max="4357" width="10.25" style="464"/>
    <col min="4358" max="4358" width="4.25" style="464" customWidth="1"/>
    <col min="4359" max="4608" width="10.25" style="464"/>
    <col min="4609" max="4609" width="1.25" style="464" customWidth="1"/>
    <col min="4610" max="4610" width="78.75" style="464" customWidth="1"/>
    <col min="4611" max="4613" width="10.25" style="464"/>
    <col min="4614" max="4614" width="4.25" style="464" customWidth="1"/>
    <col min="4615" max="4864" width="10.25" style="464"/>
    <col min="4865" max="4865" width="1.25" style="464" customWidth="1"/>
    <col min="4866" max="4866" width="78.75" style="464" customWidth="1"/>
    <col min="4867" max="4869" width="10.25" style="464"/>
    <col min="4870" max="4870" width="4.25" style="464" customWidth="1"/>
    <col min="4871" max="5120" width="10.25" style="464"/>
    <col min="5121" max="5121" width="1.25" style="464" customWidth="1"/>
    <col min="5122" max="5122" width="78.75" style="464" customWidth="1"/>
    <col min="5123" max="5125" width="10.25" style="464"/>
    <col min="5126" max="5126" width="4.25" style="464" customWidth="1"/>
    <col min="5127" max="5376" width="10.25" style="464"/>
    <col min="5377" max="5377" width="1.25" style="464" customWidth="1"/>
    <col min="5378" max="5378" width="78.75" style="464" customWidth="1"/>
    <col min="5379" max="5381" width="10.25" style="464"/>
    <col min="5382" max="5382" width="4.25" style="464" customWidth="1"/>
    <col min="5383" max="5632" width="10.25" style="464"/>
    <col min="5633" max="5633" width="1.25" style="464" customWidth="1"/>
    <col min="5634" max="5634" width="78.75" style="464" customWidth="1"/>
    <col min="5635" max="5637" width="10.25" style="464"/>
    <col min="5638" max="5638" width="4.25" style="464" customWidth="1"/>
    <col min="5639" max="5888" width="10.25" style="464"/>
    <col min="5889" max="5889" width="1.25" style="464" customWidth="1"/>
    <col min="5890" max="5890" width="78.75" style="464" customWidth="1"/>
    <col min="5891" max="5893" width="10.25" style="464"/>
    <col min="5894" max="5894" width="4.25" style="464" customWidth="1"/>
    <col min="5895" max="6144" width="10.25" style="464"/>
    <col min="6145" max="6145" width="1.25" style="464" customWidth="1"/>
    <col min="6146" max="6146" width="78.75" style="464" customWidth="1"/>
    <col min="6147" max="6149" width="10.25" style="464"/>
    <col min="6150" max="6150" width="4.25" style="464" customWidth="1"/>
    <col min="6151" max="6400" width="10.25" style="464"/>
    <col min="6401" max="6401" width="1.25" style="464" customWidth="1"/>
    <col min="6402" max="6402" width="78.75" style="464" customWidth="1"/>
    <col min="6403" max="6405" width="10.25" style="464"/>
    <col min="6406" max="6406" width="4.25" style="464" customWidth="1"/>
    <col min="6407" max="6656" width="10.25" style="464"/>
    <col min="6657" max="6657" width="1.25" style="464" customWidth="1"/>
    <col min="6658" max="6658" width="78.75" style="464" customWidth="1"/>
    <col min="6659" max="6661" width="10.25" style="464"/>
    <col min="6662" max="6662" width="4.25" style="464" customWidth="1"/>
    <col min="6663" max="6912" width="10.25" style="464"/>
    <col min="6913" max="6913" width="1.25" style="464" customWidth="1"/>
    <col min="6914" max="6914" width="78.75" style="464" customWidth="1"/>
    <col min="6915" max="6917" width="10.25" style="464"/>
    <col min="6918" max="6918" width="4.25" style="464" customWidth="1"/>
    <col min="6919" max="7168" width="10.25" style="464"/>
    <col min="7169" max="7169" width="1.25" style="464" customWidth="1"/>
    <col min="7170" max="7170" width="78.75" style="464" customWidth="1"/>
    <col min="7171" max="7173" width="10.25" style="464"/>
    <col min="7174" max="7174" width="4.25" style="464" customWidth="1"/>
    <col min="7175" max="7424" width="10.25" style="464"/>
    <col min="7425" max="7425" width="1.25" style="464" customWidth="1"/>
    <col min="7426" max="7426" width="78.75" style="464" customWidth="1"/>
    <col min="7427" max="7429" width="10.25" style="464"/>
    <col min="7430" max="7430" width="4.25" style="464" customWidth="1"/>
    <col min="7431" max="7680" width="10.25" style="464"/>
    <col min="7681" max="7681" width="1.25" style="464" customWidth="1"/>
    <col min="7682" max="7682" width="78.75" style="464" customWidth="1"/>
    <col min="7683" max="7685" width="10.25" style="464"/>
    <col min="7686" max="7686" width="4.25" style="464" customWidth="1"/>
    <col min="7687" max="7936" width="10.25" style="464"/>
    <col min="7937" max="7937" width="1.25" style="464" customWidth="1"/>
    <col min="7938" max="7938" width="78.75" style="464" customWidth="1"/>
    <col min="7939" max="7941" width="10.25" style="464"/>
    <col min="7942" max="7942" width="4.25" style="464" customWidth="1"/>
    <col min="7943" max="8192" width="10.25" style="464"/>
    <col min="8193" max="8193" width="1.25" style="464" customWidth="1"/>
    <col min="8194" max="8194" width="78.75" style="464" customWidth="1"/>
    <col min="8195" max="8197" width="10.25" style="464"/>
    <col min="8198" max="8198" width="4.25" style="464" customWidth="1"/>
    <col min="8199" max="8448" width="10.25" style="464"/>
    <col min="8449" max="8449" width="1.25" style="464" customWidth="1"/>
    <col min="8450" max="8450" width="78.75" style="464" customWidth="1"/>
    <col min="8451" max="8453" width="10.25" style="464"/>
    <col min="8454" max="8454" width="4.25" style="464" customWidth="1"/>
    <col min="8455" max="8704" width="10.25" style="464"/>
    <col min="8705" max="8705" width="1.25" style="464" customWidth="1"/>
    <col min="8706" max="8706" width="78.75" style="464" customWidth="1"/>
    <col min="8707" max="8709" width="10.25" style="464"/>
    <col min="8710" max="8710" width="4.25" style="464" customWidth="1"/>
    <col min="8711" max="8960" width="10.25" style="464"/>
    <col min="8961" max="8961" width="1.25" style="464" customWidth="1"/>
    <col min="8962" max="8962" width="78.75" style="464" customWidth="1"/>
    <col min="8963" max="8965" width="10.25" style="464"/>
    <col min="8966" max="8966" width="4.25" style="464" customWidth="1"/>
    <col min="8967" max="9216" width="10.25" style="464"/>
    <col min="9217" max="9217" width="1.25" style="464" customWidth="1"/>
    <col min="9218" max="9218" width="78.75" style="464" customWidth="1"/>
    <col min="9219" max="9221" width="10.25" style="464"/>
    <col min="9222" max="9222" width="4.25" style="464" customWidth="1"/>
    <col min="9223" max="9472" width="10.25" style="464"/>
    <col min="9473" max="9473" width="1.25" style="464" customWidth="1"/>
    <col min="9474" max="9474" width="78.75" style="464" customWidth="1"/>
    <col min="9475" max="9477" width="10.25" style="464"/>
    <col min="9478" max="9478" width="4.25" style="464" customWidth="1"/>
    <col min="9479" max="9728" width="10.25" style="464"/>
    <col min="9729" max="9729" width="1.25" style="464" customWidth="1"/>
    <col min="9730" max="9730" width="78.75" style="464" customWidth="1"/>
    <col min="9731" max="9733" width="10.25" style="464"/>
    <col min="9734" max="9734" width="4.25" style="464" customWidth="1"/>
    <col min="9735" max="9984" width="10.25" style="464"/>
    <col min="9985" max="9985" width="1.25" style="464" customWidth="1"/>
    <col min="9986" max="9986" width="78.75" style="464" customWidth="1"/>
    <col min="9987" max="9989" width="10.25" style="464"/>
    <col min="9990" max="9990" width="4.25" style="464" customWidth="1"/>
    <col min="9991" max="10240" width="10.25" style="464"/>
    <col min="10241" max="10241" width="1.25" style="464" customWidth="1"/>
    <col min="10242" max="10242" width="78.75" style="464" customWidth="1"/>
    <col min="10243" max="10245" width="10.25" style="464"/>
    <col min="10246" max="10246" width="4.25" style="464" customWidth="1"/>
    <col min="10247" max="10496" width="10.25" style="464"/>
    <col min="10497" max="10497" width="1.25" style="464" customWidth="1"/>
    <col min="10498" max="10498" width="78.75" style="464" customWidth="1"/>
    <col min="10499" max="10501" width="10.25" style="464"/>
    <col min="10502" max="10502" width="4.25" style="464" customWidth="1"/>
    <col min="10503" max="10752" width="10.25" style="464"/>
    <col min="10753" max="10753" width="1.25" style="464" customWidth="1"/>
    <col min="10754" max="10754" width="78.75" style="464" customWidth="1"/>
    <col min="10755" max="10757" width="10.25" style="464"/>
    <col min="10758" max="10758" width="4.25" style="464" customWidth="1"/>
    <col min="10759" max="11008" width="10.25" style="464"/>
    <col min="11009" max="11009" width="1.25" style="464" customWidth="1"/>
    <col min="11010" max="11010" width="78.75" style="464" customWidth="1"/>
    <col min="11011" max="11013" width="10.25" style="464"/>
    <col min="11014" max="11014" width="4.25" style="464" customWidth="1"/>
    <col min="11015" max="11264" width="10.25" style="464"/>
    <col min="11265" max="11265" width="1.25" style="464" customWidth="1"/>
    <col min="11266" max="11266" width="78.75" style="464" customWidth="1"/>
    <col min="11267" max="11269" width="10.25" style="464"/>
    <col min="11270" max="11270" width="4.25" style="464" customWidth="1"/>
    <col min="11271" max="11520" width="10.25" style="464"/>
    <col min="11521" max="11521" width="1.25" style="464" customWidth="1"/>
    <col min="11522" max="11522" width="78.75" style="464" customWidth="1"/>
    <col min="11523" max="11525" width="10.25" style="464"/>
    <col min="11526" max="11526" width="4.25" style="464" customWidth="1"/>
    <col min="11527" max="11776" width="10.25" style="464"/>
    <col min="11777" max="11777" width="1.25" style="464" customWidth="1"/>
    <col min="11778" max="11778" width="78.75" style="464" customWidth="1"/>
    <col min="11779" max="11781" width="10.25" style="464"/>
    <col min="11782" max="11782" width="4.25" style="464" customWidth="1"/>
    <col min="11783" max="12032" width="10.25" style="464"/>
    <col min="12033" max="12033" width="1.25" style="464" customWidth="1"/>
    <col min="12034" max="12034" width="78.75" style="464" customWidth="1"/>
    <col min="12035" max="12037" width="10.25" style="464"/>
    <col min="12038" max="12038" width="4.25" style="464" customWidth="1"/>
    <col min="12039" max="12288" width="10.25" style="464"/>
    <col min="12289" max="12289" width="1.25" style="464" customWidth="1"/>
    <col min="12290" max="12290" width="78.75" style="464" customWidth="1"/>
    <col min="12291" max="12293" width="10.25" style="464"/>
    <col min="12294" max="12294" width="4.25" style="464" customWidth="1"/>
    <col min="12295" max="12544" width="10.25" style="464"/>
    <col min="12545" max="12545" width="1.25" style="464" customWidth="1"/>
    <col min="12546" max="12546" width="78.75" style="464" customWidth="1"/>
    <col min="12547" max="12549" width="10.25" style="464"/>
    <col min="12550" max="12550" width="4.25" style="464" customWidth="1"/>
    <col min="12551" max="12800" width="10.25" style="464"/>
    <col min="12801" max="12801" width="1.25" style="464" customWidth="1"/>
    <col min="12802" max="12802" width="78.75" style="464" customWidth="1"/>
    <col min="12803" max="12805" width="10.25" style="464"/>
    <col min="12806" max="12806" width="4.25" style="464" customWidth="1"/>
    <col min="12807" max="13056" width="10.25" style="464"/>
    <col min="13057" max="13057" width="1.25" style="464" customWidth="1"/>
    <col min="13058" max="13058" width="78.75" style="464" customWidth="1"/>
    <col min="13059" max="13061" width="10.25" style="464"/>
    <col min="13062" max="13062" width="4.25" style="464" customWidth="1"/>
    <col min="13063" max="13312" width="10.25" style="464"/>
    <col min="13313" max="13313" width="1.25" style="464" customWidth="1"/>
    <col min="13314" max="13314" width="78.75" style="464" customWidth="1"/>
    <col min="13315" max="13317" width="10.25" style="464"/>
    <col min="13318" max="13318" width="4.25" style="464" customWidth="1"/>
    <col min="13319" max="13568" width="10.25" style="464"/>
    <col min="13569" max="13569" width="1.25" style="464" customWidth="1"/>
    <col min="13570" max="13570" width="78.75" style="464" customWidth="1"/>
    <col min="13571" max="13573" width="10.25" style="464"/>
    <col min="13574" max="13574" width="4.25" style="464" customWidth="1"/>
    <col min="13575" max="13824" width="10.25" style="464"/>
    <col min="13825" max="13825" width="1.25" style="464" customWidth="1"/>
    <col min="13826" max="13826" width="78.75" style="464" customWidth="1"/>
    <col min="13827" max="13829" width="10.25" style="464"/>
    <col min="13830" max="13830" width="4.25" style="464" customWidth="1"/>
    <col min="13831" max="14080" width="10.25" style="464"/>
    <col min="14081" max="14081" width="1.25" style="464" customWidth="1"/>
    <col min="14082" max="14082" width="78.75" style="464" customWidth="1"/>
    <col min="14083" max="14085" width="10.25" style="464"/>
    <col min="14086" max="14086" width="4.25" style="464" customWidth="1"/>
    <col min="14087" max="14336" width="10.25" style="464"/>
    <col min="14337" max="14337" width="1.25" style="464" customWidth="1"/>
    <col min="14338" max="14338" width="78.75" style="464" customWidth="1"/>
    <col min="14339" max="14341" width="10.25" style="464"/>
    <col min="14342" max="14342" width="4.25" style="464" customWidth="1"/>
    <col min="14343" max="14592" width="10.25" style="464"/>
    <col min="14593" max="14593" width="1.25" style="464" customWidth="1"/>
    <col min="14594" max="14594" width="78.75" style="464" customWidth="1"/>
    <col min="14595" max="14597" width="10.25" style="464"/>
    <col min="14598" max="14598" width="4.25" style="464" customWidth="1"/>
    <col min="14599" max="14848" width="10.25" style="464"/>
    <col min="14849" max="14849" width="1.25" style="464" customWidth="1"/>
    <col min="14850" max="14850" width="78.75" style="464" customWidth="1"/>
    <col min="14851" max="14853" width="10.25" style="464"/>
    <col min="14854" max="14854" width="4.25" style="464" customWidth="1"/>
    <col min="14855" max="15104" width="10.25" style="464"/>
    <col min="15105" max="15105" width="1.25" style="464" customWidth="1"/>
    <col min="15106" max="15106" width="78.75" style="464" customWidth="1"/>
    <col min="15107" max="15109" width="10.25" style="464"/>
    <col min="15110" max="15110" width="4.25" style="464" customWidth="1"/>
    <col min="15111" max="15360" width="10.25" style="464"/>
    <col min="15361" max="15361" width="1.25" style="464" customWidth="1"/>
    <col min="15362" max="15362" width="78.75" style="464" customWidth="1"/>
    <col min="15363" max="15365" width="10.25" style="464"/>
    <col min="15366" max="15366" width="4.25" style="464" customWidth="1"/>
    <col min="15367" max="15616" width="10.25" style="464"/>
    <col min="15617" max="15617" width="1.25" style="464" customWidth="1"/>
    <col min="15618" max="15618" width="78.75" style="464" customWidth="1"/>
    <col min="15619" max="15621" width="10.25" style="464"/>
    <col min="15622" max="15622" width="4.25" style="464" customWidth="1"/>
    <col min="15623" max="15872" width="10.25" style="464"/>
    <col min="15873" max="15873" width="1.25" style="464" customWidth="1"/>
    <col min="15874" max="15874" width="78.75" style="464" customWidth="1"/>
    <col min="15875" max="15877" width="10.25" style="464"/>
    <col min="15878" max="15878" width="4.25" style="464" customWidth="1"/>
    <col min="15879" max="16128" width="10.25" style="464"/>
    <col min="16129" max="16129" width="1.25" style="464" customWidth="1"/>
    <col min="16130" max="16130" width="78.75" style="464" customWidth="1"/>
    <col min="16131" max="16133" width="10.25" style="464"/>
    <col min="16134" max="16134" width="4.25" style="464" customWidth="1"/>
    <col min="16135" max="16384" width="10.25" style="464"/>
  </cols>
  <sheetData>
    <row r="1" spans="1:5" ht="39.75" customHeight="1" x14ac:dyDescent="0.2">
      <c r="A1" s="462"/>
      <c r="B1" s="463" t="s">
        <v>6</v>
      </c>
    </row>
    <row r="2" spans="1:5" ht="25.5" customHeight="1" x14ac:dyDescent="0.2">
      <c r="B2" s="465" t="s">
        <v>422</v>
      </c>
    </row>
    <row r="3" spans="1:5" ht="24.95" customHeight="1" x14ac:dyDescent="0.2">
      <c r="A3" s="466"/>
      <c r="B3" s="467" t="s">
        <v>423</v>
      </c>
    </row>
    <row r="4" spans="1:5" ht="24.75" customHeight="1" x14ac:dyDescent="0.2">
      <c r="A4" s="466"/>
      <c r="B4" s="468"/>
    </row>
    <row r="5" spans="1:5" s="471" customFormat="1" ht="60" x14ac:dyDescent="0.2">
      <c r="A5" s="469"/>
      <c r="B5" s="470" t="s">
        <v>424</v>
      </c>
      <c r="C5" s="469"/>
      <c r="D5" s="469"/>
      <c r="E5" s="469"/>
    </row>
    <row r="6" spans="1:5" s="471" customFormat="1" ht="10.15" customHeight="1" x14ac:dyDescent="0.2">
      <c r="A6" s="469"/>
      <c r="B6" s="470"/>
      <c r="C6" s="469"/>
      <c r="D6" s="469"/>
      <c r="E6" s="469"/>
    </row>
    <row r="7" spans="1:5" ht="96" x14ac:dyDescent="0.2">
      <c r="A7" s="466"/>
      <c r="B7" s="470" t="s">
        <v>425</v>
      </c>
      <c r="C7" s="466"/>
      <c r="D7" s="466"/>
      <c r="E7" s="466"/>
    </row>
    <row r="8" spans="1:5" ht="10.15" customHeight="1" x14ac:dyDescent="0.2">
      <c r="A8" s="466"/>
      <c r="B8" s="466"/>
      <c r="C8" s="466"/>
      <c r="D8" s="466"/>
      <c r="E8" s="466"/>
    </row>
    <row r="9" spans="1:5" ht="204" x14ac:dyDescent="0.2">
      <c r="A9" s="466"/>
      <c r="B9" s="470" t="s">
        <v>426</v>
      </c>
      <c r="C9" s="466"/>
      <c r="D9" s="466"/>
      <c r="E9" s="466"/>
    </row>
    <row r="10" spans="1:5" ht="10.15" customHeight="1" x14ac:dyDescent="0.2">
      <c r="A10" s="466"/>
      <c r="B10" s="472"/>
      <c r="C10" s="466"/>
      <c r="D10" s="466"/>
      <c r="E10" s="466"/>
    </row>
    <row r="11" spans="1:5" ht="36" x14ac:dyDescent="0.2">
      <c r="A11" s="466"/>
      <c r="B11" s="470" t="s">
        <v>427</v>
      </c>
      <c r="C11" s="466"/>
      <c r="D11" s="466"/>
      <c r="E11" s="466"/>
    </row>
    <row r="12" spans="1:5" ht="9" customHeight="1" x14ac:dyDescent="0.2">
      <c r="A12" s="466"/>
      <c r="B12" s="472"/>
      <c r="C12" s="466"/>
      <c r="D12" s="466"/>
      <c r="E12" s="466"/>
    </row>
    <row r="13" spans="1:5" ht="96" x14ac:dyDescent="0.2">
      <c r="A13" s="466"/>
      <c r="B13" s="470" t="s">
        <v>428</v>
      </c>
      <c r="C13" s="466"/>
      <c r="D13" s="466"/>
      <c r="E13" s="466"/>
    </row>
    <row r="14" spans="1:5" ht="9" customHeight="1" x14ac:dyDescent="0.2">
      <c r="A14" s="466"/>
      <c r="B14" s="472"/>
      <c r="C14" s="466"/>
      <c r="D14" s="466"/>
      <c r="E14" s="466"/>
    </row>
    <row r="15" spans="1:5" ht="96" x14ac:dyDescent="0.2">
      <c r="A15" s="466"/>
      <c r="B15" s="470" t="s">
        <v>429</v>
      </c>
      <c r="C15" s="466"/>
      <c r="D15" s="466"/>
      <c r="E15" s="466"/>
    </row>
    <row r="16" spans="1:5" ht="9" customHeight="1" x14ac:dyDescent="0.2">
      <c r="A16" s="466"/>
      <c r="B16" s="472"/>
      <c r="C16" s="466"/>
      <c r="D16" s="466"/>
      <c r="E16" s="466"/>
    </row>
    <row r="17" spans="1:8" ht="120" x14ac:dyDescent="0.2">
      <c r="A17" s="466"/>
      <c r="B17" s="470" t="s">
        <v>430</v>
      </c>
      <c r="C17" s="466"/>
      <c r="D17" s="466"/>
      <c r="E17" s="466"/>
    </row>
    <row r="18" spans="1:8" ht="9" customHeight="1" x14ac:dyDescent="0.2">
      <c r="A18" s="466"/>
      <c r="B18" s="472"/>
      <c r="C18" s="466"/>
      <c r="D18" s="466"/>
      <c r="E18" s="466"/>
    </row>
    <row r="19" spans="1:8" ht="168" x14ac:dyDescent="0.2">
      <c r="A19" s="466"/>
      <c r="B19" s="470" t="s">
        <v>431</v>
      </c>
      <c r="C19" s="466"/>
      <c r="D19" s="466"/>
      <c r="E19" s="466"/>
    </row>
    <row r="20" spans="1:8" ht="9" customHeight="1" x14ac:dyDescent="0.2">
      <c r="A20" s="466"/>
      <c r="B20" s="472"/>
      <c r="C20" s="466"/>
      <c r="D20" s="466"/>
      <c r="E20" s="466"/>
    </row>
    <row r="21" spans="1:8" ht="24" x14ac:dyDescent="0.2">
      <c r="A21" s="466"/>
      <c r="B21" s="470" t="s">
        <v>432</v>
      </c>
      <c r="C21" s="466"/>
      <c r="D21" s="466"/>
      <c r="E21" s="466"/>
    </row>
    <row r="22" spans="1:8" ht="9" customHeight="1" x14ac:dyDescent="0.2">
      <c r="A22" s="466"/>
      <c r="B22" s="472"/>
      <c r="C22" s="466"/>
      <c r="D22" s="466"/>
      <c r="E22" s="466"/>
    </row>
    <row r="23" spans="1:8" ht="96" x14ac:dyDescent="0.2">
      <c r="A23" s="466"/>
      <c r="B23" s="470" t="s">
        <v>433</v>
      </c>
      <c r="C23" s="466"/>
      <c r="D23" s="466"/>
      <c r="E23" s="466"/>
    </row>
    <row r="24" spans="1:8" ht="9" customHeight="1" x14ac:dyDescent="0.2">
      <c r="A24" s="466"/>
      <c r="B24" s="472"/>
      <c r="C24" s="466"/>
      <c r="D24" s="466"/>
      <c r="E24" s="466"/>
    </row>
    <row r="25" spans="1:8" ht="24" x14ac:dyDescent="0.2">
      <c r="A25" s="466"/>
      <c r="B25" s="470" t="s">
        <v>434</v>
      </c>
      <c r="C25" s="466"/>
      <c r="D25" s="466"/>
      <c r="E25" s="466"/>
    </row>
    <row r="26" spans="1:8" ht="24" x14ac:dyDescent="0.2">
      <c r="A26" s="466"/>
      <c r="B26" s="473" t="s">
        <v>435</v>
      </c>
      <c r="C26" s="473"/>
      <c r="D26" s="473"/>
      <c r="E26" s="473"/>
      <c r="F26" s="473"/>
      <c r="G26" s="473"/>
      <c r="H26" s="473"/>
    </row>
    <row r="27" spans="1:8" x14ac:dyDescent="0.2">
      <c r="A27" s="466"/>
      <c r="B27" s="473"/>
      <c r="C27" s="473"/>
      <c r="D27" s="473"/>
      <c r="E27" s="473"/>
      <c r="F27" s="473"/>
      <c r="G27" s="473"/>
      <c r="H27" s="473"/>
    </row>
    <row r="28" spans="1:8" x14ac:dyDescent="0.2">
      <c r="A28" s="466"/>
      <c r="B28" s="466"/>
      <c r="C28" s="466"/>
      <c r="D28" s="466"/>
      <c r="E28" s="466"/>
    </row>
    <row r="29" spans="1:8" x14ac:dyDescent="0.2">
      <c r="A29" s="466"/>
      <c r="B29" s="466"/>
      <c r="C29" s="466"/>
      <c r="D29" s="466"/>
      <c r="E29" s="466"/>
    </row>
    <row r="30" spans="1:8" x14ac:dyDescent="0.2">
      <c r="A30" s="460"/>
      <c r="B30" s="460"/>
      <c r="C30" s="460"/>
      <c r="D30" s="460"/>
      <c r="E30" s="460"/>
    </row>
    <row r="31" spans="1:8" x14ac:dyDescent="0.2">
      <c r="A31" s="466"/>
      <c r="B31" s="466"/>
      <c r="C31" s="466"/>
      <c r="D31" s="466"/>
      <c r="E31" s="466"/>
    </row>
    <row r="32" spans="1:8" x14ac:dyDescent="0.2">
      <c r="A32" s="466"/>
      <c r="B32" s="466"/>
      <c r="C32" s="466"/>
      <c r="D32" s="466"/>
      <c r="E32" s="466"/>
    </row>
    <row r="33" spans="1:9" ht="8.1" customHeight="1" x14ac:dyDescent="0.2">
      <c r="A33" s="466"/>
      <c r="B33" s="466"/>
      <c r="C33" s="466"/>
      <c r="D33" s="466"/>
      <c r="E33" s="466"/>
    </row>
    <row r="34" spans="1:9" ht="13.5" customHeight="1" x14ac:dyDescent="0.2">
      <c r="A34" s="466"/>
      <c r="B34" s="466"/>
      <c r="C34" s="466"/>
      <c r="D34" s="466"/>
      <c r="E34" s="466"/>
    </row>
    <row r="35" spans="1:9" x14ac:dyDescent="0.2">
      <c r="A35" s="466"/>
      <c r="B35" s="466"/>
      <c r="C35" s="466"/>
      <c r="D35" s="466"/>
      <c r="E35" s="466"/>
    </row>
    <row r="36" spans="1:9" x14ac:dyDescent="0.2">
      <c r="A36" s="466"/>
      <c r="B36" s="466"/>
      <c r="C36" s="466"/>
      <c r="D36" s="466"/>
      <c r="E36" s="466"/>
      <c r="I36" s="474"/>
    </row>
    <row r="37" spans="1:9" x14ac:dyDescent="0.2">
      <c r="A37" s="466"/>
      <c r="B37" s="466"/>
      <c r="C37" s="466"/>
      <c r="D37" s="466"/>
      <c r="E37" s="466"/>
    </row>
    <row r="38" spans="1:9" x14ac:dyDescent="0.2">
      <c r="A38" s="466"/>
      <c r="B38" s="466"/>
      <c r="C38" s="466"/>
      <c r="D38" s="466"/>
      <c r="E38" s="466"/>
    </row>
    <row r="39" spans="1:9" x14ac:dyDescent="0.2">
      <c r="A39" s="466"/>
      <c r="B39" s="466"/>
      <c r="C39" s="466"/>
      <c r="D39" s="466"/>
      <c r="E39" s="466"/>
    </row>
    <row r="40" spans="1:9" ht="33" customHeight="1" x14ac:dyDescent="0.2">
      <c r="A40" s="466"/>
      <c r="B40" s="466"/>
      <c r="C40" s="466"/>
      <c r="D40" s="466"/>
      <c r="E40" s="466"/>
    </row>
    <row r="41" spans="1:9" ht="16.5" customHeight="1" x14ac:dyDescent="0.2">
      <c r="A41" s="466"/>
      <c r="B41" s="466"/>
      <c r="C41" s="466"/>
      <c r="D41" s="466"/>
      <c r="E41" s="466"/>
    </row>
    <row r="42" spans="1:9" x14ac:dyDescent="0.2">
      <c r="A42" s="466"/>
      <c r="B42" s="466"/>
      <c r="C42" s="466"/>
      <c r="D42" s="466"/>
      <c r="E42" s="466"/>
    </row>
    <row r="43" spans="1:9" x14ac:dyDescent="0.2">
      <c r="A43" s="466"/>
      <c r="B43" s="466"/>
      <c r="C43" s="466"/>
      <c r="D43" s="466"/>
      <c r="E43" s="466"/>
    </row>
    <row r="44" spans="1:9" x14ac:dyDescent="0.2">
      <c r="A44" s="466"/>
      <c r="B44" s="466"/>
      <c r="C44" s="466"/>
      <c r="D44" s="466"/>
      <c r="E44" s="466"/>
    </row>
    <row r="45" spans="1:9" x14ac:dyDescent="0.2">
      <c r="A45" s="466"/>
      <c r="B45" s="466"/>
      <c r="C45" s="466"/>
      <c r="D45" s="466"/>
      <c r="E45" s="466"/>
    </row>
    <row r="46" spans="1:9" x14ac:dyDescent="0.2">
      <c r="A46" s="466"/>
      <c r="B46" s="466"/>
      <c r="C46" s="466"/>
      <c r="D46" s="466"/>
      <c r="E46" s="466"/>
    </row>
    <row r="47" spans="1:9" x14ac:dyDescent="0.2">
      <c r="A47" s="466"/>
      <c r="B47" s="466"/>
      <c r="C47" s="466"/>
      <c r="D47" s="466"/>
      <c r="E47" s="466"/>
    </row>
    <row r="48" spans="1:9" x14ac:dyDescent="0.2">
      <c r="A48" s="466"/>
      <c r="B48" s="466"/>
      <c r="C48" s="466"/>
      <c r="D48" s="466"/>
      <c r="E48" s="466"/>
    </row>
    <row r="49" spans="1:5" x14ac:dyDescent="0.2">
      <c r="A49" s="466"/>
      <c r="B49" s="466"/>
      <c r="C49" s="466"/>
      <c r="D49" s="466"/>
      <c r="E49" s="466"/>
    </row>
    <row r="50" spans="1:5" x14ac:dyDescent="0.2">
      <c r="A50" s="466"/>
      <c r="B50" s="466"/>
      <c r="C50" s="466"/>
      <c r="D50" s="466"/>
      <c r="E50" s="466"/>
    </row>
    <row r="51" spans="1:5"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row r="59" spans="1:5" x14ac:dyDescent="0.2">
      <c r="A59" s="466"/>
      <c r="B59" s="466"/>
      <c r="C59" s="466"/>
      <c r="D59" s="466"/>
      <c r="E59" s="466"/>
    </row>
    <row r="60" spans="1:5" x14ac:dyDescent="0.2">
      <c r="A60" s="466"/>
      <c r="B60" s="466"/>
      <c r="C60" s="466"/>
      <c r="D60" s="466"/>
      <c r="E60" s="466"/>
    </row>
    <row r="61" spans="1:5" x14ac:dyDescent="0.2">
      <c r="A61" s="466"/>
      <c r="B61" s="466"/>
      <c r="C61" s="466"/>
      <c r="D61" s="466"/>
      <c r="E61" s="466"/>
    </row>
    <row r="62" spans="1:5" x14ac:dyDescent="0.2">
      <c r="A62" s="466"/>
      <c r="B62" s="466"/>
      <c r="C62" s="466"/>
      <c r="D62" s="466"/>
      <c r="E62" s="466"/>
    </row>
    <row r="63" spans="1:5" x14ac:dyDescent="0.2">
      <c r="A63" s="466"/>
      <c r="B63" s="466"/>
      <c r="C63" s="466"/>
      <c r="D63" s="466"/>
      <c r="E63" s="466"/>
    </row>
    <row r="64" spans="1:5" x14ac:dyDescent="0.2">
      <c r="A64" s="466"/>
      <c r="B64" s="466"/>
      <c r="C64" s="466"/>
      <c r="D64" s="466"/>
      <c r="E64" s="466"/>
    </row>
    <row r="65" spans="1:5" x14ac:dyDescent="0.2">
      <c r="A65" s="466"/>
      <c r="B65" s="466"/>
      <c r="C65" s="466"/>
      <c r="D65" s="466"/>
      <c r="E65" s="466"/>
    </row>
    <row r="66" spans="1:5" x14ac:dyDescent="0.2">
      <c r="A66" s="466"/>
      <c r="B66" s="466"/>
      <c r="C66" s="466"/>
      <c r="D66" s="466"/>
      <c r="E66" s="466"/>
    </row>
    <row r="67" spans="1:5" x14ac:dyDescent="0.2">
      <c r="A67" s="466"/>
      <c r="B67" s="466"/>
      <c r="C67" s="466"/>
      <c r="D67" s="466"/>
      <c r="E67" s="466"/>
    </row>
    <row r="68" spans="1:5" x14ac:dyDescent="0.2">
      <c r="A68" s="466"/>
      <c r="B68" s="466"/>
      <c r="C68" s="466"/>
      <c r="D68" s="466"/>
      <c r="E68" s="466"/>
    </row>
    <row r="69" spans="1:5" x14ac:dyDescent="0.2">
      <c r="A69" s="466"/>
      <c r="B69" s="466"/>
      <c r="C69" s="466"/>
      <c r="D69" s="466"/>
      <c r="E69" s="466"/>
    </row>
    <row r="70" spans="1:5" x14ac:dyDescent="0.2">
      <c r="A70" s="466"/>
      <c r="B70" s="466"/>
      <c r="C70" s="466"/>
      <c r="D70" s="466"/>
      <c r="E70" s="466"/>
    </row>
    <row r="71" spans="1:5" x14ac:dyDescent="0.2">
      <c r="A71" s="466"/>
      <c r="B71" s="466"/>
      <c r="C71" s="466"/>
      <c r="D71" s="466"/>
      <c r="E71" s="466"/>
    </row>
    <row r="72" spans="1:5" x14ac:dyDescent="0.2">
      <c r="A72" s="466"/>
      <c r="B72" s="466"/>
      <c r="C72" s="466"/>
      <c r="D72" s="466"/>
      <c r="E72" s="466"/>
    </row>
    <row r="73" spans="1:5" x14ac:dyDescent="0.2">
      <c r="A73" s="466"/>
      <c r="B73" s="466"/>
      <c r="C73" s="466"/>
      <c r="D73" s="466"/>
      <c r="E73" s="466"/>
    </row>
    <row r="74" spans="1:5" x14ac:dyDescent="0.2">
      <c r="A74" s="466"/>
      <c r="B74" s="466"/>
      <c r="C74" s="466"/>
      <c r="D74" s="466"/>
      <c r="E74" s="466"/>
    </row>
    <row r="75" spans="1:5" x14ac:dyDescent="0.2">
      <c r="A75" s="466"/>
      <c r="B75" s="466"/>
      <c r="C75" s="466"/>
      <c r="D75" s="466"/>
      <c r="E75" s="466"/>
    </row>
    <row r="76" spans="1:5" x14ac:dyDescent="0.2">
      <c r="A76" s="466"/>
      <c r="B76" s="466"/>
      <c r="C76" s="466"/>
      <c r="D76" s="466"/>
      <c r="E76" s="466"/>
    </row>
    <row r="77" spans="1:5" x14ac:dyDescent="0.2">
      <c r="A77" s="466"/>
      <c r="B77" s="466"/>
      <c r="C77" s="466"/>
      <c r="D77" s="466"/>
      <c r="E77" s="466"/>
    </row>
    <row r="78" spans="1:5" x14ac:dyDescent="0.2">
      <c r="A78" s="466"/>
      <c r="B78" s="466"/>
      <c r="C78" s="466"/>
      <c r="D78" s="466"/>
      <c r="E78" s="466"/>
    </row>
    <row r="79" spans="1:5" x14ac:dyDescent="0.2">
      <c r="A79" s="466"/>
      <c r="B79" s="466"/>
      <c r="C79" s="466"/>
      <c r="D79" s="466"/>
      <c r="E79" s="466"/>
    </row>
    <row r="80" spans="1:5" x14ac:dyDescent="0.2">
      <c r="A80" s="466"/>
      <c r="B80" s="466"/>
      <c r="C80" s="466"/>
      <c r="D80" s="466"/>
      <c r="E80" s="466"/>
    </row>
    <row r="81" spans="1:5" x14ac:dyDescent="0.2">
      <c r="A81" s="466"/>
      <c r="B81" s="466"/>
      <c r="C81" s="466"/>
      <c r="D81" s="466"/>
      <c r="E81" s="466"/>
    </row>
    <row r="82" spans="1:5" x14ac:dyDescent="0.2">
      <c r="A82" s="466"/>
      <c r="B82" s="466"/>
      <c r="C82" s="466"/>
      <c r="D82" s="466"/>
      <c r="E82" s="466"/>
    </row>
    <row r="83" spans="1:5" x14ac:dyDescent="0.2">
      <c r="A83" s="466"/>
      <c r="B83" s="466"/>
      <c r="C83" s="466"/>
      <c r="D83" s="466"/>
      <c r="E83" s="466"/>
    </row>
    <row r="84" spans="1:5" x14ac:dyDescent="0.2">
      <c r="A84" s="466"/>
      <c r="B84" s="466"/>
      <c r="C84" s="466"/>
      <c r="D84" s="466"/>
      <c r="E84" s="466"/>
    </row>
    <row r="85" spans="1:5" x14ac:dyDescent="0.2">
      <c r="A85" s="466"/>
      <c r="B85" s="466"/>
      <c r="C85" s="466"/>
      <c r="D85" s="466"/>
      <c r="E85" s="466"/>
    </row>
    <row r="86" spans="1:5" x14ac:dyDescent="0.2">
      <c r="A86" s="466"/>
      <c r="B86" s="466"/>
      <c r="C86" s="466"/>
      <c r="D86" s="466"/>
      <c r="E86" s="466"/>
    </row>
    <row r="87" spans="1:5" x14ac:dyDescent="0.2">
      <c r="A87" s="466"/>
      <c r="B87" s="466"/>
      <c r="C87" s="466"/>
      <c r="D87" s="466"/>
      <c r="E87" s="466"/>
    </row>
    <row r="88" spans="1:5" x14ac:dyDescent="0.2">
      <c r="A88" s="466"/>
      <c r="B88" s="466"/>
      <c r="C88" s="466"/>
      <c r="D88" s="466"/>
      <c r="E88" s="466"/>
    </row>
    <row r="89" spans="1:5" x14ac:dyDescent="0.2">
      <c r="A89" s="466"/>
      <c r="B89" s="466"/>
      <c r="C89" s="466"/>
      <c r="D89" s="466"/>
      <c r="E89" s="466"/>
    </row>
    <row r="90" spans="1:5" x14ac:dyDescent="0.2">
      <c r="A90" s="466"/>
      <c r="B90" s="466"/>
      <c r="C90" s="466"/>
      <c r="D90" s="466"/>
      <c r="E90" s="466"/>
    </row>
    <row r="91" spans="1:5" x14ac:dyDescent="0.2">
      <c r="A91" s="466"/>
      <c r="B91" s="466"/>
      <c r="C91" s="466"/>
      <c r="D91" s="466"/>
      <c r="E91" s="466"/>
    </row>
    <row r="92" spans="1:5" x14ac:dyDescent="0.2">
      <c r="A92" s="466"/>
      <c r="B92" s="466"/>
      <c r="C92" s="466"/>
      <c r="D92" s="466"/>
      <c r="E92" s="466"/>
    </row>
    <row r="93" spans="1:5" x14ac:dyDescent="0.2">
      <c r="A93" s="466"/>
      <c r="B93" s="466"/>
      <c r="C93" s="466"/>
      <c r="D93" s="466"/>
      <c r="E93" s="466"/>
    </row>
    <row r="94" spans="1:5" x14ac:dyDescent="0.2">
      <c r="A94" s="466"/>
      <c r="B94" s="466"/>
      <c r="C94" s="466"/>
      <c r="D94" s="466"/>
      <c r="E94" s="466"/>
    </row>
    <row r="95" spans="1:5" x14ac:dyDescent="0.2">
      <c r="A95" s="466"/>
      <c r="B95" s="466"/>
      <c r="C95" s="466"/>
      <c r="D95" s="466"/>
      <c r="E95" s="466"/>
    </row>
    <row r="96" spans="1:5" x14ac:dyDescent="0.2">
      <c r="A96" s="466"/>
      <c r="B96" s="466"/>
      <c r="C96" s="466"/>
      <c r="D96" s="466"/>
      <c r="E96" s="466"/>
    </row>
    <row r="97" spans="1:5" x14ac:dyDescent="0.2">
      <c r="A97" s="466"/>
      <c r="B97" s="466"/>
      <c r="C97" s="466"/>
      <c r="D97" s="466"/>
      <c r="E97" s="466"/>
    </row>
    <row r="98" spans="1:5" x14ac:dyDescent="0.2">
      <c r="A98" s="466"/>
      <c r="B98" s="466"/>
      <c r="C98" s="466"/>
      <c r="D98" s="466"/>
      <c r="E98" s="466"/>
    </row>
    <row r="99" spans="1:5" x14ac:dyDescent="0.2">
      <c r="A99" s="466"/>
      <c r="B99" s="466"/>
      <c r="C99" s="466"/>
      <c r="D99" s="466"/>
      <c r="E99" s="466"/>
    </row>
    <row r="100" spans="1:5" x14ac:dyDescent="0.2">
      <c r="A100" s="466"/>
      <c r="B100" s="466"/>
      <c r="C100" s="466"/>
      <c r="D100" s="466"/>
      <c r="E100" s="466"/>
    </row>
    <row r="101" spans="1:5" x14ac:dyDescent="0.2">
      <c r="A101" s="466"/>
      <c r="B101" s="466"/>
      <c r="C101" s="466"/>
      <c r="D101" s="466"/>
      <c r="E101" s="466"/>
    </row>
    <row r="102" spans="1:5" x14ac:dyDescent="0.2">
      <c r="A102" s="466"/>
      <c r="B102" s="466"/>
      <c r="C102" s="466"/>
      <c r="D102" s="466"/>
      <c r="E102" s="466"/>
    </row>
    <row r="103" spans="1:5" x14ac:dyDescent="0.2">
      <c r="A103" s="466"/>
      <c r="B103" s="466"/>
      <c r="C103" s="466"/>
      <c r="D103" s="466"/>
      <c r="E103" s="466"/>
    </row>
    <row r="104" spans="1:5" x14ac:dyDescent="0.2">
      <c r="A104" s="466"/>
      <c r="B104" s="466"/>
      <c r="C104" s="466"/>
      <c r="D104" s="466"/>
      <c r="E104" s="466"/>
    </row>
    <row r="105" spans="1:5" x14ac:dyDescent="0.2">
      <c r="A105" s="466"/>
      <c r="B105" s="466"/>
      <c r="C105" s="466"/>
      <c r="D105" s="466"/>
      <c r="E105" s="466"/>
    </row>
    <row r="106" spans="1:5" x14ac:dyDescent="0.2">
      <c r="A106" s="466"/>
      <c r="B106" s="466"/>
      <c r="C106" s="466"/>
      <c r="D106" s="466"/>
      <c r="E106" s="466"/>
    </row>
    <row r="107" spans="1:5" x14ac:dyDescent="0.2">
      <c r="A107" s="466"/>
      <c r="B107" s="466"/>
      <c r="C107" s="466"/>
      <c r="D107" s="466"/>
      <c r="E107" s="466"/>
    </row>
    <row r="108" spans="1:5" x14ac:dyDescent="0.2">
      <c r="A108" s="466"/>
      <c r="B108" s="466"/>
      <c r="C108" s="466"/>
      <c r="D108" s="466"/>
      <c r="E108" s="466"/>
    </row>
    <row r="109" spans="1:5" x14ac:dyDescent="0.2">
      <c r="A109" s="466"/>
      <c r="B109" s="466"/>
      <c r="C109" s="466"/>
      <c r="D109" s="466"/>
      <c r="E109" s="466"/>
    </row>
    <row r="110" spans="1:5" x14ac:dyDescent="0.2">
      <c r="A110" s="466"/>
      <c r="B110" s="466"/>
      <c r="C110" s="466"/>
      <c r="D110" s="466"/>
      <c r="E110" s="466"/>
    </row>
    <row r="111" spans="1:5" x14ac:dyDescent="0.2">
      <c r="A111" s="466"/>
      <c r="B111" s="466"/>
      <c r="C111" s="466"/>
      <c r="D111" s="466"/>
      <c r="E111" s="466"/>
    </row>
    <row r="112" spans="1:5" x14ac:dyDescent="0.2">
      <c r="A112" s="466"/>
      <c r="B112" s="466"/>
      <c r="C112" s="466"/>
      <c r="D112" s="466"/>
      <c r="E112" s="466"/>
    </row>
    <row r="113" spans="1:5" x14ac:dyDescent="0.2">
      <c r="A113" s="466"/>
      <c r="B113" s="466"/>
      <c r="C113" s="466"/>
      <c r="D113" s="466"/>
      <c r="E113" s="466"/>
    </row>
    <row r="114" spans="1:5" x14ac:dyDescent="0.2">
      <c r="A114" s="466"/>
      <c r="B114" s="466"/>
      <c r="C114" s="466"/>
      <c r="D114" s="466"/>
      <c r="E114" s="466"/>
    </row>
    <row r="115" spans="1:5" x14ac:dyDescent="0.2">
      <c r="A115" s="466"/>
      <c r="B115" s="466"/>
      <c r="C115" s="466"/>
      <c r="D115" s="466"/>
      <c r="E115" s="466"/>
    </row>
    <row r="116" spans="1:5" x14ac:dyDescent="0.2">
      <c r="A116" s="466"/>
      <c r="B116" s="466"/>
      <c r="C116" s="466"/>
      <c r="D116" s="466"/>
      <c r="E116" s="466"/>
    </row>
    <row r="117" spans="1:5" x14ac:dyDescent="0.2">
      <c r="A117" s="466"/>
      <c r="B117" s="466"/>
      <c r="C117" s="466"/>
      <c r="D117" s="466"/>
      <c r="E117" s="466"/>
    </row>
    <row r="118" spans="1:5" x14ac:dyDescent="0.2">
      <c r="A118" s="466"/>
      <c r="B118" s="466"/>
      <c r="C118" s="466"/>
      <c r="D118" s="466"/>
      <c r="E118" s="466"/>
    </row>
    <row r="119" spans="1:5" x14ac:dyDescent="0.2">
      <c r="A119" s="466"/>
      <c r="B119" s="466"/>
      <c r="C119" s="466"/>
      <c r="D119" s="466"/>
      <c r="E119" s="466"/>
    </row>
    <row r="120" spans="1:5" x14ac:dyDescent="0.2">
      <c r="A120" s="466"/>
      <c r="B120" s="466"/>
      <c r="C120" s="466"/>
      <c r="D120" s="466"/>
      <c r="E120" s="466"/>
    </row>
    <row r="121" spans="1:5" x14ac:dyDescent="0.2">
      <c r="A121" s="466"/>
      <c r="B121" s="466"/>
      <c r="C121" s="466"/>
      <c r="D121" s="466"/>
      <c r="E121" s="466"/>
    </row>
    <row r="122" spans="1:5" x14ac:dyDescent="0.2">
      <c r="A122" s="466"/>
      <c r="B122" s="466"/>
      <c r="C122" s="466"/>
      <c r="D122" s="466"/>
      <c r="E122" s="466"/>
    </row>
    <row r="123" spans="1:5" x14ac:dyDescent="0.2">
      <c r="A123" s="466"/>
      <c r="B123" s="466"/>
      <c r="C123" s="466"/>
      <c r="D123" s="466"/>
      <c r="E123" s="466"/>
    </row>
    <row r="124" spans="1:5" x14ac:dyDescent="0.2">
      <c r="A124" s="466"/>
      <c r="B124" s="466"/>
      <c r="C124" s="466"/>
      <c r="D124" s="466"/>
      <c r="E124" s="466"/>
    </row>
    <row r="125" spans="1:5" x14ac:dyDescent="0.2">
      <c r="A125" s="466"/>
      <c r="B125" s="466"/>
      <c r="C125" s="466"/>
      <c r="D125" s="466"/>
      <c r="E125" s="466"/>
    </row>
    <row r="126" spans="1:5" x14ac:dyDescent="0.2">
      <c r="A126" s="466"/>
      <c r="B126" s="466"/>
      <c r="C126" s="466"/>
      <c r="D126" s="466"/>
      <c r="E126" s="466"/>
    </row>
    <row r="127" spans="1:5" x14ac:dyDescent="0.2">
      <c r="A127" s="466"/>
      <c r="B127" s="466"/>
      <c r="C127" s="466"/>
      <c r="D127" s="466"/>
      <c r="E127" s="466"/>
    </row>
    <row r="128" spans="1:5" x14ac:dyDescent="0.2">
      <c r="A128" s="466"/>
      <c r="B128" s="466"/>
      <c r="C128" s="466"/>
      <c r="D128" s="466"/>
      <c r="E128" s="466"/>
    </row>
    <row r="129" spans="1:5" x14ac:dyDescent="0.2">
      <c r="A129" s="466"/>
      <c r="B129" s="466"/>
      <c r="C129" s="466"/>
      <c r="D129" s="466"/>
      <c r="E129" s="466"/>
    </row>
    <row r="130" spans="1:5" x14ac:dyDescent="0.2">
      <c r="A130" s="466"/>
      <c r="B130" s="466"/>
      <c r="C130" s="466"/>
      <c r="D130" s="466"/>
      <c r="E130" s="466"/>
    </row>
    <row r="131" spans="1:5" x14ac:dyDescent="0.2">
      <c r="A131" s="466"/>
      <c r="B131" s="466"/>
      <c r="C131" s="466"/>
      <c r="D131" s="466"/>
      <c r="E131" s="466"/>
    </row>
    <row r="132" spans="1:5" x14ac:dyDescent="0.2">
      <c r="A132" s="466"/>
      <c r="B132" s="466"/>
      <c r="C132" s="466"/>
      <c r="D132" s="466"/>
      <c r="E132" s="466"/>
    </row>
    <row r="133" spans="1:5" x14ac:dyDescent="0.2">
      <c r="A133" s="466"/>
      <c r="B133" s="466"/>
      <c r="C133" s="466"/>
      <c r="D133" s="466"/>
      <c r="E133" s="466"/>
    </row>
    <row r="134" spans="1:5" x14ac:dyDescent="0.2">
      <c r="A134" s="466"/>
      <c r="B134" s="466"/>
      <c r="C134" s="466"/>
      <c r="D134" s="466"/>
      <c r="E134" s="466"/>
    </row>
    <row r="135" spans="1:5" x14ac:dyDescent="0.2">
      <c r="A135" s="466"/>
      <c r="B135" s="466"/>
      <c r="C135" s="466"/>
      <c r="D135" s="466"/>
      <c r="E135" s="466"/>
    </row>
    <row r="136" spans="1:5" x14ac:dyDescent="0.2">
      <c r="A136" s="466"/>
      <c r="B136" s="466"/>
      <c r="C136" s="466"/>
      <c r="D136" s="466"/>
      <c r="E136" s="466"/>
    </row>
    <row r="137" spans="1:5" x14ac:dyDescent="0.2">
      <c r="A137" s="466"/>
      <c r="B137" s="466"/>
      <c r="C137" s="466"/>
      <c r="D137" s="466"/>
      <c r="E137" s="466"/>
    </row>
    <row r="138" spans="1:5" x14ac:dyDescent="0.2">
      <c r="A138" s="466"/>
      <c r="B138" s="466"/>
      <c r="C138" s="466"/>
      <c r="D138" s="466"/>
      <c r="E138" s="466"/>
    </row>
    <row r="139" spans="1:5" x14ac:dyDescent="0.2">
      <c r="A139" s="466"/>
      <c r="B139" s="466"/>
      <c r="C139" s="466"/>
      <c r="D139" s="466"/>
      <c r="E139" s="466"/>
    </row>
    <row r="140" spans="1:5" x14ac:dyDescent="0.2">
      <c r="A140" s="466"/>
      <c r="B140" s="466"/>
      <c r="C140" s="466"/>
      <c r="D140" s="466"/>
      <c r="E140" s="466"/>
    </row>
    <row r="141" spans="1:5" x14ac:dyDescent="0.2">
      <c r="A141" s="466"/>
      <c r="B141" s="466"/>
      <c r="C141" s="466"/>
      <c r="D141" s="466"/>
      <c r="E141" s="466"/>
    </row>
    <row r="142" spans="1:5" x14ac:dyDescent="0.2">
      <c r="A142" s="466"/>
      <c r="B142" s="466"/>
      <c r="C142" s="466"/>
      <c r="D142" s="466"/>
      <c r="E142" s="466"/>
    </row>
    <row r="143" spans="1:5" x14ac:dyDescent="0.2">
      <c r="A143" s="466"/>
      <c r="B143" s="466"/>
      <c r="C143" s="466"/>
      <c r="D143" s="466"/>
      <c r="E143" s="466"/>
    </row>
    <row r="144" spans="1:5" x14ac:dyDescent="0.2">
      <c r="A144" s="466"/>
      <c r="B144" s="466"/>
      <c r="C144" s="466"/>
      <c r="D144" s="466"/>
      <c r="E144" s="466"/>
    </row>
    <row r="145" spans="1:5" x14ac:dyDescent="0.2">
      <c r="A145" s="466"/>
      <c r="B145" s="466"/>
      <c r="C145" s="466"/>
      <c r="D145" s="466"/>
      <c r="E145" s="466"/>
    </row>
    <row r="146" spans="1:5" x14ac:dyDescent="0.2">
      <c r="A146" s="466"/>
      <c r="B146" s="466"/>
      <c r="C146" s="466"/>
      <c r="D146" s="466"/>
      <c r="E146" s="466"/>
    </row>
    <row r="147" spans="1:5" x14ac:dyDescent="0.2">
      <c r="A147" s="466"/>
      <c r="B147" s="466"/>
      <c r="C147" s="466"/>
      <c r="D147" s="466"/>
      <c r="E147" s="466"/>
    </row>
    <row r="148" spans="1:5" x14ac:dyDescent="0.2">
      <c r="A148" s="466"/>
      <c r="B148" s="466"/>
      <c r="C148" s="466"/>
      <c r="D148" s="466"/>
      <c r="E148" s="466"/>
    </row>
    <row r="149" spans="1:5" x14ac:dyDescent="0.2">
      <c r="A149" s="466"/>
      <c r="B149" s="466"/>
      <c r="C149" s="466"/>
      <c r="D149" s="466"/>
      <c r="E149" s="466"/>
    </row>
    <row r="150" spans="1:5" x14ac:dyDescent="0.2">
      <c r="A150" s="466"/>
      <c r="B150" s="466"/>
      <c r="C150" s="466"/>
      <c r="D150" s="466"/>
      <c r="E150" s="466"/>
    </row>
    <row r="151" spans="1:5" x14ac:dyDescent="0.2">
      <c r="A151" s="466"/>
      <c r="B151" s="466"/>
      <c r="C151" s="466"/>
      <c r="D151" s="466"/>
      <c r="E151" s="466"/>
    </row>
    <row r="152" spans="1:5" x14ac:dyDescent="0.2">
      <c r="A152" s="466"/>
      <c r="B152" s="466"/>
      <c r="C152" s="466"/>
      <c r="D152" s="466"/>
      <c r="E152" s="466"/>
    </row>
    <row r="153" spans="1:5" x14ac:dyDescent="0.2">
      <c r="A153" s="466"/>
      <c r="B153" s="466"/>
      <c r="C153" s="466"/>
      <c r="D153" s="466"/>
      <c r="E153" s="466"/>
    </row>
    <row r="154" spans="1:5" x14ac:dyDescent="0.2">
      <c r="A154" s="466"/>
      <c r="B154" s="466"/>
      <c r="C154" s="466"/>
      <c r="D154" s="466"/>
      <c r="E154" s="466"/>
    </row>
    <row r="155" spans="1:5" x14ac:dyDescent="0.2">
      <c r="A155" s="466"/>
      <c r="B155" s="466"/>
      <c r="C155" s="466"/>
      <c r="D155" s="466"/>
      <c r="E155" s="466"/>
    </row>
    <row r="156" spans="1:5" x14ac:dyDescent="0.2">
      <c r="A156" s="466"/>
      <c r="B156" s="466"/>
      <c r="C156" s="466"/>
      <c r="D156" s="466"/>
      <c r="E156" s="466"/>
    </row>
    <row r="157" spans="1:5" x14ac:dyDescent="0.2">
      <c r="A157" s="466"/>
      <c r="B157" s="466"/>
      <c r="C157" s="466"/>
      <c r="D157" s="466"/>
      <c r="E157" s="466"/>
    </row>
    <row r="158" spans="1:5" x14ac:dyDescent="0.2">
      <c r="A158" s="466"/>
      <c r="B158" s="466"/>
      <c r="C158" s="466"/>
      <c r="D158" s="466"/>
      <c r="E158" s="466"/>
    </row>
    <row r="159" spans="1:5" x14ac:dyDescent="0.2">
      <c r="A159" s="466"/>
      <c r="B159" s="466"/>
      <c r="C159" s="466"/>
      <c r="D159" s="466"/>
      <c r="E159" s="466"/>
    </row>
    <row r="160" spans="1:5" x14ac:dyDescent="0.2">
      <c r="A160" s="466"/>
      <c r="B160" s="466"/>
      <c r="C160" s="466"/>
      <c r="D160" s="466"/>
      <c r="E160" s="466"/>
    </row>
    <row r="161" spans="1:5" x14ac:dyDescent="0.2">
      <c r="A161" s="466"/>
      <c r="B161" s="466"/>
      <c r="C161" s="466"/>
      <c r="D161" s="466"/>
      <c r="E161" s="466"/>
    </row>
    <row r="162" spans="1:5" x14ac:dyDescent="0.2">
      <c r="A162" s="466"/>
      <c r="B162" s="466"/>
      <c r="C162" s="466"/>
      <c r="D162" s="466"/>
      <c r="E162" s="466"/>
    </row>
    <row r="163" spans="1:5" x14ac:dyDescent="0.2">
      <c r="A163" s="466"/>
      <c r="B163" s="466"/>
      <c r="C163" s="466"/>
      <c r="D163" s="466"/>
      <c r="E163" s="466"/>
    </row>
    <row r="164" spans="1:5" x14ac:dyDescent="0.2">
      <c r="A164" s="466"/>
      <c r="B164" s="466"/>
      <c r="C164" s="466"/>
      <c r="D164" s="466"/>
      <c r="E164" s="466"/>
    </row>
    <row r="165" spans="1:5" x14ac:dyDescent="0.2">
      <c r="A165" s="466"/>
      <c r="B165" s="466"/>
      <c r="C165" s="466"/>
      <c r="D165" s="466"/>
      <c r="E165" s="466"/>
    </row>
    <row r="166" spans="1:5" x14ac:dyDescent="0.2">
      <c r="A166" s="466"/>
      <c r="B166" s="466"/>
      <c r="C166" s="466"/>
      <c r="D166" s="466"/>
      <c r="E166" s="466"/>
    </row>
    <row r="167" spans="1:5" x14ac:dyDescent="0.2">
      <c r="A167" s="466"/>
      <c r="B167" s="466"/>
      <c r="C167" s="466"/>
      <c r="D167" s="466"/>
      <c r="E167" s="466"/>
    </row>
    <row r="168" spans="1:5" x14ac:dyDescent="0.2">
      <c r="A168" s="466"/>
      <c r="B168" s="466"/>
      <c r="C168" s="466"/>
      <c r="D168" s="466"/>
      <c r="E168" s="466"/>
    </row>
    <row r="169" spans="1:5" x14ac:dyDescent="0.2">
      <c r="A169" s="466"/>
      <c r="B169" s="466"/>
      <c r="C169" s="466"/>
      <c r="D169" s="466"/>
      <c r="E169" s="466"/>
    </row>
    <row r="170" spans="1:5" x14ac:dyDescent="0.2">
      <c r="A170" s="466"/>
      <c r="B170" s="466"/>
      <c r="C170" s="466"/>
      <c r="D170" s="466"/>
      <c r="E170" s="466"/>
    </row>
    <row r="171" spans="1:5" x14ac:dyDescent="0.2">
      <c r="A171" s="466"/>
      <c r="B171" s="466"/>
      <c r="C171" s="466"/>
      <c r="D171" s="466"/>
      <c r="E171" s="466"/>
    </row>
    <row r="172" spans="1:5" x14ac:dyDescent="0.2">
      <c r="A172" s="466"/>
      <c r="B172" s="466"/>
      <c r="C172" s="466"/>
      <c r="D172" s="466"/>
      <c r="E172" s="466"/>
    </row>
    <row r="173" spans="1:5" x14ac:dyDescent="0.2">
      <c r="A173" s="466"/>
      <c r="B173" s="466"/>
      <c r="C173" s="466"/>
      <c r="D173" s="466"/>
      <c r="E173" s="466"/>
    </row>
    <row r="174" spans="1:5" x14ac:dyDescent="0.2">
      <c r="A174" s="466"/>
      <c r="B174" s="466"/>
      <c r="C174" s="466"/>
      <c r="D174" s="466"/>
      <c r="E174" s="466"/>
    </row>
    <row r="175" spans="1:5" x14ac:dyDescent="0.2">
      <c r="A175" s="466"/>
      <c r="B175" s="466"/>
      <c r="C175" s="466"/>
      <c r="D175" s="466"/>
      <c r="E175" s="466"/>
    </row>
    <row r="176" spans="1:5" x14ac:dyDescent="0.2">
      <c r="A176" s="466"/>
      <c r="B176" s="466"/>
      <c r="C176" s="466"/>
      <c r="D176" s="466"/>
      <c r="E176" s="466"/>
    </row>
    <row r="177" spans="1:5" x14ac:dyDescent="0.2">
      <c r="A177" s="466"/>
      <c r="B177" s="466"/>
      <c r="C177" s="466"/>
      <c r="D177" s="466"/>
      <c r="E177" s="466"/>
    </row>
    <row r="178" spans="1:5" x14ac:dyDescent="0.2">
      <c r="A178" s="466"/>
      <c r="B178" s="466"/>
      <c r="C178" s="466"/>
      <c r="D178" s="466"/>
      <c r="E178" s="466"/>
    </row>
    <row r="179" spans="1:5" x14ac:dyDescent="0.2">
      <c r="A179" s="466"/>
      <c r="B179" s="466"/>
      <c r="C179" s="466"/>
      <c r="D179" s="466"/>
      <c r="E179" s="466"/>
    </row>
    <row r="180" spans="1:5" x14ac:dyDescent="0.2">
      <c r="A180" s="466"/>
      <c r="B180" s="466"/>
      <c r="C180" s="466"/>
      <c r="D180" s="466"/>
      <c r="E180" s="466"/>
    </row>
    <row r="181" spans="1:5" x14ac:dyDescent="0.2">
      <c r="A181" s="466"/>
      <c r="B181" s="466"/>
      <c r="C181" s="466"/>
      <c r="D181" s="466"/>
      <c r="E181" s="466"/>
    </row>
    <row r="182" spans="1:5" x14ac:dyDescent="0.2">
      <c r="A182" s="466"/>
      <c r="B182" s="466"/>
      <c r="C182" s="466"/>
      <c r="D182" s="466"/>
      <c r="E182" s="466"/>
    </row>
    <row r="183" spans="1:5" x14ac:dyDescent="0.2">
      <c r="A183" s="466"/>
      <c r="B183" s="466"/>
      <c r="C183" s="466"/>
      <c r="D183" s="466"/>
      <c r="E183" s="466"/>
    </row>
    <row r="184" spans="1:5" x14ac:dyDescent="0.2">
      <c r="A184" s="466"/>
      <c r="B184" s="466"/>
      <c r="C184" s="466"/>
      <c r="D184" s="466"/>
      <c r="E184" s="466"/>
    </row>
    <row r="185" spans="1:5" x14ac:dyDescent="0.2">
      <c r="A185" s="466"/>
      <c r="B185" s="466"/>
      <c r="C185" s="466"/>
      <c r="D185" s="466"/>
      <c r="E185" s="466"/>
    </row>
    <row r="186" spans="1:5" x14ac:dyDescent="0.2">
      <c r="A186" s="466"/>
      <c r="B186" s="466"/>
      <c r="C186" s="466"/>
      <c r="D186" s="466"/>
      <c r="E186" s="466"/>
    </row>
    <row r="187" spans="1:5" x14ac:dyDescent="0.2">
      <c r="A187" s="466"/>
      <c r="B187" s="466"/>
      <c r="C187" s="466"/>
      <c r="D187" s="466"/>
      <c r="E187" s="466"/>
    </row>
    <row r="188" spans="1:5" x14ac:dyDescent="0.2">
      <c r="A188" s="466"/>
      <c r="B188" s="466"/>
      <c r="C188" s="466"/>
      <c r="D188" s="466"/>
      <c r="E188" s="466"/>
    </row>
    <row r="189" spans="1:5" x14ac:dyDescent="0.2">
      <c r="A189" s="466"/>
      <c r="B189" s="466"/>
      <c r="C189" s="466"/>
      <c r="D189" s="466"/>
      <c r="E189" s="466"/>
    </row>
    <row r="190" spans="1:5" x14ac:dyDescent="0.2">
      <c r="A190" s="466"/>
      <c r="B190" s="466"/>
      <c r="C190" s="466"/>
      <c r="D190" s="466"/>
      <c r="E190" s="466"/>
    </row>
    <row r="191" spans="1:5" x14ac:dyDescent="0.2">
      <c r="A191" s="466"/>
      <c r="B191" s="466"/>
      <c r="C191" s="466"/>
      <c r="D191" s="466"/>
      <c r="E191" s="466"/>
    </row>
    <row r="192" spans="1:5" x14ac:dyDescent="0.2">
      <c r="A192" s="466"/>
      <c r="B192" s="466"/>
      <c r="C192" s="466"/>
      <c r="D192" s="466"/>
      <c r="E192" s="466"/>
    </row>
    <row r="193" spans="1:5" x14ac:dyDescent="0.2">
      <c r="A193" s="466"/>
      <c r="B193" s="466"/>
      <c r="C193" s="466"/>
      <c r="D193" s="466"/>
      <c r="E193" s="466"/>
    </row>
    <row r="194" spans="1:5" x14ac:dyDescent="0.2">
      <c r="A194" s="466"/>
      <c r="B194" s="466"/>
      <c r="C194" s="466"/>
      <c r="D194" s="466"/>
      <c r="E194" s="466"/>
    </row>
    <row r="195" spans="1:5" x14ac:dyDescent="0.2">
      <c r="A195" s="466"/>
      <c r="B195" s="466"/>
      <c r="C195" s="466"/>
      <c r="D195" s="466"/>
      <c r="E195" s="466"/>
    </row>
    <row r="196" spans="1:5" x14ac:dyDescent="0.2">
      <c r="A196" s="466"/>
      <c r="B196" s="466"/>
      <c r="C196" s="466"/>
      <c r="D196" s="466"/>
      <c r="E196" s="466"/>
    </row>
    <row r="197" spans="1:5" x14ac:dyDescent="0.2">
      <c r="A197" s="466"/>
      <c r="B197" s="466"/>
      <c r="C197" s="466"/>
      <c r="D197" s="466"/>
      <c r="E197" s="466"/>
    </row>
    <row r="198" spans="1:5" x14ac:dyDescent="0.2">
      <c r="A198" s="466"/>
      <c r="B198" s="466"/>
      <c r="C198" s="466"/>
      <c r="D198" s="466"/>
      <c r="E198" s="466"/>
    </row>
    <row r="199" spans="1:5" x14ac:dyDescent="0.2">
      <c r="A199" s="466"/>
      <c r="B199" s="466"/>
      <c r="C199" s="466"/>
      <c r="D199" s="466"/>
      <c r="E199" s="466"/>
    </row>
    <row r="200" spans="1:5" x14ac:dyDescent="0.2">
      <c r="A200" s="466"/>
      <c r="B200" s="466"/>
      <c r="C200" s="466"/>
      <c r="D200" s="466"/>
      <c r="E200" s="466"/>
    </row>
    <row r="201" spans="1:5" x14ac:dyDescent="0.2">
      <c r="A201" s="466"/>
      <c r="B201" s="466"/>
      <c r="C201" s="466"/>
      <c r="D201" s="466"/>
      <c r="E201" s="466"/>
    </row>
    <row r="202" spans="1:5" x14ac:dyDescent="0.2">
      <c r="A202" s="466"/>
      <c r="B202" s="466"/>
      <c r="C202" s="466"/>
      <c r="D202" s="466"/>
      <c r="E202" s="466"/>
    </row>
    <row r="203" spans="1:5" x14ac:dyDescent="0.2">
      <c r="A203" s="466"/>
      <c r="B203" s="466"/>
      <c r="C203" s="466"/>
      <c r="D203" s="466"/>
      <c r="E203" s="466"/>
    </row>
    <row r="204" spans="1:5" x14ac:dyDescent="0.2">
      <c r="A204" s="466"/>
      <c r="B204" s="466"/>
      <c r="C204" s="466"/>
      <c r="D204" s="466"/>
      <c r="E204" s="466"/>
    </row>
    <row r="205" spans="1:5" x14ac:dyDescent="0.2">
      <c r="A205" s="466"/>
      <c r="B205" s="466"/>
      <c r="C205" s="466"/>
      <c r="D205" s="466"/>
      <c r="E205" s="466"/>
    </row>
    <row r="206" spans="1:5" x14ac:dyDescent="0.2">
      <c r="A206" s="466"/>
      <c r="B206" s="466"/>
      <c r="C206" s="466"/>
      <c r="D206" s="466"/>
      <c r="E206" s="466"/>
    </row>
    <row r="207" spans="1:5" x14ac:dyDescent="0.2">
      <c r="A207" s="466"/>
      <c r="B207" s="466"/>
      <c r="C207" s="466"/>
      <c r="D207" s="466"/>
      <c r="E207" s="466"/>
    </row>
    <row r="208" spans="1:5" x14ac:dyDescent="0.2">
      <c r="A208" s="466"/>
      <c r="B208" s="466"/>
      <c r="C208" s="466"/>
      <c r="D208" s="466"/>
      <c r="E208" s="466"/>
    </row>
    <row r="209" spans="1:5" x14ac:dyDescent="0.2">
      <c r="A209" s="466"/>
      <c r="B209" s="466"/>
      <c r="C209" s="466"/>
      <c r="D209" s="466"/>
      <c r="E209" s="466"/>
    </row>
    <row r="210" spans="1:5" x14ac:dyDescent="0.2">
      <c r="A210" s="466"/>
      <c r="B210" s="466"/>
      <c r="C210" s="466"/>
      <c r="D210" s="466"/>
      <c r="E210" s="466"/>
    </row>
    <row r="211" spans="1:5" x14ac:dyDescent="0.2">
      <c r="A211" s="466"/>
      <c r="B211" s="466"/>
      <c r="C211" s="466"/>
      <c r="D211" s="466"/>
      <c r="E211" s="466"/>
    </row>
    <row r="212" spans="1:5" x14ac:dyDescent="0.2">
      <c r="A212" s="466"/>
      <c r="B212" s="466"/>
      <c r="C212" s="466"/>
      <c r="D212" s="466"/>
      <c r="E212" s="466"/>
    </row>
    <row r="213" spans="1:5" x14ac:dyDescent="0.2">
      <c r="A213" s="466"/>
      <c r="B213" s="466"/>
      <c r="C213" s="466"/>
      <c r="D213" s="466"/>
      <c r="E213" s="466"/>
    </row>
    <row r="214" spans="1:5" x14ac:dyDescent="0.2">
      <c r="A214" s="466"/>
      <c r="B214" s="466"/>
      <c r="C214" s="466"/>
      <c r="D214" s="466"/>
      <c r="E214" s="466"/>
    </row>
    <row r="215" spans="1:5" x14ac:dyDescent="0.2">
      <c r="A215" s="466"/>
      <c r="B215" s="466"/>
      <c r="C215" s="466"/>
      <c r="D215" s="466"/>
      <c r="E215" s="466"/>
    </row>
    <row r="216" spans="1:5" x14ac:dyDescent="0.2">
      <c r="A216" s="466"/>
      <c r="B216" s="466"/>
      <c r="C216" s="466"/>
      <c r="D216" s="466"/>
      <c r="E216" s="466"/>
    </row>
    <row r="217" spans="1:5" x14ac:dyDescent="0.2">
      <c r="A217" s="466"/>
      <c r="B217" s="466"/>
      <c r="C217" s="466"/>
      <c r="D217" s="466"/>
      <c r="E217" s="466"/>
    </row>
    <row r="218" spans="1:5" x14ac:dyDescent="0.2">
      <c r="A218" s="466"/>
      <c r="B218" s="466"/>
      <c r="C218" s="466"/>
      <c r="D218" s="466"/>
      <c r="E218" s="466"/>
    </row>
    <row r="219" spans="1:5" x14ac:dyDescent="0.2">
      <c r="A219" s="466"/>
      <c r="B219" s="466"/>
      <c r="C219" s="466"/>
      <c r="D219" s="466"/>
      <c r="E219" s="466"/>
    </row>
    <row r="220" spans="1:5" x14ac:dyDescent="0.2">
      <c r="A220" s="466"/>
      <c r="B220" s="466"/>
      <c r="C220" s="466"/>
      <c r="D220" s="466"/>
      <c r="E220" s="466"/>
    </row>
    <row r="221" spans="1:5" x14ac:dyDescent="0.2">
      <c r="A221" s="466"/>
      <c r="B221" s="466"/>
      <c r="C221" s="466"/>
      <c r="D221" s="466"/>
      <c r="E221" s="466"/>
    </row>
    <row r="222" spans="1:5" x14ac:dyDescent="0.2">
      <c r="A222" s="466"/>
      <c r="B222" s="466"/>
      <c r="C222" s="466"/>
      <c r="D222" s="466"/>
      <c r="E222" s="466"/>
    </row>
    <row r="223" spans="1:5" x14ac:dyDescent="0.2">
      <c r="A223" s="466"/>
      <c r="B223" s="466"/>
      <c r="C223" s="466"/>
      <c r="D223" s="466"/>
      <c r="E223" s="466"/>
    </row>
    <row r="224" spans="1:5" x14ac:dyDescent="0.2">
      <c r="A224" s="466"/>
      <c r="B224" s="466"/>
      <c r="C224" s="466"/>
      <c r="D224" s="466"/>
      <c r="E224" s="466"/>
    </row>
    <row r="225" spans="1:5" x14ac:dyDescent="0.2">
      <c r="A225" s="466"/>
      <c r="B225" s="466"/>
      <c r="C225" s="466"/>
      <c r="D225" s="466"/>
      <c r="E225" s="466"/>
    </row>
    <row r="226" spans="1:5" x14ac:dyDescent="0.2">
      <c r="A226" s="466"/>
      <c r="B226" s="466"/>
      <c r="C226" s="466"/>
      <c r="D226" s="466"/>
      <c r="E226" s="466"/>
    </row>
    <row r="227" spans="1:5" x14ac:dyDescent="0.2">
      <c r="A227" s="466"/>
      <c r="B227" s="466"/>
      <c r="C227" s="466"/>
      <c r="D227" s="466"/>
      <c r="E227" s="466"/>
    </row>
    <row r="228" spans="1:5" x14ac:dyDescent="0.2">
      <c r="A228" s="466"/>
      <c r="B228" s="466"/>
      <c r="C228" s="466"/>
      <c r="D228" s="466"/>
      <c r="E228" s="466"/>
    </row>
    <row r="229" spans="1:5" x14ac:dyDescent="0.2">
      <c r="A229" s="466"/>
      <c r="B229" s="466"/>
      <c r="C229" s="466"/>
      <c r="D229" s="466"/>
      <c r="E229" s="466"/>
    </row>
    <row r="230" spans="1:5" x14ac:dyDescent="0.2">
      <c r="A230" s="466"/>
      <c r="B230" s="466"/>
      <c r="C230" s="466"/>
      <c r="D230" s="466"/>
      <c r="E230" s="466"/>
    </row>
    <row r="231" spans="1:5" x14ac:dyDescent="0.2">
      <c r="A231" s="466"/>
      <c r="B231" s="466"/>
      <c r="C231" s="466"/>
      <c r="D231" s="466"/>
      <c r="E231" s="466"/>
    </row>
    <row r="232" spans="1:5" x14ac:dyDescent="0.2">
      <c r="A232" s="466"/>
      <c r="B232" s="466"/>
      <c r="C232" s="466"/>
      <c r="D232" s="466"/>
      <c r="E232" s="466"/>
    </row>
    <row r="233" spans="1:5" x14ac:dyDescent="0.2">
      <c r="A233" s="466"/>
      <c r="B233" s="466"/>
      <c r="C233" s="466"/>
      <c r="D233" s="466"/>
      <c r="E233" s="466"/>
    </row>
    <row r="234" spans="1:5" x14ac:dyDescent="0.2">
      <c r="A234" s="466"/>
      <c r="B234" s="466"/>
      <c r="C234" s="466"/>
      <c r="D234" s="466"/>
      <c r="E234" s="466"/>
    </row>
    <row r="235" spans="1:5" x14ac:dyDescent="0.2">
      <c r="A235" s="466"/>
      <c r="B235" s="466"/>
      <c r="C235" s="466"/>
      <c r="D235" s="466"/>
      <c r="E235" s="466"/>
    </row>
    <row r="236" spans="1:5" x14ac:dyDescent="0.2">
      <c r="A236" s="466"/>
      <c r="B236" s="466"/>
      <c r="C236" s="466"/>
      <c r="D236" s="466"/>
      <c r="E236" s="466"/>
    </row>
    <row r="237" spans="1:5" x14ac:dyDescent="0.2">
      <c r="A237" s="466"/>
      <c r="B237" s="466"/>
      <c r="C237" s="466"/>
      <c r="D237" s="466"/>
      <c r="E237" s="466"/>
    </row>
    <row r="238" spans="1:5" x14ac:dyDescent="0.2">
      <c r="A238" s="466"/>
      <c r="B238" s="466"/>
      <c r="C238" s="466"/>
      <c r="D238" s="466"/>
      <c r="E238" s="466"/>
    </row>
    <row r="239" spans="1:5" x14ac:dyDescent="0.2">
      <c r="A239" s="466"/>
      <c r="B239" s="466"/>
      <c r="C239" s="466"/>
      <c r="D239" s="466"/>
      <c r="E239" s="466"/>
    </row>
    <row r="240" spans="1:5" x14ac:dyDescent="0.2">
      <c r="A240" s="466"/>
      <c r="B240" s="466"/>
      <c r="C240" s="466"/>
      <c r="D240" s="466"/>
      <c r="E240" s="466"/>
    </row>
    <row r="241" spans="1:5" x14ac:dyDescent="0.2">
      <c r="A241" s="466"/>
      <c r="B241" s="466"/>
      <c r="C241" s="466"/>
      <c r="D241" s="466"/>
      <c r="E241" s="466"/>
    </row>
    <row r="242" spans="1:5" x14ac:dyDescent="0.2">
      <c r="A242" s="466"/>
      <c r="B242" s="466"/>
      <c r="C242" s="466"/>
      <c r="D242" s="466"/>
      <c r="E242" s="466"/>
    </row>
    <row r="243" spans="1:5" x14ac:dyDescent="0.2">
      <c r="A243" s="466"/>
      <c r="B243" s="466"/>
      <c r="C243" s="466"/>
      <c r="D243" s="466"/>
      <c r="E243" s="466"/>
    </row>
    <row r="244" spans="1:5" x14ac:dyDescent="0.2">
      <c r="A244" s="466"/>
      <c r="B244" s="466"/>
      <c r="C244" s="466"/>
      <c r="D244" s="466"/>
      <c r="E244" s="466"/>
    </row>
    <row r="245" spans="1:5" x14ac:dyDescent="0.2">
      <c r="A245" s="466"/>
      <c r="B245" s="466"/>
      <c r="C245" s="466"/>
      <c r="D245" s="466"/>
      <c r="E245" s="466"/>
    </row>
    <row r="246" spans="1:5" x14ac:dyDescent="0.2">
      <c r="A246" s="466"/>
      <c r="B246" s="466"/>
      <c r="C246" s="466"/>
      <c r="D246" s="466"/>
      <c r="E246" s="466"/>
    </row>
    <row r="247" spans="1:5" x14ac:dyDescent="0.2">
      <c r="A247" s="466"/>
      <c r="B247" s="466"/>
      <c r="C247" s="466"/>
      <c r="D247" s="466"/>
      <c r="E247" s="466"/>
    </row>
    <row r="248" spans="1:5" x14ac:dyDescent="0.2">
      <c r="A248" s="466"/>
      <c r="B248" s="466"/>
      <c r="C248" s="466"/>
      <c r="D248" s="466"/>
      <c r="E248" s="466"/>
    </row>
    <row r="249" spans="1:5" x14ac:dyDescent="0.2">
      <c r="A249" s="466"/>
      <c r="B249" s="466"/>
      <c r="C249" s="466"/>
      <c r="D249" s="466"/>
      <c r="E249" s="466"/>
    </row>
    <row r="250" spans="1:5" x14ac:dyDescent="0.2">
      <c r="A250" s="466"/>
      <c r="B250" s="466"/>
      <c r="C250" s="466"/>
      <c r="D250" s="466"/>
      <c r="E250" s="466"/>
    </row>
    <row r="251" spans="1:5" x14ac:dyDescent="0.2">
      <c r="A251" s="466"/>
      <c r="B251" s="466"/>
      <c r="C251" s="466"/>
      <c r="D251" s="466"/>
      <c r="E251" s="466"/>
    </row>
    <row r="252" spans="1:5" x14ac:dyDescent="0.2">
      <c r="A252" s="466"/>
      <c r="B252" s="466"/>
      <c r="C252" s="466"/>
      <c r="D252" s="466"/>
      <c r="E252" s="466"/>
    </row>
    <row r="253" spans="1:5" x14ac:dyDescent="0.2">
      <c r="A253" s="466"/>
      <c r="B253" s="466"/>
      <c r="C253" s="466"/>
      <c r="D253" s="466"/>
      <c r="E253" s="466"/>
    </row>
    <row r="254" spans="1:5" x14ac:dyDescent="0.2">
      <c r="A254" s="466"/>
      <c r="B254" s="466"/>
      <c r="C254" s="466"/>
      <c r="D254" s="466"/>
      <c r="E254" s="466"/>
    </row>
    <row r="255" spans="1:5" x14ac:dyDescent="0.2">
      <c r="A255" s="466"/>
      <c r="B255" s="466"/>
      <c r="C255" s="466"/>
      <c r="D255" s="466"/>
      <c r="E255" s="466"/>
    </row>
    <row r="256" spans="1:5" x14ac:dyDescent="0.2">
      <c r="A256" s="466"/>
      <c r="B256" s="466"/>
      <c r="C256" s="466"/>
      <c r="D256" s="466"/>
      <c r="E256" s="466"/>
    </row>
    <row r="257" spans="1:5" x14ac:dyDescent="0.2">
      <c r="A257" s="466"/>
      <c r="B257" s="466"/>
      <c r="C257" s="466"/>
      <c r="D257" s="466"/>
      <c r="E257" s="466"/>
    </row>
    <row r="258" spans="1:5" x14ac:dyDescent="0.2">
      <c r="A258" s="466"/>
      <c r="B258" s="466"/>
      <c r="C258" s="466"/>
      <c r="D258" s="466"/>
      <c r="E258" s="466"/>
    </row>
    <row r="259" spans="1:5" x14ac:dyDescent="0.2">
      <c r="A259" s="466"/>
      <c r="B259" s="466"/>
      <c r="C259" s="466"/>
      <c r="D259" s="466"/>
      <c r="E259" s="466"/>
    </row>
    <row r="260" spans="1:5" x14ac:dyDescent="0.2">
      <c r="A260" s="466"/>
      <c r="B260" s="466"/>
      <c r="C260" s="466"/>
      <c r="D260" s="466"/>
      <c r="E260" s="466"/>
    </row>
    <row r="261" spans="1:5" x14ac:dyDescent="0.2">
      <c r="A261" s="466"/>
      <c r="B261" s="466"/>
      <c r="C261" s="466"/>
      <c r="D261" s="466"/>
      <c r="E261" s="466"/>
    </row>
    <row r="262" spans="1:5" x14ac:dyDescent="0.2">
      <c r="A262" s="466"/>
      <c r="B262" s="466"/>
      <c r="C262" s="466"/>
      <c r="D262" s="466"/>
      <c r="E262" s="466"/>
    </row>
    <row r="263" spans="1:5" x14ac:dyDescent="0.2">
      <c r="A263" s="466"/>
      <c r="B263" s="466"/>
      <c r="C263" s="466"/>
      <c r="D263" s="466"/>
      <c r="E263" s="466"/>
    </row>
    <row r="264" spans="1:5" x14ac:dyDescent="0.2">
      <c r="A264" s="466"/>
      <c r="B264" s="466"/>
      <c r="C264" s="466"/>
      <c r="D264" s="466"/>
      <c r="E264" s="466"/>
    </row>
    <row r="265" spans="1:5" x14ac:dyDescent="0.2">
      <c r="A265" s="466"/>
      <c r="B265" s="466"/>
      <c r="C265" s="466"/>
      <c r="D265" s="466"/>
      <c r="E265" s="466"/>
    </row>
    <row r="266" spans="1:5" x14ac:dyDescent="0.2">
      <c r="A266" s="466"/>
      <c r="B266" s="466"/>
      <c r="C266" s="466"/>
      <c r="D266" s="466"/>
      <c r="E266" s="466"/>
    </row>
    <row r="267" spans="1:5" x14ac:dyDescent="0.2">
      <c r="A267" s="466"/>
      <c r="B267" s="466"/>
      <c r="C267" s="466"/>
      <c r="D267" s="466"/>
      <c r="E267" s="466"/>
    </row>
    <row r="268" spans="1:5" x14ac:dyDescent="0.2">
      <c r="A268" s="466"/>
      <c r="B268" s="466"/>
      <c r="C268" s="466"/>
      <c r="D268" s="466"/>
      <c r="E268" s="466"/>
    </row>
    <row r="269" spans="1:5" x14ac:dyDescent="0.2">
      <c r="A269" s="466"/>
      <c r="B269" s="466"/>
      <c r="C269" s="466"/>
      <c r="D269" s="466"/>
      <c r="E269" s="466"/>
    </row>
    <row r="270" spans="1:5" x14ac:dyDescent="0.2">
      <c r="A270" s="466"/>
      <c r="B270" s="466"/>
      <c r="C270" s="466"/>
      <c r="D270" s="466"/>
      <c r="E270" s="466"/>
    </row>
    <row r="271" spans="1:5" x14ac:dyDescent="0.2">
      <c r="A271" s="466"/>
      <c r="B271" s="466"/>
      <c r="C271" s="466"/>
      <c r="D271" s="466"/>
      <c r="E271" s="466"/>
    </row>
    <row r="272" spans="1:5" x14ac:dyDescent="0.2">
      <c r="A272" s="466"/>
      <c r="B272" s="466"/>
      <c r="C272" s="466"/>
      <c r="D272" s="466"/>
      <c r="E272" s="466"/>
    </row>
    <row r="273" spans="1:5" x14ac:dyDescent="0.2">
      <c r="A273" s="466"/>
      <c r="B273" s="466"/>
      <c r="C273" s="466"/>
      <c r="D273" s="466"/>
      <c r="E273" s="466"/>
    </row>
    <row r="274" spans="1:5" x14ac:dyDescent="0.2">
      <c r="A274" s="466"/>
      <c r="B274" s="466"/>
      <c r="C274" s="466"/>
      <c r="D274" s="466"/>
      <c r="E274" s="466"/>
    </row>
    <row r="275" spans="1:5" x14ac:dyDescent="0.2">
      <c r="A275" s="466"/>
      <c r="B275" s="466"/>
      <c r="C275" s="466"/>
      <c r="D275" s="466"/>
      <c r="E275" s="466"/>
    </row>
    <row r="276" spans="1:5" x14ac:dyDescent="0.2">
      <c r="A276" s="466"/>
      <c r="B276" s="466"/>
      <c r="C276" s="466"/>
      <c r="D276" s="466"/>
      <c r="E276" s="466"/>
    </row>
    <row r="277" spans="1:5" x14ac:dyDescent="0.2">
      <c r="A277" s="466"/>
      <c r="B277" s="466"/>
      <c r="C277" s="466"/>
      <c r="D277" s="466"/>
      <c r="E277" s="466"/>
    </row>
    <row r="278" spans="1:5" x14ac:dyDescent="0.2">
      <c r="A278" s="466"/>
      <c r="B278" s="466"/>
      <c r="C278" s="466"/>
      <c r="D278" s="466"/>
      <c r="E278" s="466"/>
    </row>
    <row r="279" spans="1:5" x14ac:dyDescent="0.2">
      <c r="A279" s="466"/>
      <c r="B279" s="466"/>
      <c r="C279" s="466"/>
      <c r="D279" s="466"/>
      <c r="E279" s="466"/>
    </row>
    <row r="280" spans="1:5" x14ac:dyDescent="0.2">
      <c r="A280" s="466"/>
      <c r="B280" s="466"/>
      <c r="C280" s="466"/>
      <c r="D280" s="466"/>
      <c r="E280" s="466"/>
    </row>
    <row r="281" spans="1:5" x14ac:dyDescent="0.2">
      <c r="A281" s="466"/>
      <c r="B281" s="466"/>
      <c r="C281" s="466"/>
      <c r="D281" s="466"/>
      <c r="E281" s="466"/>
    </row>
    <row r="282" spans="1:5" x14ac:dyDescent="0.2">
      <c r="A282" s="466"/>
      <c r="B282" s="466"/>
      <c r="C282" s="466"/>
      <c r="D282" s="466"/>
      <c r="E282" s="466"/>
    </row>
    <row r="283" spans="1:5" x14ac:dyDescent="0.2">
      <c r="A283" s="466"/>
      <c r="B283" s="466"/>
      <c r="C283" s="466"/>
      <c r="D283" s="466"/>
      <c r="E283" s="466"/>
    </row>
    <row r="284" spans="1:5" x14ac:dyDescent="0.2">
      <c r="A284" s="466"/>
      <c r="B284" s="466"/>
      <c r="C284" s="466"/>
      <c r="D284" s="466"/>
      <c r="E284" s="466"/>
    </row>
    <row r="285" spans="1:5" x14ac:dyDescent="0.2">
      <c r="A285" s="466"/>
      <c r="B285" s="466"/>
      <c r="C285" s="466"/>
      <c r="D285" s="466"/>
      <c r="E285" s="466"/>
    </row>
    <row r="286" spans="1:5" x14ac:dyDescent="0.2">
      <c r="A286" s="466"/>
      <c r="B286" s="466"/>
      <c r="C286" s="466"/>
      <c r="D286" s="466"/>
      <c r="E286" s="466"/>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4" customWidth="1"/>
    <col min="2" max="4" width="13.75" style="453" customWidth="1"/>
    <col min="5" max="7" width="13.75" style="488" customWidth="1"/>
    <col min="8" max="8" width="13.75" style="476" customWidth="1"/>
    <col min="9" max="14" width="13.75" style="488" customWidth="1"/>
    <col min="15" max="16384" width="11" style="453"/>
  </cols>
  <sheetData>
    <row r="1" spans="1:14" s="475" customFormat="1" ht="15" customHeight="1" x14ac:dyDescent="0.2">
      <c r="E1" s="476"/>
      <c r="F1" s="476"/>
      <c r="G1" s="476"/>
      <c r="H1" s="476"/>
      <c r="I1" s="476"/>
      <c r="J1" s="476"/>
      <c r="K1" s="476"/>
      <c r="L1" s="476"/>
      <c r="M1" s="476"/>
      <c r="N1" s="476"/>
    </row>
    <row r="2" spans="1:14" s="475" customFormat="1" ht="15" customHeight="1" x14ac:dyDescent="0.2">
      <c r="A2" s="477" t="s">
        <v>65</v>
      </c>
      <c r="E2" s="476"/>
      <c r="F2" s="476"/>
      <c r="G2" s="476"/>
      <c r="H2" s="476"/>
      <c r="I2" s="476"/>
      <c r="J2" s="476"/>
      <c r="K2" s="476"/>
      <c r="L2" s="476"/>
      <c r="M2" s="476"/>
      <c r="N2" s="476"/>
    </row>
    <row r="3" spans="1:14" s="475" customFormat="1" ht="15" customHeight="1" x14ac:dyDescent="0.2">
      <c r="E3" s="476"/>
      <c r="F3" s="476"/>
      <c r="G3" s="476"/>
      <c r="H3" s="476"/>
      <c r="I3" s="476"/>
      <c r="J3" s="476"/>
      <c r="K3" s="476"/>
      <c r="L3" s="476"/>
      <c r="M3" s="476"/>
      <c r="N3" s="476"/>
    </row>
    <row r="4" spans="1:14" s="475" customFormat="1" ht="15" customHeight="1" x14ac:dyDescent="0.2">
      <c r="B4" s="678" t="s">
        <v>436</v>
      </c>
      <c r="C4" s="678"/>
      <c r="D4" s="678" t="s">
        <v>437</v>
      </c>
      <c r="E4" s="678"/>
      <c r="F4" s="672" t="s">
        <v>438</v>
      </c>
      <c r="G4" s="672"/>
      <c r="H4" s="672" t="s">
        <v>439</v>
      </c>
      <c r="I4" s="672"/>
      <c r="J4" s="672" t="s">
        <v>440</v>
      </c>
      <c r="K4" s="672"/>
      <c r="L4" s="672"/>
      <c r="M4" s="672"/>
      <c r="N4" s="672"/>
    </row>
    <row r="5" spans="1:14" s="475" customFormat="1" ht="15" customHeight="1" x14ac:dyDescent="0.2">
      <c r="B5" s="475" t="s">
        <v>441</v>
      </c>
      <c r="C5" s="475" t="s">
        <v>442</v>
      </c>
      <c r="D5" s="475" t="s">
        <v>441</v>
      </c>
      <c r="E5" s="475" t="s">
        <v>442</v>
      </c>
      <c r="F5" s="475" t="s">
        <v>441</v>
      </c>
      <c r="G5" s="475" t="s">
        <v>442</v>
      </c>
      <c r="H5" s="475" t="s">
        <v>441</v>
      </c>
      <c r="I5" s="475" t="s">
        <v>442</v>
      </c>
      <c r="J5" s="476" t="s">
        <v>443</v>
      </c>
      <c r="K5" s="476" t="s">
        <v>444</v>
      </c>
      <c r="L5" s="476" t="s">
        <v>445</v>
      </c>
      <c r="M5" s="476" t="s">
        <v>446</v>
      </c>
      <c r="N5" s="476" t="s">
        <v>447</v>
      </c>
    </row>
    <row r="6" spans="1:14" s="475" customFormat="1" ht="15" customHeight="1" x14ac:dyDescent="0.2">
      <c r="A6" s="478" t="s">
        <v>448</v>
      </c>
      <c r="B6" s="479">
        <f>'Tabelle 2.3'!J11</f>
        <v>1.315833194882871</v>
      </c>
      <c r="C6" s="480">
        <f>'Tabelle 3.3'!J11</f>
        <v>-4.5650797305854587</v>
      </c>
      <c r="D6" s="481">
        <f t="shared" ref="D6:E9" si="0">IF(OR(AND(B6&gt;=-50,B6&lt;=50),ISNUMBER(B6)=FALSE),B6,"")</f>
        <v>1.315833194882871</v>
      </c>
      <c r="E6" s="481">
        <f t="shared" si="0"/>
        <v>-4.5650797305854587</v>
      </c>
      <c r="F6" s="476" t="str">
        <f t="shared" ref="F6:G9" si="1">IF(ISNUMBER(B6)=FALSE,"",IF(B6&lt;-50,"&lt; -50",IF(B6&gt;50,"&gt; 50","")))</f>
        <v/>
      </c>
      <c r="G6" s="476" t="str">
        <f t="shared" si="1"/>
        <v/>
      </c>
      <c r="H6" s="482" t="str">
        <f t="shared" ref="H6:I9" si="2">IF(B6&lt;-50,0.75,IF(B6&gt;50,-0.75,""))</f>
        <v/>
      </c>
      <c r="I6" s="482" t="str">
        <f t="shared" si="2"/>
        <v/>
      </c>
      <c r="J6" s="476" t="e">
        <f>IF(OR(B6&lt;-50,B6&gt;50),N6,#N/A)</f>
        <v>#N/A</v>
      </c>
      <c r="K6" s="476" t="e">
        <f>IF(B6&lt;-50,-45,IF(B6&gt;50,45,#N/A))</f>
        <v>#N/A</v>
      </c>
      <c r="L6" s="476" t="e">
        <f>IF(OR(C6&lt;-50,C6&gt;50),N6,#N/A)</f>
        <v>#N/A</v>
      </c>
      <c r="M6" s="476" t="e">
        <f>IF(C6&lt;-50,-45,IF(C6&gt;50,45,#N/A))</f>
        <v>#N/A</v>
      </c>
      <c r="N6" s="476">
        <v>5</v>
      </c>
    </row>
    <row r="7" spans="1:14" s="475" customFormat="1" ht="15" customHeight="1" x14ac:dyDescent="0.2">
      <c r="A7" s="478" t="s">
        <v>449</v>
      </c>
      <c r="B7" s="479">
        <f>'Tabelle 2.1'!J25</f>
        <v>1.4790279868316203</v>
      </c>
      <c r="C7" s="480">
        <f>'Tabelle 3.1'!J23</f>
        <v>-3.3674488838723948</v>
      </c>
      <c r="D7" s="481">
        <f t="shared" si="0"/>
        <v>1.4790279868316203</v>
      </c>
      <c r="E7" s="481">
        <f>IF(OR(AND(C7&gt;=-50,C7&lt;=50),ISNUMBER(C7)=FALSE),C7,"")</f>
        <v>-3.3674488838723948</v>
      </c>
      <c r="F7" s="476" t="str">
        <f t="shared" si="1"/>
        <v/>
      </c>
      <c r="G7" s="476" t="str">
        <f>IF(ISNUMBER(C7)=FALSE,"",IF(C7&lt;-50,"&lt; -50",IF(C7&gt;50,"&gt; 50","")))</f>
        <v/>
      </c>
      <c r="H7" s="482" t="str">
        <f t="shared" si="2"/>
        <v/>
      </c>
      <c r="I7" s="482" t="str">
        <f>IF(C7&lt;-50,0.75,IF(C7&gt;50,-0.75,""))</f>
        <v/>
      </c>
      <c r="J7" s="476" t="e">
        <f>IF(OR(B7&lt;-50,B7&gt;50),N7,#N/A)</f>
        <v>#N/A</v>
      </c>
      <c r="K7" s="476" t="e">
        <f>IF(B7&lt;-50,-45,IF(B7&gt;50,45,#N/A))</f>
        <v>#N/A</v>
      </c>
      <c r="L7" s="476" t="e">
        <f>IF(OR(C7&lt;-50,C7&gt;50),N7,#N/A)</f>
        <v>#N/A</v>
      </c>
      <c r="M7" s="476" t="e">
        <f>IF(C7&lt;-50,-45,IF(C7&gt;50,45,#N/A))</f>
        <v>#N/A</v>
      </c>
      <c r="N7" s="476">
        <v>15</v>
      </c>
    </row>
    <row r="8" spans="1:14" s="475" customFormat="1" ht="15" customHeight="1" x14ac:dyDescent="0.2">
      <c r="A8" s="478" t="s">
        <v>450</v>
      </c>
      <c r="B8" s="479">
        <f>'Tabelle 2.1'!J38</f>
        <v>1.1186464311118853</v>
      </c>
      <c r="C8" s="480">
        <f>'Tabelle 3.1'!J34</f>
        <v>-2.7637010795899166</v>
      </c>
      <c r="D8" s="481">
        <f t="shared" si="0"/>
        <v>1.1186464311118853</v>
      </c>
      <c r="E8" s="481">
        <f>IF(OR(AND(C8&gt;=-50,C8&lt;=50),ISNUMBER(C8)=FALSE),C8,"")</f>
        <v>-2.7637010795899166</v>
      </c>
      <c r="F8" s="476" t="str">
        <f t="shared" si="1"/>
        <v/>
      </c>
      <c r="G8" s="476" t="str">
        <f>IF(ISNUMBER(C8)=FALSE,"",IF(C8&lt;-50,"&lt; -50",IF(C8&gt;50,"&gt; 50","")))</f>
        <v/>
      </c>
      <c r="H8" s="482" t="str">
        <f t="shared" si="2"/>
        <v/>
      </c>
      <c r="I8" s="482" t="str">
        <f>IF(C8&lt;-50,0.75,IF(C8&gt;50,-0.75,""))</f>
        <v/>
      </c>
      <c r="J8" s="476" t="e">
        <f>IF(OR(B8&lt;-50,B8&gt;50),N8,#N/A)</f>
        <v>#N/A</v>
      </c>
      <c r="K8" s="476" t="e">
        <f>IF(B8&lt;-50,-45,IF(B8&gt;50,45,#N/A))</f>
        <v>#N/A</v>
      </c>
      <c r="L8" s="476" t="e">
        <f>IF(OR(C8&lt;-50,C8&gt;50),N8,#N/A)</f>
        <v>#N/A</v>
      </c>
      <c r="M8" s="476" t="e">
        <f>IF(C8&lt;-50,-45,IF(C8&gt;50,45,#N/A))</f>
        <v>#N/A</v>
      </c>
      <c r="N8" s="476">
        <v>25</v>
      </c>
    </row>
    <row r="9" spans="1:14" s="475" customFormat="1" ht="15" customHeight="1" x14ac:dyDescent="0.2">
      <c r="A9" s="478" t="s">
        <v>451</v>
      </c>
      <c r="B9" s="479">
        <f>'Tabelle 2.1'!J51</f>
        <v>1.0875687030768</v>
      </c>
      <c r="C9" s="480">
        <f>'Tabelle 3.1'!J45</f>
        <v>-2.8655893304673015</v>
      </c>
      <c r="D9" s="481">
        <f t="shared" si="0"/>
        <v>1.0875687030768</v>
      </c>
      <c r="E9" s="481">
        <f t="shared" si="0"/>
        <v>-2.8655893304673015</v>
      </c>
      <c r="F9" s="476" t="str">
        <f t="shared" si="1"/>
        <v/>
      </c>
      <c r="G9" s="476" t="str">
        <f t="shared" si="1"/>
        <v/>
      </c>
      <c r="H9" s="482" t="str">
        <f t="shared" si="2"/>
        <v/>
      </c>
      <c r="I9" s="482" t="str">
        <f t="shared" si="2"/>
        <v/>
      </c>
      <c r="J9" s="476" t="e">
        <f>IF(OR(B9&lt;-50,B9&gt;50),N9,#N/A)</f>
        <v>#N/A</v>
      </c>
      <c r="K9" s="476" t="e">
        <f>IF(B9&lt;-50,-45,IF(B9&gt;50,45,#N/A))</f>
        <v>#N/A</v>
      </c>
      <c r="L9" s="476" t="e">
        <f>IF(OR(C9&lt;-50,C9&gt;50),N9,#N/A)</f>
        <v>#N/A</v>
      </c>
      <c r="M9" s="476" t="e">
        <f>IF(C9&lt;-50,-45,IF(C9&gt;50,45,#N/A))</f>
        <v>#N/A</v>
      </c>
      <c r="N9" s="476">
        <v>35</v>
      </c>
    </row>
    <row r="10" spans="1:14" s="475" customFormat="1" ht="15" customHeight="1" x14ac:dyDescent="0.2">
      <c r="E10" s="476"/>
      <c r="F10" s="476"/>
      <c r="G10" s="476"/>
      <c r="H10" s="476"/>
      <c r="I10" s="476"/>
      <c r="J10" s="476"/>
      <c r="K10" s="476"/>
      <c r="L10" s="476"/>
      <c r="M10" s="476"/>
      <c r="N10" s="476"/>
    </row>
    <row r="11" spans="1:14" s="475" customFormat="1" ht="15" customHeight="1" x14ac:dyDescent="0.2">
      <c r="E11" s="476"/>
      <c r="F11" s="476"/>
      <c r="G11" s="476"/>
      <c r="H11" s="476"/>
      <c r="I11" s="476"/>
      <c r="J11" s="476"/>
      <c r="K11" s="476"/>
      <c r="L11" s="476"/>
      <c r="M11" s="476"/>
      <c r="N11" s="476"/>
    </row>
    <row r="12" spans="1:14" s="475" customFormat="1" ht="15" customHeight="1" x14ac:dyDescent="0.2">
      <c r="A12" s="679" t="s">
        <v>452</v>
      </c>
      <c r="B12" s="678" t="s">
        <v>436</v>
      </c>
      <c r="C12" s="678"/>
      <c r="D12" s="678" t="s">
        <v>437</v>
      </c>
      <c r="E12" s="678"/>
      <c r="F12" s="672" t="s">
        <v>438</v>
      </c>
      <c r="G12" s="672"/>
      <c r="H12" s="672" t="s">
        <v>439</v>
      </c>
      <c r="I12" s="672"/>
      <c r="J12" s="672" t="s">
        <v>440</v>
      </c>
      <c r="K12" s="672"/>
      <c r="L12" s="672"/>
      <c r="M12" s="672"/>
      <c r="N12" s="672"/>
    </row>
    <row r="13" spans="1:14" s="475" customFormat="1" ht="15" customHeight="1" x14ac:dyDescent="0.2">
      <c r="A13" s="679"/>
      <c r="B13" s="475" t="s">
        <v>441</v>
      </c>
      <c r="C13" s="475" t="s">
        <v>442</v>
      </c>
      <c r="D13" s="475" t="s">
        <v>441</v>
      </c>
      <c r="E13" s="475" t="s">
        <v>442</v>
      </c>
      <c r="F13" s="475" t="s">
        <v>441</v>
      </c>
      <c r="G13" s="475" t="s">
        <v>442</v>
      </c>
      <c r="H13" s="475" t="s">
        <v>441</v>
      </c>
      <c r="I13" s="475" t="s">
        <v>442</v>
      </c>
      <c r="J13" s="476" t="s">
        <v>443</v>
      </c>
      <c r="K13" s="476" t="s">
        <v>444</v>
      </c>
      <c r="L13" s="476" t="s">
        <v>445</v>
      </c>
      <c r="M13" s="476" t="s">
        <v>446</v>
      </c>
      <c r="N13" s="476" t="s">
        <v>447</v>
      </c>
    </row>
    <row r="14" spans="1:14" s="475" customFormat="1" ht="15" customHeight="1" x14ac:dyDescent="0.2">
      <c r="A14" s="475">
        <v>1</v>
      </c>
      <c r="B14" s="479">
        <f>'Tabelle 2.3'!J11</f>
        <v>1.315833194882871</v>
      </c>
      <c r="C14" s="480">
        <f>'Tabelle 3.3'!J11</f>
        <v>-4.5650797305854587</v>
      </c>
      <c r="D14" s="481">
        <f>IF(OR(AND(B14&gt;=-50,B14&lt;=50),ISNUMBER(B14)=FALSE),B14,"")</f>
        <v>1.315833194882871</v>
      </c>
      <c r="E14" s="481">
        <f>IF(OR(AND(C14&gt;=-50,C14&lt;=50),ISNUMBER(C14)=FALSE),C14,"")</f>
        <v>-4.5650797305854587</v>
      </c>
      <c r="F14" s="476" t="str">
        <f>IF(ISNUMBER(B14)=FALSE,"",IF(B14&lt;-50,"&lt; -50",IF(B14&gt;50,"&gt; 50","")))</f>
        <v/>
      </c>
      <c r="G14" s="476" t="str">
        <f>IF(ISNUMBER(C14)=FALSE,"",IF(C14&lt;-50,"&lt; -50",IF(C14&gt;50,"&gt; 50","")))</f>
        <v/>
      </c>
      <c r="H14" s="482" t="str">
        <f>IF(B14&lt;-50,0.75,IF(B14&gt;50,-0.75,""))</f>
        <v/>
      </c>
      <c r="I14" s="482" t="str">
        <f>IF(C14&lt;-50,0.75,IF(C14&gt;50,-0.75,""))</f>
        <v/>
      </c>
      <c r="J14" s="476" t="e">
        <f>IF(OR(B14&lt;-50,B14&gt;50),N14,#N/A)</f>
        <v>#N/A</v>
      </c>
      <c r="K14" s="476" t="e">
        <f>IF(B14&lt;-50,-45,IF(B14&gt;50,45,#N/A))</f>
        <v>#N/A</v>
      </c>
      <c r="L14" s="476" t="e">
        <f>IF(OR(C14&lt;-50,C14&gt;50),N14,#N/A)</f>
        <v>#N/A</v>
      </c>
      <c r="M14" s="476" t="e">
        <f>IF(C14&lt;-50,-45,IF(C14&gt;50,45,#N/A))</f>
        <v>#N/A</v>
      </c>
      <c r="N14" s="476">
        <v>5</v>
      </c>
    </row>
    <row r="15" spans="1:14" s="475" customFormat="1" ht="15" customHeight="1" x14ac:dyDescent="0.2">
      <c r="A15" s="475">
        <v>2</v>
      </c>
      <c r="B15" s="479">
        <f>'Tabelle 2.3'!J12</f>
        <v>-3.3603707995365006</v>
      </c>
      <c r="C15" s="480">
        <f>'Tabelle 3.3'!J12</f>
        <v>2.8409090909090908</v>
      </c>
      <c r="D15" s="481">
        <f t="shared" ref="D15:E45" si="3">IF(OR(AND(B15&gt;=-50,B15&lt;=50),ISNUMBER(B15)=FALSE),B15,"")</f>
        <v>-3.3603707995365006</v>
      </c>
      <c r="E15" s="481">
        <f t="shared" si="3"/>
        <v>2.8409090909090908</v>
      </c>
      <c r="F15" s="476" t="str">
        <f t="shared" ref="F15:G45" si="4">IF(ISNUMBER(B15)=FALSE,"",IF(B15&lt;-50,"&lt; -50",IF(B15&gt;50,"&gt; 50","")))</f>
        <v/>
      </c>
      <c r="G15" s="476" t="str">
        <f t="shared" si="4"/>
        <v/>
      </c>
      <c r="H15" s="482" t="str">
        <f t="shared" ref="H15:I45" si="5">IF(B15&lt;-50,0.75,IF(B15&gt;50,-0.75,""))</f>
        <v/>
      </c>
      <c r="I15" s="482" t="str">
        <f t="shared" si="5"/>
        <v/>
      </c>
      <c r="J15" s="476" t="e">
        <f t="shared" ref="J15:J45" si="6">IF(OR(B15&lt;-50,B15&gt;50),N15,#N/A)</f>
        <v>#N/A</v>
      </c>
      <c r="K15" s="476" t="e">
        <f t="shared" ref="K15:K45" si="7">IF(B15&lt;-50,-45,IF(B15&gt;50,45,#N/A))</f>
        <v>#N/A</v>
      </c>
      <c r="L15" s="476" t="e">
        <f t="shared" ref="L15:L45" si="8">IF(OR(C15&lt;-50,C15&gt;50),N15,#N/A)</f>
        <v>#N/A</v>
      </c>
      <c r="M15" s="476" t="e">
        <f t="shared" ref="M15:M45" si="9">IF(C15&lt;-50,-45,IF(C15&gt;50,45,#N/A))</f>
        <v>#N/A</v>
      </c>
      <c r="N15" s="476">
        <v>15</v>
      </c>
    </row>
    <row r="16" spans="1:14" s="475" customFormat="1" ht="15" customHeight="1" x14ac:dyDescent="0.2">
      <c r="A16" s="475">
        <v>3</v>
      </c>
      <c r="B16" s="479">
        <f>'Tabelle 2.3'!J13</f>
        <v>3.7010159651669086</v>
      </c>
      <c r="C16" s="480">
        <f>'Tabelle 3.3'!J13</f>
        <v>-0.59171597633136097</v>
      </c>
      <c r="D16" s="481">
        <f t="shared" si="3"/>
        <v>3.7010159651669086</v>
      </c>
      <c r="E16" s="481">
        <f t="shared" si="3"/>
        <v>-0.59171597633136097</v>
      </c>
      <c r="F16" s="476" t="str">
        <f t="shared" si="4"/>
        <v/>
      </c>
      <c r="G16" s="476" t="str">
        <f t="shared" si="4"/>
        <v/>
      </c>
      <c r="H16" s="482" t="str">
        <f t="shared" si="5"/>
        <v/>
      </c>
      <c r="I16" s="482" t="str">
        <f t="shared" si="5"/>
        <v/>
      </c>
      <c r="J16" s="476" t="e">
        <f t="shared" si="6"/>
        <v>#N/A</v>
      </c>
      <c r="K16" s="476" t="e">
        <f t="shared" si="7"/>
        <v>#N/A</v>
      </c>
      <c r="L16" s="476" t="e">
        <f t="shared" si="8"/>
        <v>#N/A</v>
      </c>
      <c r="M16" s="476" t="e">
        <f t="shared" si="9"/>
        <v>#N/A</v>
      </c>
      <c r="N16" s="476">
        <v>25</v>
      </c>
    </row>
    <row r="17" spans="1:14" s="475" customFormat="1" ht="15" customHeight="1" x14ac:dyDescent="0.2">
      <c r="A17" s="475">
        <v>4</v>
      </c>
      <c r="B17" s="479">
        <f>'Tabelle 2.3'!J14</f>
        <v>0.47867098409122905</v>
      </c>
      <c r="C17" s="480">
        <f>'Tabelle 3.3'!J14</f>
        <v>-10.438908659549229</v>
      </c>
      <c r="D17" s="481">
        <f t="shared" si="3"/>
        <v>0.47867098409122905</v>
      </c>
      <c r="E17" s="481">
        <f t="shared" si="3"/>
        <v>-10.438908659549229</v>
      </c>
      <c r="F17" s="476" t="str">
        <f t="shared" si="4"/>
        <v/>
      </c>
      <c r="G17" s="476" t="str">
        <f t="shared" si="4"/>
        <v/>
      </c>
      <c r="H17" s="482" t="str">
        <f t="shared" si="5"/>
        <v/>
      </c>
      <c r="I17" s="482" t="str">
        <f t="shared" si="5"/>
        <v/>
      </c>
      <c r="J17" s="476" t="e">
        <f t="shared" si="6"/>
        <v>#N/A</v>
      </c>
      <c r="K17" s="476" t="e">
        <f t="shared" si="7"/>
        <v>#N/A</v>
      </c>
      <c r="L17" s="476" t="e">
        <f t="shared" si="8"/>
        <v>#N/A</v>
      </c>
      <c r="M17" s="476" t="e">
        <f t="shared" si="9"/>
        <v>#N/A</v>
      </c>
      <c r="N17" s="476">
        <v>36</v>
      </c>
    </row>
    <row r="18" spans="1:14" s="475" customFormat="1" ht="15" customHeight="1" x14ac:dyDescent="0.2">
      <c r="A18" s="475">
        <v>5</v>
      </c>
      <c r="B18" s="479">
        <f>'Tabelle 2.3'!J15</f>
        <v>1.4430014430014431</v>
      </c>
      <c r="C18" s="480">
        <f>'Tabelle 3.3'!J15</f>
        <v>-21.141649048625794</v>
      </c>
      <c r="D18" s="481">
        <f t="shared" si="3"/>
        <v>1.4430014430014431</v>
      </c>
      <c r="E18" s="481">
        <f t="shared" si="3"/>
        <v>-21.141649048625794</v>
      </c>
      <c r="F18" s="476" t="str">
        <f t="shared" si="4"/>
        <v/>
      </c>
      <c r="G18" s="476" t="str">
        <f t="shared" si="4"/>
        <v/>
      </c>
      <c r="H18" s="482" t="str">
        <f t="shared" si="5"/>
        <v/>
      </c>
      <c r="I18" s="482" t="str">
        <f t="shared" si="5"/>
        <v/>
      </c>
      <c r="J18" s="476" t="e">
        <f t="shared" si="6"/>
        <v>#N/A</v>
      </c>
      <c r="K18" s="476" t="e">
        <f t="shared" si="7"/>
        <v>#N/A</v>
      </c>
      <c r="L18" s="476" t="e">
        <f t="shared" si="8"/>
        <v>#N/A</v>
      </c>
      <c r="M18" s="476" t="e">
        <f t="shared" si="9"/>
        <v>#N/A</v>
      </c>
      <c r="N18" s="476">
        <v>46</v>
      </c>
    </row>
    <row r="19" spans="1:14" s="475" customFormat="1" ht="15" customHeight="1" x14ac:dyDescent="0.2">
      <c r="A19" s="475">
        <v>6</v>
      </c>
      <c r="B19" s="479">
        <f>'Tabelle 2.3'!J16</f>
        <v>-0.12570710245128849</v>
      </c>
      <c r="C19" s="480">
        <f>'Tabelle 3.3'!J16</f>
        <v>4.9056603773584904</v>
      </c>
      <c r="D19" s="481">
        <f t="shared" si="3"/>
        <v>-0.12570710245128849</v>
      </c>
      <c r="E19" s="481">
        <f t="shared" si="3"/>
        <v>4.9056603773584904</v>
      </c>
      <c r="F19" s="476" t="str">
        <f t="shared" si="4"/>
        <v/>
      </c>
      <c r="G19" s="476" t="str">
        <f t="shared" si="4"/>
        <v/>
      </c>
      <c r="H19" s="482" t="str">
        <f t="shared" si="5"/>
        <v/>
      </c>
      <c r="I19" s="482" t="str">
        <f t="shared" si="5"/>
        <v/>
      </c>
      <c r="J19" s="476" t="e">
        <f t="shared" si="6"/>
        <v>#N/A</v>
      </c>
      <c r="K19" s="476" t="e">
        <f t="shared" si="7"/>
        <v>#N/A</v>
      </c>
      <c r="L19" s="476" t="e">
        <f t="shared" si="8"/>
        <v>#N/A</v>
      </c>
      <c r="M19" s="476" t="e">
        <f t="shared" si="9"/>
        <v>#N/A</v>
      </c>
      <c r="N19" s="476">
        <v>56</v>
      </c>
    </row>
    <row r="20" spans="1:14" s="475" customFormat="1" ht="15" customHeight="1" x14ac:dyDescent="0.2">
      <c r="A20" s="475">
        <v>7</v>
      </c>
      <c r="B20" s="479">
        <f>'Tabelle 2.3'!J17</f>
        <v>-0.17406440382941687</v>
      </c>
      <c r="C20" s="480">
        <f>'Tabelle 3.3'!J17</f>
        <v>-0.95238095238095233</v>
      </c>
      <c r="D20" s="481">
        <f t="shared" si="3"/>
        <v>-0.17406440382941687</v>
      </c>
      <c r="E20" s="481">
        <f t="shared" si="3"/>
        <v>-0.95238095238095233</v>
      </c>
      <c r="F20" s="476" t="str">
        <f t="shared" si="4"/>
        <v/>
      </c>
      <c r="G20" s="476" t="str">
        <f t="shared" si="4"/>
        <v/>
      </c>
      <c r="H20" s="482" t="str">
        <f t="shared" si="5"/>
        <v/>
      </c>
      <c r="I20" s="482" t="str">
        <f t="shared" si="5"/>
        <v/>
      </c>
      <c r="J20" s="476" t="e">
        <f t="shared" si="6"/>
        <v>#N/A</v>
      </c>
      <c r="K20" s="476" t="e">
        <f t="shared" si="7"/>
        <v>#N/A</v>
      </c>
      <c r="L20" s="476" t="e">
        <f t="shared" si="8"/>
        <v>#N/A</v>
      </c>
      <c r="M20" s="476" t="e">
        <f t="shared" si="9"/>
        <v>#N/A</v>
      </c>
      <c r="N20" s="476">
        <v>67</v>
      </c>
    </row>
    <row r="21" spans="1:14" s="475" customFormat="1" ht="15" customHeight="1" x14ac:dyDescent="0.2">
      <c r="A21" s="475">
        <v>8</v>
      </c>
      <c r="B21" s="479">
        <f>'Tabelle 2.3'!J18</f>
        <v>0.28118609406952966</v>
      </c>
      <c r="C21" s="480">
        <f>'Tabelle 3.3'!J18</f>
        <v>0.94339622641509435</v>
      </c>
      <c r="D21" s="481">
        <f t="shared" si="3"/>
        <v>0.28118609406952966</v>
      </c>
      <c r="E21" s="481">
        <f t="shared" si="3"/>
        <v>0.94339622641509435</v>
      </c>
      <c r="F21" s="476" t="str">
        <f t="shared" si="4"/>
        <v/>
      </c>
      <c r="G21" s="476" t="str">
        <f t="shared" si="4"/>
        <v/>
      </c>
      <c r="H21" s="482" t="str">
        <f t="shared" si="5"/>
        <v/>
      </c>
      <c r="I21" s="482" t="str">
        <f t="shared" si="5"/>
        <v/>
      </c>
      <c r="J21" s="476" t="e">
        <f t="shared" si="6"/>
        <v>#N/A</v>
      </c>
      <c r="K21" s="476" t="e">
        <f t="shared" si="7"/>
        <v>#N/A</v>
      </c>
      <c r="L21" s="476" t="e">
        <f t="shared" si="8"/>
        <v>#N/A</v>
      </c>
      <c r="M21" s="476" t="e">
        <f t="shared" si="9"/>
        <v>#N/A</v>
      </c>
      <c r="N21" s="476">
        <v>77</v>
      </c>
    </row>
    <row r="22" spans="1:14" s="475" customFormat="1" ht="15" customHeight="1" x14ac:dyDescent="0.2">
      <c r="A22" s="475">
        <v>9</v>
      </c>
      <c r="B22" s="479">
        <f>'Tabelle 2.3'!J19</f>
        <v>2.1185577510694644</v>
      </c>
      <c r="C22" s="480">
        <f>'Tabelle 3.3'!J19</f>
        <v>-4.3835616438356162</v>
      </c>
      <c r="D22" s="481">
        <f t="shared" si="3"/>
        <v>2.1185577510694644</v>
      </c>
      <c r="E22" s="481">
        <f t="shared" si="3"/>
        <v>-4.3835616438356162</v>
      </c>
      <c r="F22" s="476" t="str">
        <f t="shared" si="4"/>
        <v/>
      </c>
      <c r="G22" s="476" t="str">
        <f t="shared" si="4"/>
        <v/>
      </c>
      <c r="H22" s="482" t="str">
        <f t="shared" si="5"/>
        <v/>
      </c>
      <c r="I22" s="482" t="str">
        <f t="shared" si="5"/>
        <v/>
      </c>
      <c r="J22" s="476" t="e">
        <f t="shared" si="6"/>
        <v>#N/A</v>
      </c>
      <c r="K22" s="476" t="e">
        <f t="shared" si="7"/>
        <v>#N/A</v>
      </c>
      <c r="L22" s="476" t="e">
        <f t="shared" si="8"/>
        <v>#N/A</v>
      </c>
      <c r="M22" s="476" t="e">
        <f t="shared" si="9"/>
        <v>#N/A</v>
      </c>
      <c r="N22" s="476">
        <v>87</v>
      </c>
    </row>
    <row r="23" spans="1:14" s="475" customFormat="1" ht="15" customHeight="1" x14ac:dyDescent="0.2">
      <c r="A23" s="475">
        <v>10</v>
      </c>
      <c r="B23" s="479">
        <f>'Tabelle 2.3'!J20</f>
        <v>2.1911598035511899</v>
      </c>
      <c r="C23" s="480">
        <f>'Tabelle 3.3'!J20</f>
        <v>0.27972027972027974</v>
      </c>
      <c r="D23" s="481">
        <f t="shared" si="3"/>
        <v>2.1911598035511899</v>
      </c>
      <c r="E23" s="481">
        <f t="shared" si="3"/>
        <v>0.27972027972027974</v>
      </c>
      <c r="F23" s="476" t="str">
        <f t="shared" si="4"/>
        <v/>
      </c>
      <c r="G23" s="476" t="str">
        <f t="shared" si="4"/>
        <v/>
      </c>
      <c r="H23" s="482" t="str">
        <f t="shared" si="5"/>
        <v/>
      </c>
      <c r="I23" s="482" t="str">
        <f t="shared" si="5"/>
        <v/>
      </c>
      <c r="J23" s="476" t="e">
        <f t="shared" si="6"/>
        <v>#N/A</v>
      </c>
      <c r="K23" s="476" t="e">
        <f t="shared" si="7"/>
        <v>#N/A</v>
      </c>
      <c r="L23" s="476" t="e">
        <f t="shared" si="8"/>
        <v>#N/A</v>
      </c>
      <c r="M23" s="476" t="e">
        <f t="shared" si="9"/>
        <v>#N/A</v>
      </c>
      <c r="N23" s="476">
        <v>98</v>
      </c>
    </row>
    <row r="24" spans="1:14" s="475" customFormat="1" ht="15" customHeight="1" x14ac:dyDescent="0.2">
      <c r="A24" s="475">
        <v>11</v>
      </c>
      <c r="B24" s="479">
        <f>'Tabelle 2.3'!J21</f>
        <v>-1.4336917562724014</v>
      </c>
      <c r="C24" s="480">
        <f>'Tabelle 3.3'!J21</f>
        <v>-14.360587002096436</v>
      </c>
      <c r="D24" s="481">
        <f t="shared" si="3"/>
        <v>-1.4336917562724014</v>
      </c>
      <c r="E24" s="481">
        <f t="shared" si="3"/>
        <v>-14.360587002096436</v>
      </c>
      <c r="F24" s="476" t="str">
        <f t="shared" si="4"/>
        <v/>
      </c>
      <c r="G24" s="476" t="str">
        <f t="shared" si="4"/>
        <v/>
      </c>
      <c r="H24" s="482" t="str">
        <f t="shared" si="5"/>
        <v/>
      </c>
      <c r="I24" s="482" t="str">
        <f t="shared" si="5"/>
        <v/>
      </c>
      <c r="J24" s="476" t="e">
        <f t="shared" si="6"/>
        <v>#N/A</v>
      </c>
      <c r="K24" s="476" t="e">
        <f t="shared" si="7"/>
        <v>#N/A</v>
      </c>
      <c r="L24" s="476" t="e">
        <f t="shared" si="8"/>
        <v>#N/A</v>
      </c>
      <c r="M24" s="476" t="e">
        <f t="shared" si="9"/>
        <v>#N/A</v>
      </c>
      <c r="N24" s="476">
        <v>108</v>
      </c>
    </row>
    <row r="25" spans="1:14" s="475" customFormat="1" ht="15" customHeight="1" x14ac:dyDescent="0.2">
      <c r="A25" s="475">
        <v>12</v>
      </c>
      <c r="B25" s="479" t="str">
        <f>'Tabelle 2.3'!J22</f>
        <v>*</v>
      </c>
      <c r="C25" s="480" t="str">
        <f>'Tabelle 3.3'!J22</f>
        <v>*</v>
      </c>
      <c r="D25" s="481" t="str">
        <f t="shared" si="3"/>
        <v>*</v>
      </c>
      <c r="E25" s="481" t="str">
        <f t="shared" si="3"/>
        <v>*</v>
      </c>
      <c r="F25" s="476" t="str">
        <f t="shared" si="4"/>
        <v/>
      </c>
      <c r="G25" s="476" t="str">
        <f t="shared" si="4"/>
        <v/>
      </c>
      <c r="H25" s="482">
        <f t="shared" si="5"/>
        <v>-0.75</v>
      </c>
      <c r="I25" s="482">
        <f t="shared" si="5"/>
        <v>-0.75</v>
      </c>
      <c r="J25" s="476">
        <f t="shared" si="6"/>
        <v>118</v>
      </c>
      <c r="K25" s="476">
        <f t="shared" si="7"/>
        <v>45</v>
      </c>
      <c r="L25" s="476">
        <f t="shared" si="8"/>
        <v>118</v>
      </c>
      <c r="M25" s="476">
        <f t="shared" si="9"/>
        <v>45</v>
      </c>
      <c r="N25" s="476">
        <v>118</v>
      </c>
    </row>
    <row r="26" spans="1:14" s="475" customFormat="1" ht="15" customHeight="1" x14ac:dyDescent="0.2">
      <c r="A26" s="475">
        <v>13</v>
      </c>
      <c r="B26" s="479">
        <f>'Tabelle 2.3'!J23</f>
        <v>-0.76117982873453849</v>
      </c>
      <c r="C26" s="480" t="str">
        <f>'Tabelle 3.3'!J23</f>
        <v>*</v>
      </c>
      <c r="D26" s="481">
        <f t="shared" si="3"/>
        <v>-0.76117982873453849</v>
      </c>
      <c r="E26" s="481" t="str">
        <f t="shared" si="3"/>
        <v>*</v>
      </c>
      <c r="F26" s="476" t="str">
        <f t="shared" si="4"/>
        <v/>
      </c>
      <c r="G26" s="476" t="str">
        <f t="shared" si="4"/>
        <v/>
      </c>
      <c r="H26" s="482" t="str">
        <f t="shared" si="5"/>
        <v/>
      </c>
      <c r="I26" s="482">
        <f t="shared" si="5"/>
        <v>-0.75</v>
      </c>
      <c r="J26" s="476" t="e">
        <f t="shared" si="6"/>
        <v>#N/A</v>
      </c>
      <c r="K26" s="476" t="e">
        <f t="shared" si="7"/>
        <v>#N/A</v>
      </c>
      <c r="L26" s="476">
        <f t="shared" si="8"/>
        <v>129</v>
      </c>
      <c r="M26" s="476">
        <f t="shared" si="9"/>
        <v>45</v>
      </c>
      <c r="N26" s="476">
        <v>129</v>
      </c>
    </row>
    <row r="27" spans="1:14" s="475" customFormat="1" ht="15" customHeight="1" x14ac:dyDescent="0.2">
      <c r="A27" s="475">
        <v>14</v>
      </c>
      <c r="B27" s="479">
        <f>'Tabelle 2.3'!J24</f>
        <v>0.43898156277436345</v>
      </c>
      <c r="C27" s="480">
        <f>'Tabelle 3.3'!J24</f>
        <v>-0.2574002574002574</v>
      </c>
      <c r="D27" s="481">
        <f t="shared" si="3"/>
        <v>0.43898156277436345</v>
      </c>
      <c r="E27" s="481">
        <f t="shared" si="3"/>
        <v>-0.2574002574002574</v>
      </c>
      <c r="F27" s="476" t="str">
        <f t="shared" si="4"/>
        <v/>
      </c>
      <c r="G27" s="476" t="str">
        <f t="shared" si="4"/>
        <v/>
      </c>
      <c r="H27" s="482" t="str">
        <f t="shared" si="5"/>
        <v/>
      </c>
      <c r="I27" s="482" t="str">
        <f t="shared" si="5"/>
        <v/>
      </c>
      <c r="J27" s="476" t="e">
        <f t="shared" si="6"/>
        <v>#N/A</v>
      </c>
      <c r="K27" s="476" t="e">
        <f t="shared" si="7"/>
        <v>#N/A</v>
      </c>
      <c r="L27" s="476" t="e">
        <f t="shared" si="8"/>
        <v>#N/A</v>
      </c>
      <c r="M27" s="476" t="e">
        <f t="shared" si="9"/>
        <v>#N/A</v>
      </c>
      <c r="N27" s="476">
        <v>139</v>
      </c>
    </row>
    <row r="28" spans="1:14" s="475" customFormat="1" ht="15" customHeight="1" x14ac:dyDescent="0.2">
      <c r="A28" s="475">
        <v>15</v>
      </c>
      <c r="B28" s="479">
        <f>'Tabelle 2.3'!J25</f>
        <v>6.1333333333333337</v>
      </c>
      <c r="C28" s="480">
        <f>'Tabelle 3.3'!J25</f>
        <v>-5.7890563045202219</v>
      </c>
      <c r="D28" s="481">
        <f t="shared" si="3"/>
        <v>6.1333333333333337</v>
      </c>
      <c r="E28" s="481">
        <f t="shared" si="3"/>
        <v>-5.7890563045202219</v>
      </c>
      <c r="F28" s="476" t="str">
        <f t="shared" si="4"/>
        <v/>
      </c>
      <c r="G28" s="476" t="str">
        <f t="shared" si="4"/>
        <v/>
      </c>
      <c r="H28" s="482" t="str">
        <f t="shared" si="5"/>
        <v/>
      </c>
      <c r="I28" s="482" t="str">
        <f t="shared" si="5"/>
        <v/>
      </c>
      <c r="J28" s="476" t="e">
        <f t="shared" si="6"/>
        <v>#N/A</v>
      </c>
      <c r="K28" s="476" t="e">
        <f t="shared" si="7"/>
        <v>#N/A</v>
      </c>
      <c r="L28" s="476" t="e">
        <f t="shared" si="8"/>
        <v>#N/A</v>
      </c>
      <c r="M28" s="476" t="e">
        <f t="shared" si="9"/>
        <v>#N/A</v>
      </c>
      <c r="N28" s="476">
        <v>149</v>
      </c>
    </row>
    <row r="29" spans="1:14" s="475" customFormat="1" ht="15" customHeight="1" x14ac:dyDescent="0.2">
      <c r="A29" s="475">
        <v>16</v>
      </c>
      <c r="B29" s="479" t="str">
        <f>'Tabelle 2.3'!J26</f>
        <v>*</v>
      </c>
      <c r="C29" s="480" t="str">
        <f>'Tabelle 3.3'!J26</f>
        <v>*</v>
      </c>
      <c r="D29" s="481" t="str">
        <f t="shared" si="3"/>
        <v>*</v>
      </c>
      <c r="E29" s="481" t="str">
        <f t="shared" si="3"/>
        <v>*</v>
      </c>
      <c r="F29" s="476" t="str">
        <f t="shared" si="4"/>
        <v/>
      </c>
      <c r="G29" s="476" t="str">
        <f t="shared" si="4"/>
        <v/>
      </c>
      <c r="H29" s="482">
        <f t="shared" si="5"/>
        <v>-0.75</v>
      </c>
      <c r="I29" s="482">
        <f t="shared" si="5"/>
        <v>-0.75</v>
      </c>
      <c r="J29" s="476">
        <f t="shared" si="6"/>
        <v>160</v>
      </c>
      <c r="K29" s="476">
        <f t="shared" si="7"/>
        <v>45</v>
      </c>
      <c r="L29" s="476">
        <f t="shared" si="8"/>
        <v>160</v>
      </c>
      <c r="M29" s="476">
        <f t="shared" si="9"/>
        <v>45</v>
      </c>
      <c r="N29" s="476">
        <v>160</v>
      </c>
    </row>
    <row r="30" spans="1:14" s="475" customFormat="1" ht="15" customHeight="1" x14ac:dyDescent="0.2">
      <c r="A30" s="475">
        <v>17</v>
      </c>
      <c r="B30" s="479">
        <f>'Tabelle 2.3'!J27</f>
        <v>2.1018354055654234</v>
      </c>
      <c r="C30" s="480">
        <f>'Tabelle 3.3'!J27</f>
        <v>-0.45248868778280543</v>
      </c>
      <c r="D30" s="481">
        <f t="shared" si="3"/>
        <v>2.1018354055654234</v>
      </c>
      <c r="E30" s="481">
        <f t="shared" si="3"/>
        <v>-0.45248868778280543</v>
      </c>
      <c r="F30" s="476" t="str">
        <f t="shared" si="4"/>
        <v/>
      </c>
      <c r="G30" s="476" t="str">
        <f t="shared" si="4"/>
        <v/>
      </c>
      <c r="H30" s="482" t="str">
        <f t="shared" si="5"/>
        <v/>
      </c>
      <c r="I30" s="482" t="str">
        <f t="shared" si="5"/>
        <v/>
      </c>
      <c r="J30" s="476" t="e">
        <f t="shared" si="6"/>
        <v>#N/A</v>
      </c>
      <c r="K30" s="476" t="e">
        <f t="shared" si="7"/>
        <v>#N/A</v>
      </c>
      <c r="L30" s="476" t="e">
        <f t="shared" si="8"/>
        <v>#N/A</v>
      </c>
      <c r="M30" s="476" t="e">
        <f t="shared" si="9"/>
        <v>#N/A</v>
      </c>
      <c r="N30" s="476">
        <v>170</v>
      </c>
    </row>
    <row r="31" spans="1:14" s="475" customFormat="1" ht="15" customHeight="1" x14ac:dyDescent="0.2">
      <c r="A31" s="475">
        <v>18</v>
      </c>
      <c r="B31" s="479">
        <f>'Tabelle 2.3'!J28</f>
        <v>2.503576537911302</v>
      </c>
      <c r="C31" s="480">
        <f>'Tabelle 3.3'!J28</f>
        <v>2.4305555555555554</v>
      </c>
      <c r="D31" s="481">
        <f t="shared" si="3"/>
        <v>2.503576537911302</v>
      </c>
      <c r="E31" s="481">
        <f t="shared" si="3"/>
        <v>2.4305555555555554</v>
      </c>
      <c r="F31" s="476" t="str">
        <f t="shared" si="4"/>
        <v/>
      </c>
      <c r="G31" s="476" t="str">
        <f t="shared" si="4"/>
        <v/>
      </c>
      <c r="H31" s="482" t="str">
        <f t="shared" si="5"/>
        <v/>
      </c>
      <c r="I31" s="482" t="str">
        <f t="shared" si="5"/>
        <v/>
      </c>
      <c r="J31" s="476" t="e">
        <f t="shared" si="6"/>
        <v>#N/A</v>
      </c>
      <c r="K31" s="476" t="e">
        <f t="shared" si="7"/>
        <v>#N/A</v>
      </c>
      <c r="L31" s="476" t="e">
        <f t="shared" si="8"/>
        <v>#N/A</v>
      </c>
      <c r="M31" s="476" t="e">
        <f t="shared" si="9"/>
        <v>#N/A</v>
      </c>
      <c r="N31" s="476">
        <v>180</v>
      </c>
    </row>
    <row r="32" spans="1:14" s="475" customFormat="1" ht="15" customHeight="1" x14ac:dyDescent="0.2">
      <c r="A32" s="475">
        <v>19</v>
      </c>
      <c r="B32" s="479">
        <f>'Tabelle 2.3'!J29</f>
        <v>2.6541864341582255</v>
      </c>
      <c r="C32" s="480">
        <f>'Tabelle 3.3'!J29</f>
        <v>-2.3215821152192606</v>
      </c>
      <c r="D32" s="481">
        <f t="shared" si="3"/>
        <v>2.6541864341582255</v>
      </c>
      <c r="E32" s="481">
        <f t="shared" si="3"/>
        <v>-2.3215821152192606</v>
      </c>
      <c r="F32" s="476" t="str">
        <f t="shared" si="4"/>
        <v/>
      </c>
      <c r="G32" s="476" t="str">
        <f t="shared" si="4"/>
        <v/>
      </c>
      <c r="H32" s="482" t="str">
        <f t="shared" si="5"/>
        <v/>
      </c>
      <c r="I32" s="482" t="str">
        <f t="shared" si="5"/>
        <v/>
      </c>
      <c r="J32" s="476" t="e">
        <f t="shared" si="6"/>
        <v>#N/A</v>
      </c>
      <c r="K32" s="476" t="e">
        <f t="shared" si="7"/>
        <v>#N/A</v>
      </c>
      <c r="L32" s="476" t="e">
        <f t="shared" si="8"/>
        <v>#N/A</v>
      </c>
      <c r="M32" s="476" t="e">
        <f t="shared" si="9"/>
        <v>#N/A</v>
      </c>
      <c r="N32" s="476">
        <v>191</v>
      </c>
    </row>
    <row r="33" spans="1:14" s="475" customFormat="1" ht="15" customHeight="1" x14ac:dyDescent="0.2">
      <c r="A33" s="475">
        <v>20</v>
      </c>
      <c r="B33" s="479">
        <f>'Tabelle 2.3'!J30</f>
        <v>-0.80191093670022184</v>
      </c>
      <c r="C33" s="480">
        <f>'Tabelle 3.3'!J30</f>
        <v>-2.7918781725888326</v>
      </c>
      <c r="D33" s="481">
        <f t="shared" si="3"/>
        <v>-0.80191093670022184</v>
      </c>
      <c r="E33" s="481">
        <f t="shared" si="3"/>
        <v>-2.7918781725888326</v>
      </c>
      <c r="F33" s="476" t="str">
        <f t="shared" si="4"/>
        <v/>
      </c>
      <c r="G33" s="476" t="str">
        <f t="shared" si="4"/>
        <v/>
      </c>
      <c r="H33" s="482" t="str">
        <f t="shared" si="5"/>
        <v/>
      </c>
      <c r="I33" s="482" t="str">
        <f t="shared" si="5"/>
        <v/>
      </c>
      <c r="J33" s="476" t="e">
        <f t="shared" si="6"/>
        <v>#N/A</v>
      </c>
      <c r="K33" s="476" t="e">
        <f t="shared" si="7"/>
        <v>#N/A</v>
      </c>
      <c r="L33" s="476" t="e">
        <f t="shared" si="8"/>
        <v>#N/A</v>
      </c>
      <c r="M33" s="476" t="e">
        <f t="shared" si="9"/>
        <v>#N/A</v>
      </c>
      <c r="N33" s="476">
        <v>201</v>
      </c>
    </row>
    <row r="34" spans="1:14" s="475" customFormat="1" ht="15" customHeight="1" x14ac:dyDescent="0.2">
      <c r="A34" s="475">
        <v>21</v>
      </c>
      <c r="B34" s="479">
        <f>'Tabelle 2.3'!J31</f>
        <v>3.6042662743655756</v>
      </c>
      <c r="C34" s="480">
        <f>'Tabelle 3.3'!J31</f>
        <v>-4.0060851926977685</v>
      </c>
      <c r="D34" s="481">
        <f t="shared" si="3"/>
        <v>3.6042662743655756</v>
      </c>
      <c r="E34" s="481">
        <f t="shared" si="3"/>
        <v>-4.0060851926977685</v>
      </c>
      <c r="F34" s="476" t="str">
        <f t="shared" si="4"/>
        <v/>
      </c>
      <c r="G34" s="476" t="str">
        <f t="shared" si="4"/>
        <v/>
      </c>
      <c r="H34" s="482" t="str">
        <f t="shared" si="5"/>
        <v/>
      </c>
      <c r="I34" s="482" t="str">
        <f t="shared" si="5"/>
        <v/>
      </c>
      <c r="J34" s="476" t="e">
        <f t="shared" si="6"/>
        <v>#N/A</v>
      </c>
      <c r="K34" s="476" t="e">
        <f t="shared" si="7"/>
        <v>#N/A</v>
      </c>
      <c r="L34" s="476" t="e">
        <f t="shared" si="8"/>
        <v>#N/A</v>
      </c>
      <c r="M34" s="476" t="e">
        <f t="shared" si="9"/>
        <v>#N/A</v>
      </c>
      <c r="N34" s="476">
        <v>211</v>
      </c>
    </row>
    <row r="35" spans="1:14" s="475" customFormat="1" ht="15" customHeight="1" x14ac:dyDescent="0.2">
      <c r="A35" s="475">
        <v>22</v>
      </c>
      <c r="B35" s="479" t="str">
        <f>'Tabelle 2.3'!J32</f>
        <v>*</v>
      </c>
      <c r="C35" s="480" t="str">
        <f>'Tabelle 3.3'!J32</f>
        <v>*</v>
      </c>
      <c r="D35" s="481" t="str">
        <f t="shared" si="3"/>
        <v>*</v>
      </c>
      <c r="E35" s="481" t="str">
        <f t="shared" si="3"/>
        <v>*</v>
      </c>
      <c r="F35" s="476" t="str">
        <f t="shared" si="4"/>
        <v/>
      </c>
      <c r="G35" s="476" t="str">
        <f t="shared" si="4"/>
        <v/>
      </c>
      <c r="H35" s="482">
        <f t="shared" si="5"/>
        <v>-0.75</v>
      </c>
      <c r="I35" s="482">
        <f t="shared" si="5"/>
        <v>-0.75</v>
      </c>
      <c r="J35" s="476">
        <f t="shared" si="6"/>
        <v>222</v>
      </c>
      <c r="K35" s="476">
        <f t="shared" si="7"/>
        <v>45</v>
      </c>
      <c r="L35" s="476">
        <f t="shared" si="8"/>
        <v>222</v>
      </c>
      <c r="M35" s="476">
        <f t="shared" si="9"/>
        <v>45</v>
      </c>
      <c r="N35" s="476">
        <v>222</v>
      </c>
    </row>
    <row r="36" spans="1:14" s="475" customFormat="1" ht="15" customHeight="1" x14ac:dyDescent="0.2">
      <c r="A36" s="475">
        <v>23</v>
      </c>
      <c r="B36" s="479"/>
      <c r="C36" s="480"/>
      <c r="D36" s="481">
        <f t="shared" si="3"/>
        <v>0</v>
      </c>
      <c r="E36" s="481">
        <f t="shared" si="3"/>
        <v>0</v>
      </c>
      <c r="F36" s="476" t="str">
        <f t="shared" si="4"/>
        <v/>
      </c>
      <c r="G36" s="476" t="str">
        <f t="shared" si="4"/>
        <v/>
      </c>
      <c r="H36" s="482" t="str">
        <f t="shared" si="5"/>
        <v/>
      </c>
      <c r="I36" s="482" t="str">
        <f t="shared" si="5"/>
        <v/>
      </c>
      <c r="J36" s="476" t="e">
        <f t="shared" si="6"/>
        <v>#N/A</v>
      </c>
      <c r="K36" s="476" t="e">
        <f t="shared" si="7"/>
        <v>#N/A</v>
      </c>
      <c r="L36" s="476" t="e">
        <f t="shared" si="8"/>
        <v>#N/A</v>
      </c>
      <c r="M36" s="476" t="e">
        <f t="shared" si="9"/>
        <v>#N/A</v>
      </c>
      <c r="N36" s="476">
        <v>232</v>
      </c>
    </row>
    <row r="37" spans="1:14" s="475" customFormat="1" ht="15" customHeight="1" x14ac:dyDescent="0.2">
      <c r="A37" s="475">
        <v>24</v>
      </c>
      <c r="B37" s="479">
        <f>'Tabelle 2.3'!J34</f>
        <v>-3.3603707995365006</v>
      </c>
      <c r="C37" s="480">
        <f>'Tabelle 3.3'!J34</f>
        <v>2.8409090909090908</v>
      </c>
      <c r="D37" s="481">
        <f t="shared" si="3"/>
        <v>-3.3603707995365006</v>
      </c>
      <c r="E37" s="481">
        <f t="shared" si="3"/>
        <v>2.8409090909090908</v>
      </c>
      <c r="F37" s="476" t="str">
        <f t="shared" si="4"/>
        <v/>
      </c>
      <c r="G37" s="476" t="str">
        <f t="shared" si="4"/>
        <v/>
      </c>
      <c r="H37" s="482" t="str">
        <f t="shared" si="5"/>
        <v/>
      </c>
      <c r="I37" s="482" t="str">
        <f t="shared" si="5"/>
        <v/>
      </c>
      <c r="J37" s="476" t="e">
        <f t="shared" si="6"/>
        <v>#N/A</v>
      </c>
      <c r="K37" s="476" t="e">
        <f t="shared" si="7"/>
        <v>#N/A</v>
      </c>
      <c r="L37" s="476" t="e">
        <f t="shared" si="8"/>
        <v>#N/A</v>
      </c>
      <c r="M37" s="476" t="e">
        <f t="shared" si="9"/>
        <v>#N/A</v>
      </c>
      <c r="N37" s="476">
        <v>242</v>
      </c>
    </row>
    <row r="38" spans="1:14" s="475" customFormat="1" ht="15" customHeight="1" x14ac:dyDescent="0.2">
      <c r="A38" s="475">
        <v>25</v>
      </c>
      <c r="B38" s="479">
        <f>'Tabelle 2.3'!J35</f>
        <v>0.77463083999031712</v>
      </c>
      <c r="C38" s="480">
        <f>'Tabelle 3.3'!J35</f>
        <v>-5.0364077669902914</v>
      </c>
      <c r="D38" s="481">
        <f t="shared" si="3"/>
        <v>0.77463083999031712</v>
      </c>
      <c r="E38" s="481">
        <f t="shared" si="3"/>
        <v>-5.0364077669902914</v>
      </c>
      <c r="F38" s="476" t="str">
        <f t="shared" si="4"/>
        <v/>
      </c>
      <c r="G38" s="476" t="str">
        <f t="shared" si="4"/>
        <v/>
      </c>
      <c r="H38" s="482" t="str">
        <f t="shared" si="5"/>
        <v/>
      </c>
      <c r="I38" s="482" t="str">
        <f t="shared" si="5"/>
        <v/>
      </c>
      <c r="J38" s="476" t="e">
        <f t="shared" si="6"/>
        <v>#N/A</v>
      </c>
      <c r="K38" s="476" t="e">
        <f t="shared" si="7"/>
        <v>#N/A</v>
      </c>
      <c r="L38" s="476" t="e">
        <f t="shared" si="8"/>
        <v>#N/A</v>
      </c>
      <c r="M38" s="476" t="e">
        <f t="shared" si="9"/>
        <v>#N/A</v>
      </c>
      <c r="N38" s="476">
        <v>253</v>
      </c>
    </row>
    <row r="39" spans="1:14" s="475" customFormat="1" ht="15" customHeight="1" x14ac:dyDescent="0.2">
      <c r="A39" s="475">
        <v>26</v>
      </c>
      <c r="B39" s="479">
        <f>'Tabelle 2.3'!J36</f>
        <v>1.5447552894551808</v>
      </c>
      <c r="C39" s="480">
        <f>'Tabelle 3.3'!J36</f>
        <v>-4.7716203764643934</v>
      </c>
      <c r="D39" s="481">
        <f t="shared" si="3"/>
        <v>1.5447552894551808</v>
      </c>
      <c r="E39" s="481">
        <f t="shared" si="3"/>
        <v>-4.7716203764643934</v>
      </c>
      <c r="F39" s="476" t="str">
        <f t="shared" si="4"/>
        <v/>
      </c>
      <c r="G39" s="476" t="str">
        <f t="shared" si="4"/>
        <v/>
      </c>
      <c r="H39" s="482" t="str">
        <f t="shared" si="5"/>
        <v/>
      </c>
      <c r="I39" s="482" t="str">
        <f t="shared" si="5"/>
        <v/>
      </c>
      <c r="J39" s="476" t="e">
        <f t="shared" si="6"/>
        <v>#N/A</v>
      </c>
      <c r="K39" s="476" t="e">
        <f t="shared" si="7"/>
        <v>#N/A</v>
      </c>
      <c r="L39" s="476" t="e">
        <f t="shared" si="8"/>
        <v>#N/A</v>
      </c>
      <c r="M39" s="476" t="e">
        <f t="shared" si="9"/>
        <v>#N/A</v>
      </c>
      <c r="N39" s="476">
        <v>263</v>
      </c>
    </row>
    <row r="40" spans="1:14" s="475" customFormat="1" ht="15" customHeight="1" x14ac:dyDescent="0.2">
      <c r="A40" s="475">
        <v>27</v>
      </c>
      <c r="B40" s="479" t="e">
        <f>'Tabelle 2.3'!#REF!</f>
        <v>#REF!</v>
      </c>
      <c r="C40" s="480" t="e">
        <f>'Tabelle 3.3'!#REF!</f>
        <v>#REF!</v>
      </c>
      <c r="D40" s="481" t="e">
        <f t="shared" si="3"/>
        <v>#REF!</v>
      </c>
      <c r="E40" s="481" t="e">
        <f t="shared" si="3"/>
        <v>#REF!</v>
      </c>
      <c r="F40" s="476" t="str">
        <f t="shared" si="4"/>
        <v/>
      </c>
      <c r="G40" s="476" t="str">
        <f t="shared" si="4"/>
        <v/>
      </c>
      <c r="H40" s="482" t="e">
        <f t="shared" si="5"/>
        <v>#REF!</v>
      </c>
      <c r="I40" s="482" t="e">
        <f t="shared" si="5"/>
        <v>#REF!</v>
      </c>
      <c r="J40" s="476" t="e">
        <f t="shared" si="6"/>
        <v>#REF!</v>
      </c>
      <c r="K40" s="476" t="e">
        <f t="shared" si="7"/>
        <v>#REF!</v>
      </c>
      <c r="L40" s="476" t="e">
        <f t="shared" si="8"/>
        <v>#REF!</v>
      </c>
      <c r="M40" s="476" t="e">
        <f t="shared" si="9"/>
        <v>#REF!</v>
      </c>
      <c r="N40" s="476">
        <v>273</v>
      </c>
    </row>
    <row r="41" spans="1:14" s="475" customFormat="1" ht="15" customHeight="1" x14ac:dyDescent="0.2">
      <c r="A41" s="475">
        <v>28</v>
      </c>
      <c r="B41" s="479" t="e">
        <f>'Tabelle 2.3'!#REF!</f>
        <v>#REF!</v>
      </c>
      <c r="C41" s="480" t="e">
        <f>'Tabelle 3.3'!#REF!</f>
        <v>#REF!</v>
      </c>
      <c r="D41" s="481" t="e">
        <f t="shared" si="3"/>
        <v>#REF!</v>
      </c>
      <c r="E41" s="481" t="e">
        <f t="shared" si="3"/>
        <v>#REF!</v>
      </c>
      <c r="F41" s="476" t="str">
        <f t="shared" si="4"/>
        <v/>
      </c>
      <c r="G41" s="476" t="str">
        <f t="shared" si="4"/>
        <v/>
      </c>
      <c r="H41" s="482" t="e">
        <f t="shared" si="5"/>
        <v>#REF!</v>
      </c>
      <c r="I41" s="482" t="e">
        <f t="shared" si="5"/>
        <v>#REF!</v>
      </c>
      <c r="J41" s="476" t="e">
        <f t="shared" si="6"/>
        <v>#REF!</v>
      </c>
      <c r="K41" s="476" t="e">
        <f t="shared" si="7"/>
        <v>#REF!</v>
      </c>
      <c r="L41" s="476" t="e">
        <f t="shared" si="8"/>
        <v>#REF!</v>
      </c>
      <c r="M41" s="476" t="e">
        <f t="shared" si="9"/>
        <v>#REF!</v>
      </c>
      <c r="N41" s="476">
        <v>284</v>
      </c>
    </row>
    <row r="42" spans="1:14" s="475" customFormat="1" ht="15" customHeight="1" x14ac:dyDescent="0.2">
      <c r="A42" s="475">
        <v>29</v>
      </c>
      <c r="B42" s="479" t="e">
        <f>'Tabelle 2.3'!#REF!</f>
        <v>#REF!</v>
      </c>
      <c r="C42" s="480" t="e">
        <f>'Tabelle 3.3'!#REF!</f>
        <v>#REF!</v>
      </c>
      <c r="D42" s="481" t="e">
        <f t="shared" si="3"/>
        <v>#REF!</v>
      </c>
      <c r="E42" s="481" t="e">
        <f t="shared" si="3"/>
        <v>#REF!</v>
      </c>
      <c r="F42" s="476" t="str">
        <f t="shared" si="4"/>
        <v/>
      </c>
      <c r="G42" s="476" t="str">
        <f t="shared" si="4"/>
        <v/>
      </c>
      <c r="H42" s="482" t="e">
        <f t="shared" si="5"/>
        <v>#REF!</v>
      </c>
      <c r="I42" s="482" t="e">
        <f t="shared" si="5"/>
        <v>#REF!</v>
      </c>
      <c r="J42" s="476" t="e">
        <f t="shared" si="6"/>
        <v>#REF!</v>
      </c>
      <c r="K42" s="476" t="e">
        <f t="shared" si="7"/>
        <v>#REF!</v>
      </c>
      <c r="L42" s="476" t="e">
        <f t="shared" si="8"/>
        <v>#REF!</v>
      </c>
      <c r="M42" s="476" t="e">
        <f t="shared" si="9"/>
        <v>#REF!</v>
      </c>
      <c r="N42" s="476">
        <v>294</v>
      </c>
    </row>
    <row r="43" spans="1:14" s="475" customFormat="1" ht="15" customHeight="1" x14ac:dyDescent="0.2">
      <c r="A43" s="475">
        <v>30</v>
      </c>
      <c r="B43" s="479" t="e">
        <f>'Tabelle 2.3'!#REF!</f>
        <v>#REF!</v>
      </c>
      <c r="C43" s="480" t="e">
        <f>'Tabelle 3.3'!#REF!</f>
        <v>#REF!</v>
      </c>
      <c r="D43" s="481" t="e">
        <f t="shared" si="3"/>
        <v>#REF!</v>
      </c>
      <c r="E43" s="481" t="e">
        <f t="shared" si="3"/>
        <v>#REF!</v>
      </c>
      <c r="F43" s="476" t="str">
        <f t="shared" si="4"/>
        <v/>
      </c>
      <c r="G43" s="476" t="str">
        <f t="shared" si="4"/>
        <v/>
      </c>
      <c r="H43" s="482" t="e">
        <f t="shared" si="5"/>
        <v>#REF!</v>
      </c>
      <c r="I43" s="482" t="e">
        <f t="shared" si="5"/>
        <v>#REF!</v>
      </c>
      <c r="J43" s="476" t="e">
        <f t="shared" si="6"/>
        <v>#REF!</v>
      </c>
      <c r="K43" s="476" t="e">
        <f t="shared" si="7"/>
        <v>#REF!</v>
      </c>
      <c r="L43" s="476" t="e">
        <f t="shared" si="8"/>
        <v>#REF!</v>
      </c>
      <c r="M43" s="476" t="e">
        <f t="shared" si="9"/>
        <v>#REF!</v>
      </c>
      <c r="N43" s="476">
        <v>304</v>
      </c>
    </row>
    <row r="44" spans="1:14" s="475" customFormat="1" ht="15" customHeight="1" x14ac:dyDescent="0.2">
      <c r="A44" s="475">
        <v>31</v>
      </c>
      <c r="B44" s="479" t="e">
        <f>'Tabelle 2.3'!#REF!</f>
        <v>#REF!</v>
      </c>
      <c r="C44" s="480" t="e">
        <f>'Tabelle 3.3'!#REF!</f>
        <v>#REF!</v>
      </c>
      <c r="D44" s="481" t="e">
        <f t="shared" si="3"/>
        <v>#REF!</v>
      </c>
      <c r="E44" s="481" t="e">
        <f t="shared" si="3"/>
        <v>#REF!</v>
      </c>
      <c r="F44" s="476" t="str">
        <f t="shared" si="4"/>
        <v/>
      </c>
      <c r="G44" s="476" t="str">
        <f t="shared" si="4"/>
        <v/>
      </c>
      <c r="H44" s="482" t="e">
        <f t="shared" si="5"/>
        <v>#REF!</v>
      </c>
      <c r="I44" s="482" t="e">
        <f t="shared" si="5"/>
        <v>#REF!</v>
      </c>
      <c r="J44" s="476" t="e">
        <f t="shared" si="6"/>
        <v>#REF!</v>
      </c>
      <c r="K44" s="476" t="e">
        <f t="shared" si="7"/>
        <v>#REF!</v>
      </c>
      <c r="L44" s="476" t="e">
        <f t="shared" si="8"/>
        <v>#REF!</v>
      </c>
      <c r="M44" s="476" t="e">
        <f t="shared" si="9"/>
        <v>#REF!</v>
      </c>
      <c r="N44" s="476">
        <v>315</v>
      </c>
    </row>
    <row r="45" spans="1:14" s="475" customFormat="1" ht="15" customHeight="1" x14ac:dyDescent="0.2">
      <c r="A45" s="475">
        <v>32</v>
      </c>
      <c r="B45" s="479">
        <f>'Tabelle 2.3'!J36</f>
        <v>1.5447552894551808</v>
      </c>
      <c r="C45" s="480">
        <f>'Tabelle 3.3'!J36</f>
        <v>-4.7716203764643934</v>
      </c>
      <c r="D45" s="481">
        <f t="shared" si="3"/>
        <v>1.5447552894551808</v>
      </c>
      <c r="E45" s="481">
        <f t="shared" si="3"/>
        <v>-4.7716203764643934</v>
      </c>
      <c r="F45" s="476" t="str">
        <f t="shared" si="4"/>
        <v/>
      </c>
      <c r="G45" s="476" t="str">
        <f t="shared" si="4"/>
        <v/>
      </c>
      <c r="H45" s="482" t="str">
        <f t="shared" si="5"/>
        <v/>
      </c>
      <c r="I45" s="482" t="str">
        <f t="shared" si="5"/>
        <v/>
      </c>
      <c r="J45" s="476" t="e">
        <f t="shared" si="6"/>
        <v>#N/A</v>
      </c>
      <c r="K45" s="476" t="e">
        <f t="shared" si="7"/>
        <v>#N/A</v>
      </c>
      <c r="L45" s="476" t="e">
        <f t="shared" si="8"/>
        <v>#N/A</v>
      </c>
      <c r="M45" s="476" t="e">
        <f t="shared" si="9"/>
        <v>#N/A</v>
      </c>
      <c r="N45" s="476">
        <v>325</v>
      </c>
    </row>
    <row r="46" spans="1:14" s="475" customFormat="1" ht="15" customHeight="1" x14ac:dyDescent="0.2">
      <c r="E46" s="476"/>
      <c r="F46" s="476"/>
      <c r="G46" s="476"/>
      <c r="H46" s="476"/>
      <c r="I46" s="476"/>
      <c r="J46" s="476"/>
      <c r="K46" s="476"/>
      <c r="L46" s="476"/>
      <c r="M46" s="476"/>
      <c r="N46" s="476"/>
    </row>
    <row r="47" spans="1:14" s="475" customFormat="1" ht="15" customHeight="1" x14ac:dyDescent="0.2">
      <c r="D47" s="483"/>
      <c r="E47" s="476"/>
      <c r="F47" s="476"/>
      <c r="G47" s="476"/>
      <c r="H47" s="476"/>
      <c r="I47" s="476"/>
      <c r="J47" s="476"/>
      <c r="K47" s="476"/>
      <c r="L47" s="476"/>
      <c r="M47" s="476"/>
      <c r="N47" s="476"/>
    </row>
    <row r="48" spans="1:14" s="475" customFormat="1" ht="15" customHeight="1" x14ac:dyDescent="0.2">
      <c r="A48" s="477" t="s">
        <v>453</v>
      </c>
      <c r="E48" s="476"/>
      <c r="F48" s="476"/>
      <c r="G48" s="476"/>
      <c r="H48" s="476"/>
      <c r="I48" s="476"/>
      <c r="J48" s="476"/>
      <c r="K48" s="476"/>
      <c r="L48" s="476"/>
      <c r="M48" s="476"/>
      <c r="N48" s="476"/>
    </row>
    <row r="49" spans="1:14" ht="15" customHeight="1" x14ac:dyDescent="0.2">
      <c r="A49" s="673" t="s">
        <v>454</v>
      </c>
      <c r="B49" s="674" t="s">
        <v>102</v>
      </c>
      <c r="C49" s="674"/>
      <c r="D49" s="674"/>
      <c r="E49" s="675" t="s">
        <v>455</v>
      </c>
      <c r="F49" s="675"/>
      <c r="G49" s="675"/>
      <c r="H49" s="676" t="s">
        <v>456</v>
      </c>
      <c r="I49" s="677" t="s">
        <v>457</v>
      </c>
      <c r="J49" s="677"/>
      <c r="K49" s="677"/>
      <c r="L49" s="484" t="s">
        <v>458</v>
      </c>
      <c r="M49" s="461"/>
      <c r="N49" s="453"/>
    </row>
    <row r="50" spans="1:14" ht="39.950000000000003" customHeight="1" x14ac:dyDescent="0.2">
      <c r="A50" s="673"/>
      <c r="B50" s="485" t="s">
        <v>441</v>
      </c>
      <c r="C50" s="485" t="s">
        <v>120</v>
      </c>
      <c r="D50" s="485" t="s">
        <v>121</v>
      </c>
      <c r="E50" s="485" t="s">
        <v>441</v>
      </c>
      <c r="F50" s="485" t="s">
        <v>120</v>
      </c>
      <c r="G50" s="485" t="s">
        <v>121</v>
      </c>
      <c r="H50" s="676"/>
      <c r="I50" s="485" t="s">
        <v>441</v>
      </c>
      <c r="J50" s="485" t="s">
        <v>120</v>
      </c>
      <c r="K50" s="485" t="s">
        <v>121</v>
      </c>
      <c r="L50" s="485" t="s">
        <v>459</v>
      </c>
      <c r="M50" s="485"/>
      <c r="N50" s="485"/>
    </row>
    <row r="51" spans="1:14" ht="15" customHeight="1" x14ac:dyDescent="0.2">
      <c r="A51" s="486" t="s">
        <v>460</v>
      </c>
      <c r="B51" s="487">
        <v>53662</v>
      </c>
      <c r="C51" s="487">
        <v>11468</v>
      </c>
      <c r="D51" s="487">
        <v>4776</v>
      </c>
      <c r="E51" s="488">
        <f>IF($A$51=37802,IF(COUNTBLANK(B$51:B$70)&gt;0,#N/A,B51/B$51*100),IF(COUNTBLANK(B$51:B$75)&gt;0,#N/A,B51/B$51*100))</f>
        <v>100</v>
      </c>
      <c r="F51" s="488">
        <f>IF($A$51=37802,IF(COUNTBLANK(C$51:C$70)&gt;0,#N/A,C51/C$51*100),IF(COUNTBLANK(C$51:C$75)&gt;0,#N/A,C51/C$51*100))</f>
        <v>100</v>
      </c>
      <c r="G51" s="488">
        <f>IF($A$51=37802,IF(COUNTBLANK(D$51:D$70)&gt;0,#N/A,D51/D$51*100),IF(COUNTBLANK(D$51:D$75)&gt;0,#N/A,D51/D$51*100))</f>
        <v>100</v>
      </c>
      <c r="H51" s="489" t="str">
        <f>IF(ISERROR(L51)=TRUE,IF(MONTH(A51)=MONTH(MAX(A$51:A$75)),A51,""),"")</f>
        <v/>
      </c>
      <c r="I51" s="488" t="str">
        <f>IF($H51&lt;&gt;"",E51,"")</f>
        <v/>
      </c>
      <c r="J51" s="488" t="str">
        <f>IF($H51&lt;&gt;"",F51,"")</f>
        <v/>
      </c>
      <c r="K51" s="488" t="str">
        <f t="shared" ref="J51:K66" si="10">IF($H51&lt;&gt;"",G51,"")</f>
        <v/>
      </c>
      <c r="L51" s="488" t="e">
        <f>IF(A$51=37802,IF(AND(COUNTBLANK(B$51:B$70)&lt;&gt;0,COUNTBLANK(C$51:C$70)&lt;&gt;0,COUNTBLANK(D$51:D$70)&lt;&gt;0),135,#N/A),IF(AND(COUNTBLANK(B$51:B$75)&lt;&gt;0,COUNTBLANK(C$51:C$75)&lt;&gt;0,COUNTBLANK(D$51:D$75)&lt;&gt;0),135,#N/A))</f>
        <v>#N/A</v>
      </c>
    </row>
    <row r="52" spans="1:14" ht="15" customHeight="1" x14ac:dyDescent="0.2">
      <c r="A52" s="486" t="s">
        <v>461</v>
      </c>
      <c r="B52" s="487">
        <v>56444</v>
      </c>
      <c r="C52" s="487">
        <v>12430</v>
      </c>
      <c r="D52" s="487">
        <v>5316</v>
      </c>
      <c r="E52" s="488">
        <f t="shared" ref="E52:G70" si="11">IF($A$51=37802,IF(COUNTBLANK(B$51:B$70)&gt;0,#N/A,B52/B$51*100),IF(COUNTBLANK(B$51:B$75)&gt;0,#N/A,B52/B$51*100))</f>
        <v>105.18430174052402</v>
      </c>
      <c r="F52" s="488">
        <f t="shared" si="11"/>
        <v>108.38855946982908</v>
      </c>
      <c r="G52" s="488">
        <f t="shared" si="11"/>
        <v>111.30653266331659</v>
      </c>
      <c r="H52" s="489" t="str">
        <f>IF(ISERROR(L52)=TRUE,IF(MONTH(A52)=MONTH(MAX(A$51:A$75)),A52,""),"")</f>
        <v/>
      </c>
      <c r="I52" s="488" t="str">
        <f t="shared" ref="I52:K75" si="12">IF($H52&lt;&gt;"",E52,"")</f>
        <v/>
      </c>
      <c r="J52" s="488" t="str">
        <f t="shared" si="10"/>
        <v/>
      </c>
      <c r="K52" s="488" t="str">
        <f t="shared" si="10"/>
        <v/>
      </c>
      <c r="L52" s="488" t="e">
        <f t="shared" ref="L52:L75" si="13">IF(A$51=37802,IF(AND(COUNTBLANK(B$51:B$70)&lt;&gt;0,COUNTBLANK(C$51:C$70)&lt;&gt;0,COUNTBLANK(D$51:D$70)&lt;&gt;0),135,#N/A),IF(AND(COUNTBLANK(B$51:B$75)&lt;&gt;0,COUNTBLANK(C$51:C$75)&lt;&gt;0,COUNTBLANK(D$51:D$75)&lt;&gt;0),135,#N/A))</f>
        <v>#N/A</v>
      </c>
    </row>
    <row r="53" spans="1:14" ht="15" customHeight="1" x14ac:dyDescent="0.2">
      <c r="A53" s="490">
        <v>41883</v>
      </c>
      <c r="B53" s="487">
        <v>56964</v>
      </c>
      <c r="C53" s="487">
        <v>12238</v>
      </c>
      <c r="D53" s="487">
        <v>5414</v>
      </c>
      <c r="E53" s="488">
        <f t="shared" si="11"/>
        <v>106.1533301032388</v>
      </c>
      <c r="F53" s="488">
        <f t="shared" si="11"/>
        <v>106.71433554237879</v>
      </c>
      <c r="G53" s="488">
        <f t="shared" si="11"/>
        <v>113.35845896147403</v>
      </c>
      <c r="H53" s="489">
        <f>IF(ISERROR(L53)=TRUE,IF(MONTH(A53)=MONTH(MAX(A$51:A$75)),A53,""),"")</f>
        <v>41883</v>
      </c>
      <c r="I53" s="488">
        <f t="shared" si="12"/>
        <v>106.1533301032388</v>
      </c>
      <c r="J53" s="488">
        <f t="shared" si="10"/>
        <v>106.71433554237879</v>
      </c>
      <c r="K53" s="488">
        <f t="shared" si="10"/>
        <v>113.35845896147403</v>
      </c>
      <c r="L53" s="488" t="e">
        <f t="shared" si="13"/>
        <v>#N/A</v>
      </c>
    </row>
    <row r="54" spans="1:14" ht="15" customHeight="1" x14ac:dyDescent="0.2">
      <c r="A54" s="490" t="s">
        <v>462</v>
      </c>
      <c r="B54" s="487">
        <v>53697</v>
      </c>
      <c r="C54" s="487">
        <v>11868</v>
      </c>
      <c r="D54" s="487">
        <v>4951</v>
      </c>
      <c r="E54" s="488">
        <f t="shared" si="11"/>
        <v>100.06522306287505</v>
      </c>
      <c r="F54" s="488">
        <f t="shared" si="11"/>
        <v>103.48796651552146</v>
      </c>
      <c r="G54" s="488">
        <f t="shared" si="11"/>
        <v>103.6641541038526</v>
      </c>
      <c r="H54" s="489" t="str">
        <f>IF(ISERROR(L54)=TRUE,IF(MONTH(A54)=MONTH(MAX(A$51:A$75)),A54,""),"")</f>
        <v/>
      </c>
      <c r="I54" s="488" t="str">
        <f t="shared" si="12"/>
        <v/>
      </c>
      <c r="J54" s="488" t="str">
        <f t="shared" si="10"/>
        <v/>
      </c>
      <c r="K54" s="488" t="str">
        <f t="shared" si="10"/>
        <v/>
      </c>
      <c r="L54" s="488" t="e">
        <f t="shared" si="13"/>
        <v>#N/A</v>
      </c>
    </row>
    <row r="55" spans="1:14" ht="15" customHeight="1" x14ac:dyDescent="0.2">
      <c r="A55" s="490" t="s">
        <v>463</v>
      </c>
      <c r="B55" s="487">
        <v>54268</v>
      </c>
      <c r="C55" s="487">
        <v>11290</v>
      </c>
      <c r="D55" s="487">
        <v>4911</v>
      </c>
      <c r="E55" s="488">
        <f t="shared" si="11"/>
        <v>101.12929074577914</v>
      </c>
      <c r="F55" s="488">
        <f t="shared" si="11"/>
        <v>98.447854900592958</v>
      </c>
      <c r="G55" s="488">
        <f t="shared" si="11"/>
        <v>102.82663316582914</v>
      </c>
      <c r="H55" s="489" t="str">
        <f t="shared" ref="H55:H70" si="14">IF(ISERROR(L55)=TRUE,IF(MONTH(A55)=MONTH(MAX(A$51:A$75)),A55,""),"")</f>
        <v/>
      </c>
      <c r="I55" s="488" t="str">
        <f t="shared" si="12"/>
        <v/>
      </c>
      <c r="J55" s="488" t="str">
        <f t="shared" si="10"/>
        <v/>
      </c>
      <c r="K55" s="488" t="str">
        <f t="shared" si="10"/>
        <v/>
      </c>
      <c r="L55" s="488" t="e">
        <f t="shared" si="13"/>
        <v>#N/A</v>
      </c>
    </row>
    <row r="56" spans="1:14" ht="15" customHeight="1" x14ac:dyDescent="0.2">
      <c r="A56" s="490" t="s">
        <v>464</v>
      </c>
      <c r="B56" s="487">
        <v>57092</v>
      </c>
      <c r="C56" s="487">
        <v>12103</v>
      </c>
      <c r="D56" s="487">
        <v>5683</v>
      </c>
      <c r="E56" s="488">
        <f t="shared" si="11"/>
        <v>106.39186016175319</v>
      </c>
      <c r="F56" s="488">
        <f t="shared" si="11"/>
        <v>105.5371468433903</v>
      </c>
      <c r="G56" s="488">
        <f t="shared" si="11"/>
        <v>118.99078726968175</v>
      </c>
      <c r="H56" s="489" t="str">
        <f t="shared" si="14"/>
        <v/>
      </c>
      <c r="I56" s="488" t="str">
        <f t="shared" si="12"/>
        <v/>
      </c>
      <c r="J56" s="488" t="str">
        <f t="shared" si="10"/>
        <v/>
      </c>
      <c r="K56" s="488" t="str">
        <f t="shared" si="10"/>
        <v/>
      </c>
      <c r="L56" s="488" t="e">
        <f t="shared" si="13"/>
        <v>#N/A</v>
      </c>
    </row>
    <row r="57" spans="1:14" ht="15" customHeight="1" x14ac:dyDescent="0.2">
      <c r="A57" s="490">
        <v>42248</v>
      </c>
      <c r="B57" s="487">
        <v>58020</v>
      </c>
      <c r="C57" s="487">
        <v>11958</v>
      </c>
      <c r="D57" s="487">
        <v>5839</v>
      </c>
      <c r="E57" s="488">
        <f t="shared" si="11"/>
        <v>108.12120308598263</v>
      </c>
      <c r="F57" s="488">
        <f t="shared" si="11"/>
        <v>104.27275898151377</v>
      </c>
      <c r="G57" s="488">
        <f t="shared" si="11"/>
        <v>122.2571189279732</v>
      </c>
      <c r="H57" s="489">
        <f t="shared" si="14"/>
        <v>42248</v>
      </c>
      <c r="I57" s="488">
        <f t="shared" si="12"/>
        <v>108.12120308598263</v>
      </c>
      <c r="J57" s="488">
        <f t="shared" si="10"/>
        <v>104.27275898151377</v>
      </c>
      <c r="K57" s="488">
        <f t="shared" si="10"/>
        <v>122.2571189279732</v>
      </c>
      <c r="L57" s="488" t="e">
        <f t="shared" si="13"/>
        <v>#N/A</v>
      </c>
    </row>
    <row r="58" spans="1:14" ht="15" customHeight="1" x14ac:dyDescent="0.2">
      <c r="A58" s="490" t="s">
        <v>465</v>
      </c>
      <c r="B58" s="487">
        <v>55521</v>
      </c>
      <c r="C58" s="487">
        <v>11556</v>
      </c>
      <c r="D58" s="487">
        <v>5253</v>
      </c>
      <c r="E58" s="488">
        <f t="shared" si="11"/>
        <v>103.4642763967053</v>
      </c>
      <c r="F58" s="488">
        <f t="shared" si="11"/>
        <v>100.76735263341472</v>
      </c>
      <c r="G58" s="488">
        <f t="shared" si="11"/>
        <v>109.98743718592965</v>
      </c>
      <c r="H58" s="489" t="str">
        <f t="shared" si="14"/>
        <v/>
      </c>
      <c r="I58" s="488" t="str">
        <f t="shared" si="12"/>
        <v/>
      </c>
      <c r="J58" s="488" t="str">
        <f t="shared" si="10"/>
        <v/>
      </c>
      <c r="K58" s="488" t="str">
        <f t="shared" si="10"/>
        <v/>
      </c>
      <c r="L58" s="488" t="e">
        <f t="shared" si="13"/>
        <v>#N/A</v>
      </c>
    </row>
    <row r="59" spans="1:14" ht="15" customHeight="1" x14ac:dyDescent="0.2">
      <c r="A59" s="490" t="s">
        <v>466</v>
      </c>
      <c r="B59" s="487">
        <v>57174</v>
      </c>
      <c r="C59" s="487">
        <v>11629</v>
      </c>
      <c r="D59" s="487">
        <v>5376</v>
      </c>
      <c r="E59" s="488">
        <f t="shared" si="11"/>
        <v>106.54466848048898</v>
      </c>
      <c r="F59" s="488">
        <f t="shared" si="11"/>
        <v>101.40390652249738</v>
      </c>
      <c r="G59" s="488">
        <f t="shared" si="11"/>
        <v>112.56281407035176</v>
      </c>
      <c r="H59" s="489" t="str">
        <f t="shared" si="14"/>
        <v/>
      </c>
      <c r="I59" s="488" t="str">
        <f t="shared" si="12"/>
        <v/>
      </c>
      <c r="J59" s="488" t="str">
        <f t="shared" si="10"/>
        <v/>
      </c>
      <c r="K59" s="488" t="str">
        <f t="shared" si="10"/>
        <v/>
      </c>
      <c r="L59" s="488" t="e">
        <f t="shared" si="13"/>
        <v>#N/A</v>
      </c>
    </row>
    <row r="60" spans="1:14" ht="15" customHeight="1" x14ac:dyDescent="0.2">
      <c r="A60" s="490" t="s">
        <v>467</v>
      </c>
      <c r="B60" s="487">
        <v>58904</v>
      </c>
      <c r="C60" s="487">
        <v>12346</v>
      </c>
      <c r="D60" s="487">
        <v>5801</v>
      </c>
      <c r="E60" s="488">
        <f t="shared" si="11"/>
        <v>109.76855130259776</v>
      </c>
      <c r="F60" s="488">
        <f t="shared" si="11"/>
        <v>107.65608650156959</v>
      </c>
      <c r="G60" s="488">
        <f t="shared" si="11"/>
        <v>121.46147403685093</v>
      </c>
      <c r="H60" s="489" t="str">
        <f t="shared" si="14"/>
        <v/>
      </c>
      <c r="I60" s="488" t="str">
        <f t="shared" si="12"/>
        <v/>
      </c>
      <c r="J60" s="488" t="str">
        <f t="shared" si="10"/>
        <v/>
      </c>
      <c r="K60" s="488" t="str">
        <f t="shared" si="10"/>
        <v/>
      </c>
      <c r="L60" s="488" t="e">
        <f t="shared" si="13"/>
        <v>#N/A</v>
      </c>
    </row>
    <row r="61" spans="1:14" ht="15" customHeight="1" x14ac:dyDescent="0.2">
      <c r="A61" s="490">
        <v>42614</v>
      </c>
      <c r="B61" s="487">
        <v>59588</v>
      </c>
      <c r="C61" s="487">
        <v>11997</v>
      </c>
      <c r="D61" s="487">
        <v>6091</v>
      </c>
      <c r="E61" s="488">
        <f t="shared" si="11"/>
        <v>111.0431963027841</v>
      </c>
      <c r="F61" s="488">
        <f t="shared" si="11"/>
        <v>104.61283571677711</v>
      </c>
      <c r="G61" s="488">
        <f t="shared" si="11"/>
        <v>127.53350083752093</v>
      </c>
      <c r="H61" s="489">
        <f t="shared" si="14"/>
        <v>42614</v>
      </c>
      <c r="I61" s="488">
        <f t="shared" si="12"/>
        <v>111.0431963027841</v>
      </c>
      <c r="J61" s="488">
        <f t="shared" si="10"/>
        <v>104.61283571677711</v>
      </c>
      <c r="K61" s="488">
        <f t="shared" si="10"/>
        <v>127.53350083752093</v>
      </c>
      <c r="L61" s="488" t="e">
        <f t="shared" si="13"/>
        <v>#N/A</v>
      </c>
    </row>
    <row r="62" spans="1:14" ht="15" customHeight="1" x14ac:dyDescent="0.2">
      <c r="A62" s="490" t="s">
        <v>468</v>
      </c>
      <c r="B62" s="487">
        <v>56939</v>
      </c>
      <c r="C62" s="487">
        <v>11481</v>
      </c>
      <c r="D62" s="487">
        <v>5629</v>
      </c>
      <c r="E62" s="488">
        <f t="shared" si="11"/>
        <v>106.10674220118518</v>
      </c>
      <c r="F62" s="488">
        <f t="shared" si="11"/>
        <v>100.11335891175446</v>
      </c>
      <c r="G62" s="488">
        <f t="shared" si="11"/>
        <v>117.8601340033501</v>
      </c>
      <c r="H62" s="489" t="str">
        <f t="shared" si="14"/>
        <v/>
      </c>
      <c r="I62" s="488" t="str">
        <f t="shared" si="12"/>
        <v/>
      </c>
      <c r="J62" s="488" t="str">
        <f t="shared" si="10"/>
        <v/>
      </c>
      <c r="K62" s="488" t="str">
        <f t="shared" si="10"/>
        <v/>
      </c>
      <c r="L62" s="488" t="e">
        <f t="shared" si="13"/>
        <v>#N/A</v>
      </c>
    </row>
    <row r="63" spans="1:14" ht="15" customHeight="1" x14ac:dyDescent="0.2">
      <c r="A63" s="490" t="s">
        <v>469</v>
      </c>
      <c r="B63" s="487">
        <v>57562</v>
      </c>
      <c r="C63" s="487">
        <v>11285</v>
      </c>
      <c r="D63" s="487">
        <v>5506</v>
      </c>
      <c r="E63" s="488">
        <f t="shared" si="11"/>
        <v>107.26771272036078</v>
      </c>
      <c r="F63" s="488">
        <f t="shared" si="11"/>
        <v>98.40425531914893</v>
      </c>
      <c r="G63" s="488">
        <f t="shared" si="11"/>
        <v>115.28475711892798</v>
      </c>
      <c r="H63" s="489" t="str">
        <f t="shared" si="14"/>
        <v/>
      </c>
      <c r="I63" s="488" t="str">
        <f t="shared" si="12"/>
        <v/>
      </c>
      <c r="J63" s="488" t="str">
        <f t="shared" si="10"/>
        <v/>
      </c>
      <c r="K63" s="488" t="str">
        <f t="shared" si="10"/>
        <v/>
      </c>
      <c r="L63" s="488" t="e">
        <f t="shared" si="13"/>
        <v>#N/A</v>
      </c>
    </row>
    <row r="64" spans="1:14" ht="15" customHeight="1" x14ac:dyDescent="0.2">
      <c r="A64" s="490" t="s">
        <v>470</v>
      </c>
      <c r="B64" s="487">
        <v>60245</v>
      </c>
      <c r="C64" s="487">
        <v>12131</v>
      </c>
      <c r="D64" s="487">
        <v>6101</v>
      </c>
      <c r="E64" s="488">
        <f t="shared" si="11"/>
        <v>112.26752636875257</v>
      </c>
      <c r="F64" s="488">
        <f t="shared" si="11"/>
        <v>105.7813044994768</v>
      </c>
      <c r="G64" s="488">
        <f t="shared" si="11"/>
        <v>127.7428810720268</v>
      </c>
      <c r="H64" s="489" t="str">
        <f t="shared" si="14"/>
        <v/>
      </c>
      <c r="I64" s="488" t="str">
        <f t="shared" si="12"/>
        <v/>
      </c>
      <c r="J64" s="488" t="str">
        <f t="shared" si="10"/>
        <v/>
      </c>
      <c r="K64" s="488" t="str">
        <f t="shared" si="10"/>
        <v/>
      </c>
      <c r="L64" s="488" t="e">
        <f t="shared" si="13"/>
        <v>#N/A</v>
      </c>
    </row>
    <row r="65" spans="1:12" ht="15" customHeight="1" x14ac:dyDescent="0.2">
      <c r="A65" s="490">
        <v>42979</v>
      </c>
      <c r="B65" s="487">
        <v>61073</v>
      </c>
      <c r="C65" s="487">
        <v>12066</v>
      </c>
      <c r="D65" s="487">
        <v>6344</v>
      </c>
      <c r="E65" s="488">
        <f t="shared" si="11"/>
        <v>113.81051768476762</v>
      </c>
      <c r="F65" s="488">
        <f t="shared" si="11"/>
        <v>105.21450994070456</v>
      </c>
      <c r="G65" s="488">
        <f t="shared" si="11"/>
        <v>132.83082077051927</v>
      </c>
      <c r="H65" s="489">
        <f t="shared" si="14"/>
        <v>42979</v>
      </c>
      <c r="I65" s="488">
        <f t="shared" si="12"/>
        <v>113.81051768476762</v>
      </c>
      <c r="J65" s="488">
        <f t="shared" si="10"/>
        <v>105.21450994070456</v>
      </c>
      <c r="K65" s="488">
        <f t="shared" si="10"/>
        <v>132.83082077051927</v>
      </c>
      <c r="L65" s="488" t="e">
        <f t="shared" si="13"/>
        <v>#N/A</v>
      </c>
    </row>
    <row r="66" spans="1:12" ht="15" customHeight="1" x14ac:dyDescent="0.2">
      <c r="A66" s="490" t="s">
        <v>471</v>
      </c>
      <c r="B66" s="487">
        <v>58482</v>
      </c>
      <c r="C66" s="487">
        <v>11527</v>
      </c>
      <c r="D66" s="487">
        <v>5854</v>
      </c>
      <c r="E66" s="488">
        <f t="shared" si="11"/>
        <v>108.98214751593306</v>
      </c>
      <c r="F66" s="488">
        <f t="shared" si="11"/>
        <v>100.51447506103941</v>
      </c>
      <c r="G66" s="488">
        <f t="shared" si="11"/>
        <v>122.57118927973198</v>
      </c>
      <c r="H66" s="489" t="str">
        <f t="shared" si="14"/>
        <v/>
      </c>
      <c r="I66" s="488" t="str">
        <f t="shared" si="12"/>
        <v/>
      </c>
      <c r="J66" s="488" t="str">
        <f t="shared" si="10"/>
        <v/>
      </c>
      <c r="K66" s="488" t="str">
        <f t="shared" si="10"/>
        <v/>
      </c>
      <c r="L66" s="488" t="e">
        <f t="shared" si="13"/>
        <v>#N/A</v>
      </c>
    </row>
    <row r="67" spans="1:12" ht="15" customHeight="1" x14ac:dyDescent="0.2">
      <c r="A67" s="490" t="s">
        <v>472</v>
      </c>
      <c r="B67" s="487">
        <v>59696</v>
      </c>
      <c r="C67" s="487">
        <v>11396</v>
      </c>
      <c r="D67" s="487">
        <v>5866</v>
      </c>
      <c r="E67" s="488">
        <f t="shared" si="11"/>
        <v>111.24445603965563</v>
      </c>
      <c r="F67" s="488">
        <f t="shared" si="11"/>
        <v>99.372166027206148</v>
      </c>
      <c r="G67" s="488">
        <f t="shared" si="11"/>
        <v>122.82244556113903</v>
      </c>
      <c r="H67" s="489" t="str">
        <f t="shared" si="14"/>
        <v/>
      </c>
      <c r="I67" s="488" t="str">
        <f t="shared" si="12"/>
        <v/>
      </c>
      <c r="J67" s="488" t="str">
        <f t="shared" si="12"/>
        <v/>
      </c>
      <c r="K67" s="488" t="str">
        <f t="shared" si="12"/>
        <v/>
      </c>
      <c r="L67" s="488" t="e">
        <f t="shared" si="13"/>
        <v>#N/A</v>
      </c>
    </row>
    <row r="68" spans="1:12" ht="15" customHeight="1" x14ac:dyDescent="0.2">
      <c r="A68" s="490" t="s">
        <v>473</v>
      </c>
      <c r="B68" s="487">
        <v>61484</v>
      </c>
      <c r="C68" s="487">
        <v>12167</v>
      </c>
      <c r="D68" s="487">
        <v>6496</v>
      </c>
      <c r="E68" s="488">
        <f t="shared" si="11"/>
        <v>114.57642279452871</v>
      </c>
      <c r="F68" s="488">
        <f t="shared" si="11"/>
        <v>106.09522148587374</v>
      </c>
      <c r="G68" s="488">
        <f t="shared" si="11"/>
        <v>136.01340033500838</v>
      </c>
      <c r="H68" s="489" t="str">
        <f t="shared" si="14"/>
        <v/>
      </c>
      <c r="I68" s="488" t="str">
        <f t="shared" si="12"/>
        <v/>
      </c>
      <c r="J68" s="488" t="str">
        <f t="shared" si="12"/>
        <v/>
      </c>
      <c r="K68" s="488" t="str">
        <f t="shared" si="12"/>
        <v/>
      </c>
      <c r="L68" s="488" t="e">
        <f t="shared" si="13"/>
        <v>#N/A</v>
      </c>
    </row>
    <row r="69" spans="1:12" ht="15" customHeight="1" x14ac:dyDescent="0.2">
      <c r="A69" s="490">
        <v>43344</v>
      </c>
      <c r="B69" s="487">
        <v>62342</v>
      </c>
      <c r="C69" s="487">
        <v>11915</v>
      </c>
      <c r="D69" s="487">
        <v>6745</v>
      </c>
      <c r="E69" s="488">
        <f t="shared" si="11"/>
        <v>116.17531959300808</v>
      </c>
      <c r="F69" s="488">
        <f t="shared" si="11"/>
        <v>103.89780258109522</v>
      </c>
      <c r="G69" s="488">
        <f t="shared" si="11"/>
        <v>141.22696817420436</v>
      </c>
      <c r="H69" s="489">
        <f t="shared" si="14"/>
        <v>43344</v>
      </c>
      <c r="I69" s="488">
        <f t="shared" si="12"/>
        <v>116.17531959300808</v>
      </c>
      <c r="J69" s="488">
        <f t="shared" si="12"/>
        <v>103.89780258109522</v>
      </c>
      <c r="K69" s="488">
        <f t="shared" si="12"/>
        <v>141.22696817420436</v>
      </c>
      <c r="L69" s="488" t="e">
        <f t="shared" si="13"/>
        <v>#N/A</v>
      </c>
    </row>
    <row r="70" spans="1:12" ht="15" customHeight="1" x14ac:dyDescent="0.2">
      <c r="A70" s="490" t="s">
        <v>474</v>
      </c>
      <c r="B70" s="487">
        <v>59748</v>
      </c>
      <c r="C70" s="487">
        <v>11519</v>
      </c>
      <c r="D70" s="487">
        <v>6250</v>
      </c>
      <c r="E70" s="488">
        <f t="shared" si="11"/>
        <v>111.34135887592711</v>
      </c>
      <c r="F70" s="488">
        <f t="shared" si="11"/>
        <v>100.444715730729</v>
      </c>
      <c r="G70" s="488">
        <f t="shared" si="11"/>
        <v>130.86264656616416</v>
      </c>
      <c r="H70" s="489" t="str">
        <f t="shared" si="14"/>
        <v/>
      </c>
      <c r="I70" s="488" t="str">
        <f t="shared" si="12"/>
        <v/>
      </c>
      <c r="J70" s="488" t="str">
        <f t="shared" si="12"/>
        <v/>
      </c>
      <c r="K70" s="488" t="str">
        <f t="shared" si="12"/>
        <v/>
      </c>
      <c r="L70" s="488" t="e">
        <f t="shared" si="13"/>
        <v>#N/A</v>
      </c>
    </row>
    <row r="71" spans="1:12" ht="15" customHeight="1" x14ac:dyDescent="0.2">
      <c r="A71" s="490" t="s">
        <v>475</v>
      </c>
      <c r="B71" s="487">
        <v>60190</v>
      </c>
      <c r="C71" s="487">
        <v>11194</v>
      </c>
      <c r="D71" s="487">
        <v>6177</v>
      </c>
      <c r="E71" s="491">
        <f t="shared" ref="E71:G75" si="15">IF($A$51=37802,IF(COUNTBLANK(B$51:B$70)&gt;0,#N/A,IF(ISBLANK(B71)=FALSE,B71/B$51*100,#N/A)),IF(COUNTBLANK(B$51:B$75)&gt;0,#N/A,B71/B$51*100))</f>
        <v>112.16503298423466</v>
      </c>
      <c r="F71" s="491">
        <f t="shared" si="15"/>
        <v>97.610742936867808</v>
      </c>
      <c r="G71" s="491">
        <f t="shared" si="15"/>
        <v>129.33417085427135</v>
      </c>
      <c r="H71" s="492" t="str">
        <f>IF(A$51=37802,IF(ISERROR(L71)=TRUE,IF(ISBLANK(A71)=FALSE,IF(MONTH(A71)=MONTH(MAX(A$51:A$75)),A71,""),""),""),IF(ISERROR(L71)=TRUE,IF(MONTH(A71)=MONTH(MAX(A$51:A$75)),A71,""),""))</f>
        <v/>
      </c>
      <c r="I71" s="488" t="str">
        <f t="shared" si="12"/>
        <v/>
      </c>
      <c r="J71" s="488" t="str">
        <f t="shared" si="12"/>
        <v/>
      </c>
      <c r="K71" s="488" t="str">
        <f t="shared" si="12"/>
        <v/>
      </c>
      <c r="L71" s="488" t="e">
        <f t="shared" si="13"/>
        <v>#N/A</v>
      </c>
    </row>
    <row r="72" spans="1:12" ht="15" customHeight="1" x14ac:dyDescent="0.2">
      <c r="A72" s="490" t="s">
        <v>476</v>
      </c>
      <c r="B72" s="487">
        <v>62095</v>
      </c>
      <c r="C72" s="487">
        <v>11879</v>
      </c>
      <c r="D72" s="487">
        <v>6756</v>
      </c>
      <c r="E72" s="491">
        <f t="shared" si="15"/>
        <v>115.71503112071856</v>
      </c>
      <c r="F72" s="491">
        <f t="shared" si="15"/>
        <v>103.58388559469829</v>
      </c>
      <c r="G72" s="491">
        <f t="shared" si="15"/>
        <v>141.4572864321608</v>
      </c>
      <c r="H72" s="492" t="str">
        <f>IF(A$51=37802,IF(ISERROR(L72)=TRUE,IF(ISBLANK(A72)=FALSE,IF(MONTH(A72)=MONTH(MAX(A$51:A$75)),A72,""),""),""),IF(ISERROR(L72)=TRUE,IF(MONTH(A72)=MONTH(MAX(A$51:A$75)),A72,""),""))</f>
        <v/>
      </c>
      <c r="I72" s="488" t="str">
        <f t="shared" si="12"/>
        <v/>
      </c>
      <c r="J72" s="488" t="str">
        <f t="shared" si="12"/>
        <v/>
      </c>
      <c r="K72" s="488" t="str">
        <f t="shared" si="12"/>
        <v/>
      </c>
      <c r="L72" s="488" t="e">
        <f t="shared" si="13"/>
        <v>#N/A</v>
      </c>
    </row>
    <row r="73" spans="1:12" ht="15" customHeight="1" x14ac:dyDescent="0.2">
      <c r="A73" s="490">
        <v>43709</v>
      </c>
      <c r="B73" s="487">
        <v>63111</v>
      </c>
      <c r="C73" s="487">
        <v>11567</v>
      </c>
      <c r="D73" s="487">
        <v>7074</v>
      </c>
      <c r="E73" s="491">
        <f t="shared" si="15"/>
        <v>117.60836346017666</v>
      </c>
      <c r="F73" s="491">
        <f t="shared" si="15"/>
        <v>100.86327171259155</v>
      </c>
      <c r="G73" s="491">
        <f t="shared" si="15"/>
        <v>148.11557788944722</v>
      </c>
      <c r="H73" s="492">
        <f>IF(A$51=37802,IF(ISERROR(L73)=TRUE,IF(ISBLANK(A73)=FALSE,IF(MONTH(A73)=MONTH(MAX(A$51:A$75)),A73,""),""),""),IF(ISERROR(L73)=TRUE,IF(MONTH(A73)=MONTH(MAX(A$51:A$75)),A73,""),""))</f>
        <v>43709</v>
      </c>
      <c r="I73" s="488">
        <f t="shared" si="12"/>
        <v>117.60836346017666</v>
      </c>
      <c r="J73" s="488">
        <f t="shared" si="12"/>
        <v>100.86327171259155</v>
      </c>
      <c r="K73" s="488">
        <f t="shared" si="12"/>
        <v>148.11557788944722</v>
      </c>
      <c r="L73" s="488" t="e">
        <f t="shared" si="13"/>
        <v>#N/A</v>
      </c>
    </row>
    <row r="74" spans="1:12" ht="15" customHeight="1" x14ac:dyDescent="0.2">
      <c r="A74" s="490" t="s">
        <v>477</v>
      </c>
      <c r="B74" s="487">
        <v>60726</v>
      </c>
      <c r="C74" s="487">
        <v>11159</v>
      </c>
      <c r="D74" s="487">
        <v>6591</v>
      </c>
      <c r="E74" s="491">
        <f t="shared" si="15"/>
        <v>113.16387760426372</v>
      </c>
      <c r="F74" s="491">
        <f t="shared" si="15"/>
        <v>97.305545866759672</v>
      </c>
      <c r="G74" s="491">
        <f t="shared" si="15"/>
        <v>138.00251256281405</v>
      </c>
      <c r="H74" s="492" t="str">
        <f>IF(A$51=37802,IF(ISERROR(L74)=TRUE,IF(ISBLANK(A74)=FALSE,IF(MONTH(A74)=MONTH(MAX(A$51:A$75)),A74,""),""),""),IF(ISERROR(L74)=TRUE,IF(MONTH(A74)=MONTH(MAX(A$51:A$75)),A74,""),""))</f>
        <v/>
      </c>
      <c r="I74" s="488" t="str">
        <f t="shared" si="12"/>
        <v/>
      </c>
      <c r="J74" s="488" t="str">
        <f t="shared" si="12"/>
        <v/>
      </c>
      <c r="K74" s="488" t="str">
        <f t="shared" si="12"/>
        <v/>
      </c>
      <c r="L74" s="488" t="e">
        <f t="shared" si="13"/>
        <v>#N/A</v>
      </c>
    </row>
    <row r="75" spans="1:12" ht="15" customHeight="1" x14ac:dyDescent="0.2">
      <c r="A75" s="490" t="s">
        <v>478</v>
      </c>
      <c r="B75" s="487">
        <v>60982</v>
      </c>
      <c r="C75" s="493">
        <v>10394</v>
      </c>
      <c r="D75" s="493">
        <v>6184</v>
      </c>
      <c r="E75" s="491">
        <f t="shared" si="15"/>
        <v>113.64093772129253</v>
      </c>
      <c r="F75" s="491">
        <f t="shared" si="15"/>
        <v>90.634809905824909</v>
      </c>
      <c r="G75" s="491">
        <f t="shared" si="15"/>
        <v>129.48073701842546</v>
      </c>
      <c r="H75" s="492" t="str">
        <f>IF(A$51=37802,IF(ISERROR(L75)=TRUE,IF(ISBLANK(A75)=FALSE,IF(MONTH(A75)=MONTH(MAX(A$51:A$75)),A75,""),""),""),IF(ISERROR(L75)=TRUE,IF(MONTH(A75)=MONTH(MAX(A$51:A$75)),A75,""),""))</f>
        <v/>
      </c>
      <c r="I75" s="488" t="str">
        <f t="shared" si="12"/>
        <v/>
      </c>
      <c r="J75" s="488" t="str">
        <f t="shared" si="12"/>
        <v/>
      </c>
      <c r="K75" s="488" t="str">
        <f t="shared" si="12"/>
        <v/>
      </c>
      <c r="L75" s="488" t="e">
        <f t="shared" si="13"/>
        <v>#N/A</v>
      </c>
    </row>
    <row r="77" spans="1:12" ht="15" customHeight="1" x14ac:dyDescent="0.2">
      <c r="I77" s="488">
        <f>IF(I75&lt;&gt;"",I75,IF(I74&lt;&gt;"",I74,IF(I73&lt;&gt;"",I73,IF(I72&lt;&gt;"",I72,IF(I71&lt;&gt;"",I71,IF(I70&lt;&gt;"",I70,""))))))</f>
        <v>117.60836346017666</v>
      </c>
      <c r="J77" s="488">
        <f>IF(J75&lt;&gt;"",J75,IF(J74&lt;&gt;"",J74,IF(J73&lt;&gt;"",J73,IF(J72&lt;&gt;"",J72,IF(J71&lt;&gt;"",J71,IF(J70&lt;&gt;"",J70,""))))))</f>
        <v>100.86327171259155</v>
      </c>
      <c r="K77" s="488">
        <f>IF(K75&lt;&gt;"",K75,IF(K74&lt;&gt;"",K74,IF(K73&lt;&gt;"",K73,IF(K72&lt;&gt;"",K72,IF(K71&lt;&gt;"",K71,IF(K70&lt;&gt;"",K70,""))))))</f>
        <v>148.11557788944722</v>
      </c>
    </row>
    <row r="78" spans="1:12" ht="15" customHeight="1" x14ac:dyDescent="0.2">
      <c r="I78" s="495">
        <f>RANK(I77,$I77:$K77)</f>
        <v>2</v>
      </c>
      <c r="J78" s="495">
        <f>RANK(J77,$I77:$K77)</f>
        <v>3</v>
      </c>
      <c r="K78" s="495">
        <f>RANK(K77,$I77:$K77)</f>
        <v>1</v>
      </c>
    </row>
    <row r="79" spans="1:12" ht="15" customHeight="1" x14ac:dyDescent="0.2">
      <c r="I79" s="488" t="str">
        <f>"SvB: "&amp;IF(I77&gt;100,"+","")&amp;TEXT(I77-100,"0,0")&amp;"%"</f>
        <v>SvB: +17,6%</v>
      </c>
      <c r="J79" s="488" t="str">
        <f>"GeB - ausschließlich: "&amp;IF(J77&gt;100,"+","")&amp;TEXT(J77-100,"0,0")&amp;"%"</f>
        <v>GeB - ausschließlich: +0,9%</v>
      </c>
      <c r="K79" s="488" t="str">
        <f>"GeB - im Nebenjob: "&amp;IF(K77&gt;100,"+","")&amp;TEXT(K77-100,"0,0")&amp;"%"</f>
        <v>GeB - im Nebenjob: +48,1%</v>
      </c>
    </row>
    <row r="81" spans="9:9" ht="15" customHeight="1" x14ac:dyDescent="0.2">
      <c r="I81" s="488" t="str">
        <f>IF(ISERROR(HLOOKUP(1,I$78:K$79,2,FALSE)),"",HLOOKUP(1,I$78:K$79,2,FALSE))</f>
        <v>GeB - im Nebenjob: +48,1%</v>
      </c>
    </row>
    <row r="82" spans="9:9" ht="15" customHeight="1" x14ac:dyDescent="0.2">
      <c r="I82" s="488" t="str">
        <f>IF(ISERROR(HLOOKUP(2,I$78:K$79,2,FALSE)),"",HLOOKUP(2,I$78:K$79,2,FALSE))</f>
        <v>SvB: +17,6%</v>
      </c>
    </row>
    <row r="83" spans="9:9" ht="15" customHeight="1" x14ac:dyDescent="0.2">
      <c r="I83" s="488" t="str">
        <f>IF(ISERROR(HLOOKUP(3,I$78:K$79,2,FALSE)),"",HLOOKUP(3,I$78:K$79,2,FALSE))</f>
        <v>GeB - ausschließlich: +0,9%</v>
      </c>
    </row>
  </sheetData>
  <mergeCells count="16">
    <mergeCell ref="B4:C4"/>
    <mergeCell ref="D4:E4"/>
    <mergeCell ref="F4:G4"/>
    <mergeCell ref="H4:I4"/>
    <mergeCell ref="J4:N4"/>
    <mergeCell ref="J12:N12"/>
    <mergeCell ref="A49:A50"/>
    <mergeCell ref="B49:D49"/>
    <mergeCell ref="E49:G49"/>
    <mergeCell ref="H49:H50"/>
    <mergeCell ref="I49:K49"/>
    <mergeCell ref="A12:A13"/>
    <mergeCell ref="B12:C12"/>
    <mergeCell ref="D12:E12"/>
    <mergeCell ref="F12:G12"/>
    <mergeCell ref="H12:I12"/>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3" customWidth="1"/>
    <col min="2" max="2" width="15.125" style="523" customWidth="1"/>
    <col min="3" max="3" width="20.375" style="523" customWidth="1"/>
    <col min="4" max="5" width="10" style="523" customWidth="1"/>
    <col min="6" max="8" width="11" style="523"/>
    <col min="9" max="9" width="13.75" style="523" customWidth="1"/>
    <col min="10" max="256" width="11" style="523"/>
    <col min="257" max="257" width="2.375" style="523" customWidth="1"/>
    <col min="258" max="258" width="15.125" style="523" customWidth="1"/>
    <col min="259" max="259" width="20.375" style="523" customWidth="1"/>
    <col min="260" max="261" width="10" style="523" customWidth="1"/>
    <col min="262" max="264" width="11" style="523"/>
    <col min="265" max="265" width="13.75" style="523" customWidth="1"/>
    <col min="266" max="512" width="11" style="523"/>
    <col min="513" max="513" width="2.375" style="523" customWidth="1"/>
    <col min="514" max="514" width="15.125" style="523" customWidth="1"/>
    <col min="515" max="515" width="20.375" style="523" customWidth="1"/>
    <col min="516" max="517" width="10" style="523" customWidth="1"/>
    <col min="518" max="520" width="11" style="523"/>
    <col min="521" max="521" width="13.75" style="523" customWidth="1"/>
    <col min="522" max="768" width="11" style="523"/>
    <col min="769" max="769" width="2.375" style="523" customWidth="1"/>
    <col min="770" max="770" width="15.125" style="523" customWidth="1"/>
    <col min="771" max="771" width="20.375" style="523" customWidth="1"/>
    <col min="772" max="773" width="10" style="523" customWidth="1"/>
    <col min="774" max="776" width="11" style="523"/>
    <col min="777" max="777" width="13.75" style="523" customWidth="1"/>
    <col min="778" max="1024" width="11" style="523"/>
    <col min="1025" max="1025" width="2.375" style="523" customWidth="1"/>
    <col min="1026" max="1026" width="15.125" style="523" customWidth="1"/>
    <col min="1027" max="1027" width="20.375" style="523" customWidth="1"/>
    <col min="1028" max="1029" width="10" style="523" customWidth="1"/>
    <col min="1030" max="1032" width="11" style="523"/>
    <col min="1033" max="1033" width="13.75" style="523" customWidth="1"/>
    <col min="1034" max="1280" width="11" style="523"/>
    <col min="1281" max="1281" width="2.375" style="523" customWidth="1"/>
    <col min="1282" max="1282" width="15.125" style="523" customWidth="1"/>
    <col min="1283" max="1283" width="20.375" style="523" customWidth="1"/>
    <col min="1284" max="1285" width="10" style="523" customWidth="1"/>
    <col min="1286" max="1288" width="11" style="523"/>
    <col min="1289" max="1289" width="13.75" style="523" customWidth="1"/>
    <col min="1290" max="1536" width="11" style="523"/>
    <col min="1537" max="1537" width="2.375" style="523" customWidth="1"/>
    <col min="1538" max="1538" width="15.125" style="523" customWidth="1"/>
    <col min="1539" max="1539" width="20.375" style="523" customWidth="1"/>
    <col min="1540" max="1541" width="10" style="523" customWidth="1"/>
    <col min="1542" max="1544" width="11" style="523"/>
    <col min="1545" max="1545" width="13.75" style="523" customWidth="1"/>
    <col min="1546" max="1792" width="11" style="523"/>
    <col min="1793" max="1793" width="2.375" style="523" customWidth="1"/>
    <col min="1794" max="1794" width="15.125" style="523" customWidth="1"/>
    <col min="1795" max="1795" width="20.375" style="523" customWidth="1"/>
    <col min="1796" max="1797" width="10" style="523" customWidth="1"/>
    <col min="1798" max="1800" width="11" style="523"/>
    <col min="1801" max="1801" width="13.75" style="523" customWidth="1"/>
    <col min="1802" max="2048" width="11" style="523"/>
    <col min="2049" max="2049" width="2.375" style="523" customWidth="1"/>
    <col min="2050" max="2050" width="15.125" style="523" customWidth="1"/>
    <col min="2051" max="2051" width="20.375" style="523" customWidth="1"/>
    <col min="2052" max="2053" width="10" style="523" customWidth="1"/>
    <col min="2054" max="2056" width="11" style="523"/>
    <col min="2057" max="2057" width="13.75" style="523" customWidth="1"/>
    <col min="2058" max="2304" width="11" style="523"/>
    <col min="2305" max="2305" width="2.375" style="523" customWidth="1"/>
    <col min="2306" max="2306" width="15.125" style="523" customWidth="1"/>
    <col min="2307" max="2307" width="20.375" style="523" customWidth="1"/>
    <col min="2308" max="2309" width="10" style="523" customWidth="1"/>
    <col min="2310" max="2312" width="11" style="523"/>
    <col min="2313" max="2313" width="13.75" style="523" customWidth="1"/>
    <col min="2314" max="2560" width="11" style="523"/>
    <col min="2561" max="2561" width="2.375" style="523" customWidth="1"/>
    <col min="2562" max="2562" width="15.125" style="523" customWidth="1"/>
    <col min="2563" max="2563" width="20.375" style="523" customWidth="1"/>
    <col min="2564" max="2565" width="10" style="523" customWidth="1"/>
    <col min="2566" max="2568" width="11" style="523"/>
    <col min="2569" max="2569" width="13.75" style="523" customWidth="1"/>
    <col min="2570" max="2816" width="11" style="523"/>
    <col min="2817" max="2817" width="2.375" style="523" customWidth="1"/>
    <col min="2818" max="2818" width="15.125" style="523" customWidth="1"/>
    <col min="2819" max="2819" width="20.375" style="523" customWidth="1"/>
    <col min="2820" max="2821" width="10" style="523" customWidth="1"/>
    <col min="2822" max="2824" width="11" style="523"/>
    <col min="2825" max="2825" width="13.75" style="523" customWidth="1"/>
    <col min="2826" max="3072" width="11" style="523"/>
    <col min="3073" max="3073" width="2.375" style="523" customWidth="1"/>
    <col min="3074" max="3074" width="15.125" style="523" customWidth="1"/>
    <col min="3075" max="3075" width="20.375" style="523" customWidth="1"/>
    <col min="3076" max="3077" width="10" style="523" customWidth="1"/>
    <col min="3078" max="3080" width="11" style="523"/>
    <col min="3081" max="3081" width="13.75" style="523" customWidth="1"/>
    <col min="3082" max="3328" width="11" style="523"/>
    <col min="3329" max="3329" width="2.375" style="523" customWidth="1"/>
    <col min="3330" max="3330" width="15.125" style="523" customWidth="1"/>
    <col min="3331" max="3331" width="20.375" style="523" customWidth="1"/>
    <col min="3332" max="3333" width="10" style="523" customWidth="1"/>
    <col min="3334" max="3336" width="11" style="523"/>
    <col min="3337" max="3337" width="13.75" style="523" customWidth="1"/>
    <col min="3338" max="3584" width="11" style="523"/>
    <col min="3585" max="3585" width="2.375" style="523" customWidth="1"/>
    <col min="3586" max="3586" width="15.125" style="523" customWidth="1"/>
    <col min="3587" max="3587" width="20.375" style="523" customWidth="1"/>
    <col min="3588" max="3589" width="10" style="523" customWidth="1"/>
    <col min="3590" max="3592" width="11" style="523"/>
    <col min="3593" max="3593" width="13.75" style="523" customWidth="1"/>
    <col min="3594" max="3840" width="11" style="523"/>
    <col min="3841" max="3841" width="2.375" style="523" customWidth="1"/>
    <col min="3842" max="3842" width="15.125" style="523" customWidth="1"/>
    <col min="3843" max="3843" width="20.375" style="523" customWidth="1"/>
    <col min="3844" max="3845" width="10" style="523" customWidth="1"/>
    <col min="3846" max="3848" width="11" style="523"/>
    <col min="3849" max="3849" width="13.75" style="523" customWidth="1"/>
    <col min="3850" max="4096" width="11" style="523"/>
    <col min="4097" max="4097" width="2.375" style="523" customWidth="1"/>
    <col min="4098" max="4098" width="15.125" style="523" customWidth="1"/>
    <col min="4099" max="4099" width="20.375" style="523" customWidth="1"/>
    <col min="4100" max="4101" width="10" style="523" customWidth="1"/>
    <col min="4102" max="4104" width="11" style="523"/>
    <col min="4105" max="4105" width="13.75" style="523" customWidth="1"/>
    <col min="4106" max="4352" width="11" style="523"/>
    <col min="4353" max="4353" width="2.375" style="523" customWidth="1"/>
    <col min="4354" max="4354" width="15.125" style="523" customWidth="1"/>
    <col min="4355" max="4355" width="20.375" style="523" customWidth="1"/>
    <col min="4356" max="4357" width="10" style="523" customWidth="1"/>
    <col min="4358" max="4360" width="11" style="523"/>
    <col min="4361" max="4361" width="13.75" style="523" customWidth="1"/>
    <col min="4362" max="4608" width="11" style="523"/>
    <col min="4609" max="4609" width="2.375" style="523" customWidth="1"/>
    <col min="4610" max="4610" width="15.125" style="523" customWidth="1"/>
    <col min="4611" max="4611" width="20.375" style="523" customWidth="1"/>
    <col min="4612" max="4613" width="10" style="523" customWidth="1"/>
    <col min="4614" max="4616" width="11" style="523"/>
    <col min="4617" max="4617" width="13.75" style="523" customWidth="1"/>
    <col min="4618" max="4864" width="11" style="523"/>
    <col min="4865" max="4865" width="2.375" style="523" customWidth="1"/>
    <col min="4866" max="4866" width="15.125" style="523" customWidth="1"/>
    <col min="4867" max="4867" width="20.375" style="523" customWidth="1"/>
    <col min="4868" max="4869" width="10" style="523" customWidth="1"/>
    <col min="4870" max="4872" width="11" style="523"/>
    <col min="4873" max="4873" width="13.75" style="523" customWidth="1"/>
    <col min="4874" max="5120" width="11" style="523"/>
    <col min="5121" max="5121" width="2.375" style="523" customWidth="1"/>
    <col min="5122" max="5122" width="15.125" style="523" customWidth="1"/>
    <col min="5123" max="5123" width="20.375" style="523" customWidth="1"/>
    <col min="5124" max="5125" width="10" style="523" customWidth="1"/>
    <col min="5126" max="5128" width="11" style="523"/>
    <col min="5129" max="5129" width="13.75" style="523" customWidth="1"/>
    <col min="5130" max="5376" width="11" style="523"/>
    <col min="5377" max="5377" width="2.375" style="523" customWidth="1"/>
    <col min="5378" max="5378" width="15.125" style="523" customWidth="1"/>
    <col min="5379" max="5379" width="20.375" style="523" customWidth="1"/>
    <col min="5380" max="5381" width="10" style="523" customWidth="1"/>
    <col min="5382" max="5384" width="11" style="523"/>
    <col min="5385" max="5385" width="13.75" style="523" customWidth="1"/>
    <col min="5386" max="5632" width="11" style="523"/>
    <col min="5633" max="5633" width="2.375" style="523" customWidth="1"/>
    <col min="5634" max="5634" width="15.125" style="523" customWidth="1"/>
    <col min="5635" max="5635" width="20.375" style="523" customWidth="1"/>
    <col min="5636" max="5637" width="10" style="523" customWidth="1"/>
    <col min="5638" max="5640" width="11" style="523"/>
    <col min="5641" max="5641" width="13.75" style="523" customWidth="1"/>
    <col min="5642" max="5888" width="11" style="523"/>
    <col min="5889" max="5889" width="2.375" style="523" customWidth="1"/>
    <col min="5890" max="5890" width="15.125" style="523" customWidth="1"/>
    <col min="5891" max="5891" width="20.375" style="523" customWidth="1"/>
    <col min="5892" max="5893" width="10" style="523" customWidth="1"/>
    <col min="5894" max="5896" width="11" style="523"/>
    <col min="5897" max="5897" width="13.75" style="523" customWidth="1"/>
    <col min="5898" max="6144" width="11" style="523"/>
    <col min="6145" max="6145" width="2.375" style="523" customWidth="1"/>
    <col min="6146" max="6146" width="15.125" style="523" customWidth="1"/>
    <col min="6147" max="6147" width="20.375" style="523" customWidth="1"/>
    <col min="6148" max="6149" width="10" style="523" customWidth="1"/>
    <col min="6150" max="6152" width="11" style="523"/>
    <col min="6153" max="6153" width="13.75" style="523" customWidth="1"/>
    <col min="6154" max="6400" width="11" style="523"/>
    <col min="6401" max="6401" width="2.375" style="523" customWidth="1"/>
    <col min="6402" max="6402" width="15.125" style="523" customWidth="1"/>
    <col min="6403" max="6403" width="20.375" style="523" customWidth="1"/>
    <col min="6404" max="6405" width="10" style="523" customWidth="1"/>
    <col min="6406" max="6408" width="11" style="523"/>
    <col min="6409" max="6409" width="13.75" style="523" customWidth="1"/>
    <col min="6410" max="6656" width="11" style="523"/>
    <col min="6657" max="6657" width="2.375" style="523" customWidth="1"/>
    <col min="6658" max="6658" width="15.125" style="523" customWidth="1"/>
    <col min="6659" max="6659" width="20.375" style="523" customWidth="1"/>
    <col min="6660" max="6661" width="10" style="523" customWidth="1"/>
    <col min="6662" max="6664" width="11" style="523"/>
    <col min="6665" max="6665" width="13.75" style="523" customWidth="1"/>
    <col min="6666" max="6912" width="11" style="523"/>
    <col min="6913" max="6913" width="2.375" style="523" customWidth="1"/>
    <col min="6914" max="6914" width="15.125" style="523" customWidth="1"/>
    <col min="6915" max="6915" width="20.375" style="523" customWidth="1"/>
    <col min="6916" max="6917" width="10" style="523" customWidth="1"/>
    <col min="6918" max="6920" width="11" style="523"/>
    <col min="6921" max="6921" width="13.75" style="523" customWidth="1"/>
    <col min="6922" max="7168" width="11" style="523"/>
    <col min="7169" max="7169" width="2.375" style="523" customWidth="1"/>
    <col min="7170" max="7170" width="15.125" style="523" customWidth="1"/>
    <col min="7171" max="7171" width="20.375" style="523" customWidth="1"/>
    <col min="7172" max="7173" width="10" style="523" customWidth="1"/>
    <col min="7174" max="7176" width="11" style="523"/>
    <col min="7177" max="7177" width="13.75" style="523" customWidth="1"/>
    <col min="7178" max="7424" width="11" style="523"/>
    <col min="7425" max="7425" width="2.375" style="523" customWidth="1"/>
    <col min="7426" max="7426" width="15.125" style="523" customWidth="1"/>
    <col min="7427" max="7427" width="20.375" style="523" customWidth="1"/>
    <col min="7428" max="7429" width="10" style="523" customWidth="1"/>
    <col min="7430" max="7432" width="11" style="523"/>
    <col min="7433" max="7433" width="13.75" style="523" customWidth="1"/>
    <col min="7434" max="7680" width="11" style="523"/>
    <col min="7681" max="7681" width="2.375" style="523" customWidth="1"/>
    <col min="7682" max="7682" width="15.125" style="523" customWidth="1"/>
    <col min="7683" max="7683" width="20.375" style="523" customWidth="1"/>
    <col min="7684" max="7685" width="10" style="523" customWidth="1"/>
    <col min="7686" max="7688" width="11" style="523"/>
    <col min="7689" max="7689" width="13.75" style="523" customWidth="1"/>
    <col min="7690" max="7936" width="11" style="523"/>
    <col min="7937" max="7937" width="2.375" style="523" customWidth="1"/>
    <col min="7938" max="7938" width="15.125" style="523" customWidth="1"/>
    <col min="7939" max="7939" width="20.375" style="523" customWidth="1"/>
    <col min="7940" max="7941" width="10" style="523" customWidth="1"/>
    <col min="7942" max="7944" width="11" style="523"/>
    <col min="7945" max="7945" width="13.75" style="523" customWidth="1"/>
    <col min="7946" max="8192" width="11" style="523"/>
    <col min="8193" max="8193" width="2.375" style="523" customWidth="1"/>
    <col min="8194" max="8194" width="15.125" style="523" customWidth="1"/>
    <col min="8195" max="8195" width="20.375" style="523" customWidth="1"/>
    <col min="8196" max="8197" width="10" style="523" customWidth="1"/>
    <col min="8198" max="8200" width="11" style="523"/>
    <col min="8201" max="8201" width="13.75" style="523" customWidth="1"/>
    <col min="8202" max="8448" width="11" style="523"/>
    <col min="8449" max="8449" width="2.375" style="523" customWidth="1"/>
    <col min="8450" max="8450" width="15.125" style="523" customWidth="1"/>
    <col min="8451" max="8451" width="20.375" style="523" customWidth="1"/>
    <col min="8452" max="8453" width="10" style="523" customWidth="1"/>
    <col min="8454" max="8456" width="11" style="523"/>
    <col min="8457" max="8457" width="13.75" style="523" customWidth="1"/>
    <col min="8458" max="8704" width="11" style="523"/>
    <col min="8705" max="8705" width="2.375" style="523" customWidth="1"/>
    <col min="8706" max="8706" width="15.125" style="523" customWidth="1"/>
    <col min="8707" max="8707" width="20.375" style="523" customWidth="1"/>
    <col min="8708" max="8709" width="10" style="523" customWidth="1"/>
    <col min="8710" max="8712" width="11" style="523"/>
    <col min="8713" max="8713" width="13.75" style="523" customWidth="1"/>
    <col min="8714" max="8960" width="11" style="523"/>
    <col min="8961" max="8961" width="2.375" style="523" customWidth="1"/>
    <col min="8962" max="8962" width="15.125" style="523" customWidth="1"/>
    <col min="8963" max="8963" width="20.375" style="523" customWidth="1"/>
    <col min="8964" max="8965" width="10" style="523" customWidth="1"/>
    <col min="8966" max="8968" width="11" style="523"/>
    <col min="8969" max="8969" width="13.75" style="523" customWidth="1"/>
    <col min="8970" max="9216" width="11" style="523"/>
    <col min="9217" max="9217" width="2.375" style="523" customWidth="1"/>
    <col min="9218" max="9218" width="15.125" style="523" customWidth="1"/>
    <col min="9219" max="9219" width="20.375" style="523" customWidth="1"/>
    <col min="9220" max="9221" width="10" style="523" customWidth="1"/>
    <col min="9222" max="9224" width="11" style="523"/>
    <col min="9225" max="9225" width="13.75" style="523" customWidth="1"/>
    <col min="9226" max="9472" width="11" style="523"/>
    <col min="9473" max="9473" width="2.375" style="523" customWidth="1"/>
    <col min="9474" max="9474" width="15.125" style="523" customWidth="1"/>
    <col min="9475" max="9475" width="20.375" style="523" customWidth="1"/>
    <col min="9476" max="9477" width="10" style="523" customWidth="1"/>
    <col min="9478" max="9480" width="11" style="523"/>
    <col min="9481" max="9481" width="13.75" style="523" customWidth="1"/>
    <col min="9482" max="9728" width="11" style="523"/>
    <col min="9729" max="9729" width="2.375" style="523" customWidth="1"/>
    <col min="9730" max="9730" width="15.125" style="523" customWidth="1"/>
    <col min="9731" max="9731" width="20.375" style="523" customWidth="1"/>
    <col min="9732" max="9733" width="10" style="523" customWidth="1"/>
    <col min="9734" max="9736" width="11" style="523"/>
    <col min="9737" max="9737" width="13.75" style="523" customWidth="1"/>
    <col min="9738" max="9984" width="11" style="523"/>
    <col min="9985" max="9985" width="2.375" style="523" customWidth="1"/>
    <col min="9986" max="9986" width="15.125" style="523" customWidth="1"/>
    <col min="9987" max="9987" width="20.375" style="523" customWidth="1"/>
    <col min="9988" max="9989" width="10" style="523" customWidth="1"/>
    <col min="9990" max="9992" width="11" style="523"/>
    <col min="9993" max="9993" width="13.75" style="523" customWidth="1"/>
    <col min="9994" max="10240" width="11" style="523"/>
    <col min="10241" max="10241" width="2.375" style="523" customWidth="1"/>
    <col min="10242" max="10242" width="15.125" style="523" customWidth="1"/>
    <col min="10243" max="10243" width="20.375" style="523" customWidth="1"/>
    <col min="10244" max="10245" width="10" style="523" customWidth="1"/>
    <col min="10246" max="10248" width="11" style="523"/>
    <col min="10249" max="10249" width="13.75" style="523" customWidth="1"/>
    <col min="10250" max="10496" width="11" style="523"/>
    <col min="10497" max="10497" width="2.375" style="523" customWidth="1"/>
    <col min="10498" max="10498" width="15.125" style="523" customWidth="1"/>
    <col min="10499" max="10499" width="20.375" style="523" customWidth="1"/>
    <col min="10500" max="10501" width="10" style="523" customWidth="1"/>
    <col min="10502" max="10504" width="11" style="523"/>
    <col min="10505" max="10505" width="13.75" style="523" customWidth="1"/>
    <col min="10506" max="10752" width="11" style="523"/>
    <col min="10753" max="10753" width="2.375" style="523" customWidth="1"/>
    <col min="10754" max="10754" width="15.125" style="523" customWidth="1"/>
    <col min="10755" max="10755" width="20.375" style="523" customWidth="1"/>
    <col min="10756" max="10757" width="10" style="523" customWidth="1"/>
    <col min="10758" max="10760" width="11" style="523"/>
    <col min="10761" max="10761" width="13.75" style="523" customWidth="1"/>
    <col min="10762" max="11008" width="11" style="523"/>
    <col min="11009" max="11009" width="2.375" style="523" customWidth="1"/>
    <col min="11010" max="11010" width="15.125" style="523" customWidth="1"/>
    <col min="11011" max="11011" width="20.375" style="523" customWidth="1"/>
    <col min="11012" max="11013" width="10" style="523" customWidth="1"/>
    <col min="11014" max="11016" width="11" style="523"/>
    <col min="11017" max="11017" width="13.75" style="523" customWidth="1"/>
    <col min="11018" max="11264" width="11" style="523"/>
    <col min="11265" max="11265" width="2.375" style="523" customWidth="1"/>
    <col min="11266" max="11266" width="15.125" style="523" customWidth="1"/>
    <col min="11267" max="11267" width="20.375" style="523" customWidth="1"/>
    <col min="11268" max="11269" width="10" style="523" customWidth="1"/>
    <col min="11270" max="11272" width="11" style="523"/>
    <col min="11273" max="11273" width="13.75" style="523" customWidth="1"/>
    <col min="11274" max="11520" width="11" style="523"/>
    <col min="11521" max="11521" width="2.375" style="523" customWidth="1"/>
    <col min="11522" max="11522" width="15.125" style="523" customWidth="1"/>
    <col min="11523" max="11523" width="20.375" style="523" customWidth="1"/>
    <col min="11524" max="11525" width="10" style="523" customWidth="1"/>
    <col min="11526" max="11528" width="11" style="523"/>
    <col min="11529" max="11529" width="13.75" style="523" customWidth="1"/>
    <col min="11530" max="11776" width="11" style="523"/>
    <col min="11777" max="11777" width="2.375" style="523" customWidth="1"/>
    <col min="11778" max="11778" width="15.125" style="523" customWidth="1"/>
    <col min="11779" max="11779" width="20.375" style="523" customWidth="1"/>
    <col min="11780" max="11781" width="10" style="523" customWidth="1"/>
    <col min="11782" max="11784" width="11" style="523"/>
    <col min="11785" max="11785" width="13.75" style="523" customWidth="1"/>
    <col min="11786" max="12032" width="11" style="523"/>
    <col min="12033" max="12033" width="2.375" style="523" customWidth="1"/>
    <col min="12034" max="12034" width="15.125" style="523" customWidth="1"/>
    <col min="12035" max="12035" width="20.375" style="523" customWidth="1"/>
    <col min="12036" max="12037" width="10" style="523" customWidth="1"/>
    <col min="12038" max="12040" width="11" style="523"/>
    <col min="12041" max="12041" width="13.75" style="523" customWidth="1"/>
    <col min="12042" max="12288" width="11" style="523"/>
    <col min="12289" max="12289" width="2.375" style="523" customWidth="1"/>
    <col min="12290" max="12290" width="15.125" style="523" customWidth="1"/>
    <col min="12291" max="12291" width="20.375" style="523" customWidth="1"/>
    <col min="12292" max="12293" width="10" style="523" customWidth="1"/>
    <col min="12294" max="12296" width="11" style="523"/>
    <col min="12297" max="12297" width="13.75" style="523" customWidth="1"/>
    <col min="12298" max="12544" width="11" style="523"/>
    <col min="12545" max="12545" width="2.375" style="523" customWidth="1"/>
    <col min="12546" max="12546" width="15.125" style="523" customWidth="1"/>
    <col min="12547" max="12547" width="20.375" style="523" customWidth="1"/>
    <col min="12548" max="12549" width="10" style="523" customWidth="1"/>
    <col min="12550" max="12552" width="11" style="523"/>
    <col min="12553" max="12553" width="13.75" style="523" customWidth="1"/>
    <col min="12554" max="12800" width="11" style="523"/>
    <col min="12801" max="12801" width="2.375" style="523" customWidth="1"/>
    <col min="12802" max="12802" width="15.125" style="523" customWidth="1"/>
    <col min="12803" max="12803" width="20.375" style="523" customWidth="1"/>
    <col min="12804" max="12805" width="10" style="523" customWidth="1"/>
    <col min="12806" max="12808" width="11" style="523"/>
    <col min="12809" max="12809" width="13.75" style="523" customWidth="1"/>
    <col min="12810" max="13056" width="11" style="523"/>
    <col min="13057" max="13057" width="2.375" style="523" customWidth="1"/>
    <col min="13058" max="13058" width="15.125" style="523" customWidth="1"/>
    <col min="13059" max="13059" width="20.375" style="523" customWidth="1"/>
    <col min="13060" max="13061" width="10" style="523" customWidth="1"/>
    <col min="13062" max="13064" width="11" style="523"/>
    <col min="13065" max="13065" width="13.75" style="523" customWidth="1"/>
    <col min="13066" max="13312" width="11" style="523"/>
    <col min="13313" max="13313" width="2.375" style="523" customWidth="1"/>
    <col min="13314" max="13314" width="15.125" style="523" customWidth="1"/>
    <col min="13315" max="13315" width="20.375" style="523" customWidth="1"/>
    <col min="13316" max="13317" width="10" style="523" customWidth="1"/>
    <col min="13318" max="13320" width="11" style="523"/>
    <col min="13321" max="13321" width="13.75" style="523" customWidth="1"/>
    <col min="13322" max="13568" width="11" style="523"/>
    <col min="13569" max="13569" width="2.375" style="523" customWidth="1"/>
    <col min="13570" max="13570" width="15.125" style="523" customWidth="1"/>
    <col min="13571" max="13571" width="20.375" style="523" customWidth="1"/>
    <col min="13572" max="13573" width="10" style="523" customWidth="1"/>
    <col min="13574" max="13576" width="11" style="523"/>
    <col min="13577" max="13577" width="13.75" style="523" customWidth="1"/>
    <col min="13578" max="13824" width="11" style="523"/>
    <col min="13825" max="13825" width="2.375" style="523" customWidth="1"/>
    <col min="13826" max="13826" width="15.125" style="523" customWidth="1"/>
    <col min="13827" max="13827" width="20.375" style="523" customWidth="1"/>
    <col min="13828" max="13829" width="10" style="523" customWidth="1"/>
    <col min="13830" max="13832" width="11" style="523"/>
    <col min="13833" max="13833" width="13.75" style="523" customWidth="1"/>
    <col min="13834" max="14080" width="11" style="523"/>
    <col min="14081" max="14081" width="2.375" style="523" customWidth="1"/>
    <col min="14082" max="14082" width="15.125" style="523" customWidth="1"/>
    <col min="14083" max="14083" width="20.375" style="523" customWidth="1"/>
    <col min="14084" max="14085" width="10" style="523" customWidth="1"/>
    <col min="14086" max="14088" width="11" style="523"/>
    <col min="14089" max="14089" width="13.75" style="523" customWidth="1"/>
    <col min="14090" max="14336" width="11" style="523"/>
    <col min="14337" max="14337" width="2.375" style="523" customWidth="1"/>
    <col min="14338" max="14338" width="15.125" style="523" customWidth="1"/>
    <col min="14339" max="14339" width="20.375" style="523" customWidth="1"/>
    <col min="14340" max="14341" width="10" style="523" customWidth="1"/>
    <col min="14342" max="14344" width="11" style="523"/>
    <col min="14345" max="14345" width="13.75" style="523" customWidth="1"/>
    <col min="14346" max="14592" width="11" style="523"/>
    <col min="14593" max="14593" width="2.375" style="523" customWidth="1"/>
    <col min="14594" max="14594" width="15.125" style="523" customWidth="1"/>
    <col min="14595" max="14595" width="20.375" style="523" customWidth="1"/>
    <col min="14596" max="14597" width="10" style="523" customWidth="1"/>
    <col min="14598" max="14600" width="11" style="523"/>
    <col min="14601" max="14601" width="13.75" style="523" customWidth="1"/>
    <col min="14602" max="14848" width="11" style="523"/>
    <col min="14849" max="14849" width="2.375" style="523" customWidth="1"/>
    <col min="14850" max="14850" width="15.125" style="523" customWidth="1"/>
    <col min="14851" max="14851" width="20.375" style="523" customWidth="1"/>
    <col min="14852" max="14853" width="10" style="523" customWidth="1"/>
    <col min="14854" max="14856" width="11" style="523"/>
    <col min="14857" max="14857" width="13.75" style="523" customWidth="1"/>
    <col min="14858" max="15104" width="11" style="523"/>
    <col min="15105" max="15105" width="2.375" style="523" customWidth="1"/>
    <col min="15106" max="15106" width="15.125" style="523" customWidth="1"/>
    <col min="15107" max="15107" width="20.375" style="523" customWidth="1"/>
    <col min="15108" max="15109" width="10" style="523" customWidth="1"/>
    <col min="15110" max="15112" width="11" style="523"/>
    <col min="15113" max="15113" width="13.75" style="523" customWidth="1"/>
    <col min="15114" max="15360" width="11" style="523"/>
    <col min="15361" max="15361" width="2.375" style="523" customWidth="1"/>
    <col min="15362" max="15362" width="15.125" style="523" customWidth="1"/>
    <col min="15363" max="15363" width="20.375" style="523" customWidth="1"/>
    <col min="15364" max="15365" width="10" style="523" customWidth="1"/>
    <col min="15366" max="15368" width="11" style="523"/>
    <col min="15369" max="15369" width="13.75" style="523" customWidth="1"/>
    <col min="15370" max="15616" width="11" style="523"/>
    <col min="15617" max="15617" width="2.375" style="523" customWidth="1"/>
    <col min="15618" max="15618" width="15.125" style="523" customWidth="1"/>
    <col min="15619" max="15619" width="20.375" style="523" customWidth="1"/>
    <col min="15620" max="15621" width="10" style="523" customWidth="1"/>
    <col min="15622" max="15624" width="11" style="523"/>
    <col min="15625" max="15625" width="13.75" style="523" customWidth="1"/>
    <col min="15626" max="15872" width="11" style="523"/>
    <col min="15873" max="15873" width="2.375" style="523" customWidth="1"/>
    <col min="15874" max="15874" width="15.125" style="523" customWidth="1"/>
    <col min="15875" max="15875" width="20.375" style="523" customWidth="1"/>
    <col min="15876" max="15877" width="10" style="523" customWidth="1"/>
    <col min="15878" max="15880" width="11" style="523"/>
    <col min="15881" max="15881" width="13.75" style="523" customWidth="1"/>
    <col min="15882" max="16128" width="11" style="523"/>
    <col min="16129" max="16129" width="2.375" style="523" customWidth="1"/>
    <col min="16130" max="16130" width="15.125" style="523" customWidth="1"/>
    <col min="16131" max="16131" width="20.375" style="523" customWidth="1"/>
    <col min="16132" max="16133" width="10" style="523" customWidth="1"/>
    <col min="16134" max="16136" width="11" style="523"/>
    <col min="16137" max="16137" width="13.75" style="523" customWidth="1"/>
    <col min="16138" max="16384" width="11" style="523"/>
  </cols>
  <sheetData>
    <row r="1" spans="1:11" s="497" customFormat="1" ht="33.6" customHeight="1" x14ac:dyDescent="0.2">
      <c r="A1" s="496"/>
      <c r="B1" s="496"/>
      <c r="C1" s="496"/>
      <c r="D1" s="496"/>
      <c r="E1" s="15"/>
      <c r="F1" s="15"/>
      <c r="G1" s="15"/>
      <c r="I1" s="498"/>
    </row>
    <row r="2" spans="1:11" s="71" customFormat="1" ht="13.15" customHeight="1" x14ac:dyDescent="0.2">
      <c r="A2" s="499"/>
      <c r="C2" s="500"/>
      <c r="D2" s="500"/>
      <c r="G2" s="501" t="s">
        <v>479</v>
      </c>
      <c r="H2" s="502"/>
      <c r="I2" s="502"/>
      <c r="K2" s="498"/>
    </row>
    <row r="3" spans="1:11" s="497" customFormat="1" ht="19.5" customHeight="1" x14ac:dyDescent="0.25">
      <c r="A3" s="503" t="s">
        <v>480</v>
      </c>
      <c r="D3" s="504"/>
    </row>
    <row r="4" spans="1:11" s="71" customFormat="1" ht="19.5" customHeight="1" x14ac:dyDescent="0.2">
      <c r="A4" s="499"/>
      <c r="C4" s="500"/>
      <c r="D4" s="500"/>
      <c r="E4" s="500"/>
      <c r="G4" s="505"/>
      <c r="H4" s="502"/>
      <c r="I4" s="502"/>
    </row>
    <row r="5" spans="1:11" s="71" customFormat="1" ht="13.15" customHeight="1" x14ac:dyDescent="0.2">
      <c r="A5" s="499"/>
      <c r="C5" s="500"/>
      <c r="D5" s="500"/>
      <c r="E5" s="500"/>
      <c r="G5" s="505"/>
      <c r="H5" s="502"/>
      <c r="I5" s="502"/>
    </row>
    <row r="6" spans="1:11" s="71" customFormat="1" ht="13.15" customHeight="1" x14ac:dyDescent="0.2">
      <c r="A6" s="689" t="s">
        <v>481</v>
      </c>
      <c r="B6" s="665"/>
      <c r="C6" s="665"/>
      <c r="D6" s="665"/>
      <c r="E6" s="665"/>
      <c r="F6" s="690"/>
      <c r="G6" s="690"/>
      <c r="H6" s="502"/>
      <c r="I6" s="502"/>
    </row>
    <row r="7" spans="1:11" s="71" customFormat="1" ht="13.15" customHeight="1" x14ac:dyDescent="0.2">
      <c r="A7" s="499"/>
      <c r="C7" s="500"/>
      <c r="D7" s="500"/>
      <c r="E7" s="500"/>
      <c r="G7" s="505"/>
      <c r="H7" s="502"/>
      <c r="I7" s="502"/>
    </row>
    <row r="8" spans="1:11" s="505" customFormat="1" ht="13.15" customHeight="1" x14ac:dyDescent="0.2">
      <c r="B8" s="506" t="s">
        <v>482</v>
      </c>
      <c r="C8" s="507"/>
      <c r="D8" s="507"/>
      <c r="E8" s="508"/>
      <c r="F8" s="509"/>
      <c r="G8" s="509"/>
      <c r="H8" s="502"/>
      <c r="I8" s="502"/>
    </row>
    <row r="9" spans="1:11" s="505" customFormat="1" ht="13.15" customHeight="1" x14ac:dyDescent="0.2">
      <c r="A9" s="510"/>
      <c r="B9" s="680" t="s">
        <v>483</v>
      </c>
      <c r="C9" s="680"/>
      <c r="D9" s="681"/>
      <c r="E9" s="461"/>
      <c r="F9" s="461"/>
      <c r="H9" s="502"/>
      <c r="I9" s="502"/>
    </row>
    <row r="10" spans="1:11" s="505" customFormat="1" ht="13.15" customHeight="1" x14ac:dyDescent="0.2">
      <c r="A10" s="510"/>
      <c r="B10" s="680" t="s">
        <v>484</v>
      </c>
      <c r="C10" s="680"/>
      <c r="D10" s="681"/>
      <c r="E10" s="511"/>
      <c r="G10" s="512"/>
      <c r="H10" s="513"/>
      <c r="I10" s="513"/>
    </row>
    <row r="11" spans="1:11" s="505" customFormat="1" ht="13.15" customHeight="1" x14ac:dyDescent="0.2">
      <c r="A11" s="510"/>
      <c r="B11" s="680" t="s">
        <v>485</v>
      </c>
      <c r="C11" s="680"/>
      <c r="D11" s="681"/>
      <c r="E11" s="511"/>
      <c r="G11" s="512"/>
      <c r="H11" s="514"/>
      <c r="I11" s="514"/>
    </row>
    <row r="12" spans="1:11" s="505" customFormat="1" ht="13.15" customHeight="1" x14ac:dyDescent="0.2">
      <c r="A12" s="510"/>
      <c r="B12" s="680" t="s">
        <v>486</v>
      </c>
      <c r="C12" s="680"/>
      <c r="D12" s="681"/>
      <c r="E12" s="511"/>
      <c r="G12" s="512"/>
      <c r="H12" s="514"/>
      <c r="I12" s="514"/>
    </row>
    <row r="13" spans="1:11" s="505" customFormat="1" ht="13.15" customHeight="1" x14ac:dyDescent="0.2">
      <c r="A13" s="510"/>
      <c r="B13" s="680" t="s">
        <v>487</v>
      </c>
      <c r="C13" s="680"/>
      <c r="D13" s="681"/>
      <c r="E13" s="511"/>
      <c r="G13" s="512"/>
    </row>
    <row r="14" spans="1:11" s="505" customFormat="1" ht="13.15" customHeight="1" x14ac:dyDescent="0.2">
      <c r="A14" s="510"/>
      <c r="B14" s="680" t="s">
        <v>488</v>
      </c>
      <c r="C14" s="680"/>
      <c r="D14" s="681"/>
      <c r="E14" s="511"/>
      <c r="G14" s="512"/>
    </row>
    <row r="15" spans="1:11" s="505" customFormat="1" ht="13.15" customHeight="1" x14ac:dyDescent="0.2">
      <c r="A15" s="510"/>
      <c r="B15" s="680" t="s">
        <v>489</v>
      </c>
      <c r="C15" s="680"/>
      <c r="D15" s="681"/>
      <c r="E15" s="511"/>
      <c r="G15" s="512"/>
    </row>
    <row r="16" spans="1:11" s="505" customFormat="1" ht="13.15" customHeight="1" x14ac:dyDescent="0.2">
      <c r="A16" s="510"/>
      <c r="B16" s="680" t="s">
        <v>490</v>
      </c>
      <c r="C16" s="680"/>
      <c r="D16" s="681"/>
      <c r="E16" s="511"/>
      <c r="G16" s="512"/>
    </row>
    <row r="17" spans="1:8" s="505" customFormat="1" ht="13.15" customHeight="1" x14ac:dyDescent="0.2">
      <c r="A17" s="510"/>
      <c r="B17" s="688"/>
      <c r="C17" s="688"/>
      <c r="D17" s="515"/>
      <c r="E17" s="511"/>
      <c r="G17" s="512"/>
    </row>
    <row r="18" spans="1:8" s="505" customFormat="1" ht="13.15" customHeight="1" x14ac:dyDescent="0.2">
      <c r="B18" s="506" t="s">
        <v>491</v>
      </c>
      <c r="C18" s="516"/>
      <c r="D18" s="515"/>
      <c r="E18" s="511"/>
      <c r="G18" s="512"/>
    </row>
    <row r="19" spans="1:8" s="505" customFormat="1" ht="13.15" customHeight="1" x14ac:dyDescent="0.2">
      <c r="A19" s="510"/>
      <c r="B19" s="680" t="s">
        <v>492</v>
      </c>
      <c r="C19" s="680"/>
      <c r="D19" s="681"/>
      <c r="E19" s="511"/>
      <c r="G19" s="512"/>
    </row>
    <row r="20" spans="1:8" s="505" customFormat="1" ht="13.15" customHeight="1" x14ac:dyDescent="0.2">
      <c r="A20" s="510"/>
      <c r="B20" s="680" t="s">
        <v>493</v>
      </c>
      <c r="C20" s="680"/>
      <c r="D20" s="681"/>
      <c r="E20" s="511"/>
      <c r="G20" s="512"/>
    </row>
    <row r="21" spans="1:8" s="505" customFormat="1" ht="13.15" customHeight="1" x14ac:dyDescent="0.2">
      <c r="A21" s="510"/>
      <c r="B21" s="680" t="s">
        <v>494</v>
      </c>
      <c r="C21" s="680"/>
      <c r="D21" s="681"/>
      <c r="E21" s="511"/>
      <c r="G21" s="512"/>
    </row>
    <row r="22" spans="1:8" s="505" customFormat="1" ht="13.15" customHeight="1" x14ac:dyDescent="0.2">
      <c r="A22" s="510"/>
      <c r="B22" s="680" t="s">
        <v>495</v>
      </c>
      <c r="C22" s="680"/>
      <c r="D22" s="681"/>
      <c r="E22" s="511"/>
      <c r="G22" s="512"/>
    </row>
    <row r="23" spans="1:8" s="505" customFormat="1" ht="13.15" customHeight="1" x14ac:dyDescent="0.2">
      <c r="A23" s="510"/>
      <c r="B23" s="680" t="s">
        <v>496</v>
      </c>
      <c r="C23" s="680"/>
      <c r="D23" s="681"/>
      <c r="E23" s="511"/>
      <c r="G23" s="512"/>
    </row>
    <row r="24" spans="1:8" s="505" customFormat="1" ht="13.15" customHeight="1" x14ac:dyDescent="0.2">
      <c r="A24" s="510"/>
      <c r="B24" s="680" t="s">
        <v>497</v>
      </c>
      <c r="C24" s="680"/>
      <c r="D24" s="681"/>
      <c r="E24" s="511"/>
      <c r="G24" s="512"/>
    </row>
    <row r="25" spans="1:8" s="505" customFormat="1" ht="13.15" customHeight="1" x14ac:dyDescent="0.2">
      <c r="A25" s="510"/>
      <c r="B25" s="680" t="s">
        <v>498</v>
      </c>
      <c r="C25" s="680"/>
      <c r="D25" s="681"/>
      <c r="E25" s="511"/>
      <c r="G25" s="512"/>
    </row>
    <row r="26" spans="1:8" s="505" customFormat="1" ht="13.15" customHeight="1" x14ac:dyDescent="0.2">
      <c r="A26" s="510"/>
      <c r="B26" s="680" t="s">
        <v>499</v>
      </c>
      <c r="C26" s="680"/>
      <c r="D26" s="681"/>
      <c r="E26" s="511"/>
      <c r="G26" s="71"/>
    </row>
    <row r="27" spans="1:8" s="505" customFormat="1" ht="13.15" customHeight="1" x14ac:dyDescent="0.2">
      <c r="A27" s="510"/>
      <c r="B27" s="680" t="s">
        <v>500</v>
      </c>
      <c r="C27" s="680"/>
      <c r="D27" s="681"/>
      <c r="E27" s="511"/>
      <c r="G27" s="71"/>
    </row>
    <row r="28" spans="1:8" s="71" customFormat="1" ht="13.15" customHeight="1" x14ac:dyDescent="0.2">
      <c r="A28" s="510"/>
      <c r="B28" s="680" t="s">
        <v>501</v>
      </c>
      <c r="C28" s="680"/>
      <c r="D28" s="681"/>
      <c r="E28" s="511"/>
      <c r="F28" s="505"/>
    </row>
    <row r="29" spans="1:8" s="71" customFormat="1" ht="13.15" customHeight="1" x14ac:dyDescent="0.2">
      <c r="A29" s="510"/>
      <c r="B29" s="680" t="s">
        <v>502</v>
      </c>
      <c r="C29" s="680"/>
      <c r="D29" s="681"/>
      <c r="E29" s="511"/>
    </row>
    <row r="30" spans="1:8" s="71" customFormat="1" ht="13.15" customHeight="1" x14ac:dyDescent="0.2">
      <c r="A30" s="510"/>
      <c r="B30" s="680" t="s">
        <v>503</v>
      </c>
      <c r="C30" s="680"/>
      <c r="D30" s="681"/>
      <c r="E30" s="511"/>
    </row>
    <row r="31" spans="1:8" s="71" customFormat="1" ht="13.15" customHeight="1" x14ac:dyDescent="0.2">
      <c r="A31" s="510"/>
      <c r="B31" s="680" t="s">
        <v>504</v>
      </c>
      <c r="C31" s="680"/>
      <c r="D31" s="681"/>
      <c r="E31" s="511"/>
      <c r="H31" s="517"/>
    </row>
    <row r="32" spans="1:8" s="71" customFormat="1" ht="13.15" customHeight="1" x14ac:dyDescent="0.2">
      <c r="A32" s="510"/>
      <c r="B32" s="680" t="s">
        <v>505</v>
      </c>
      <c r="C32" s="680"/>
      <c r="D32" s="681"/>
      <c r="E32" s="511"/>
      <c r="H32" s="517"/>
    </row>
    <row r="33" spans="1:8" s="505" customFormat="1" ht="13.15" customHeight="1" x14ac:dyDescent="0.2">
      <c r="A33" s="510"/>
      <c r="B33" s="680" t="s">
        <v>506</v>
      </c>
      <c r="C33" s="680"/>
      <c r="D33" s="681"/>
      <c r="E33" s="511"/>
      <c r="F33" s="71"/>
      <c r="G33" s="71"/>
      <c r="H33" s="518"/>
    </row>
    <row r="34" spans="1:8" ht="13.15" customHeight="1" x14ac:dyDescent="0.2">
      <c r="A34" s="510"/>
      <c r="B34" s="519"/>
      <c r="C34" s="520"/>
      <c r="D34" s="521"/>
      <c r="E34" s="511"/>
      <c r="F34" s="71"/>
      <c r="G34" s="71"/>
      <c r="H34" s="522"/>
    </row>
    <row r="35" spans="1:8" ht="13.15" customHeight="1" x14ac:dyDescent="0.2">
      <c r="A35" s="682" t="s">
        <v>507</v>
      </c>
      <c r="B35" s="682"/>
      <c r="C35" s="682"/>
      <c r="D35" s="682"/>
      <c r="E35" s="682"/>
      <c r="F35" s="682"/>
      <c r="G35" s="682"/>
      <c r="H35" s="522"/>
    </row>
    <row r="36" spans="1:8" ht="13.15" customHeight="1" x14ac:dyDescent="0.2">
      <c r="A36" s="524"/>
      <c r="B36" s="525"/>
      <c r="C36" s="525"/>
      <c r="D36" s="526"/>
      <c r="E36" s="526"/>
      <c r="F36" s="526"/>
      <c r="G36" s="526"/>
      <c r="H36" s="522"/>
    </row>
    <row r="37" spans="1:8" ht="13.15" customHeight="1" x14ac:dyDescent="0.2">
      <c r="A37" s="683" t="s">
        <v>508</v>
      </c>
      <c r="B37" s="683"/>
      <c r="C37" s="683"/>
      <c r="D37" s="683"/>
      <c r="E37" s="683"/>
      <c r="F37" s="683"/>
      <c r="G37" s="683"/>
      <c r="H37" s="522"/>
    </row>
    <row r="38" spans="1:8" ht="13.15" customHeight="1" x14ac:dyDescent="0.2">
      <c r="A38" s="527"/>
      <c r="B38" s="528"/>
      <c r="C38" s="528"/>
      <c r="D38" s="515"/>
      <c r="E38" s="529"/>
      <c r="F38" s="517"/>
      <c r="G38" s="517"/>
      <c r="H38" s="522"/>
    </row>
    <row r="39" spans="1:8" ht="13.15" customHeight="1" x14ac:dyDescent="0.2">
      <c r="A39" s="684" t="s">
        <v>509</v>
      </c>
      <c r="B39" s="684"/>
      <c r="C39" s="684"/>
      <c r="D39" s="684"/>
      <c r="E39" s="684"/>
      <c r="F39" s="685"/>
      <c r="G39" s="685"/>
    </row>
    <row r="40" spans="1:8" ht="13.15" customHeight="1" x14ac:dyDescent="0.2">
      <c r="A40" s="685"/>
      <c r="B40" s="685"/>
      <c r="C40" s="685"/>
      <c r="D40" s="685"/>
      <c r="E40" s="685"/>
      <c r="F40" s="685"/>
      <c r="G40" s="685"/>
    </row>
    <row r="41" spans="1:8" ht="13.15" customHeight="1" x14ac:dyDescent="0.2">
      <c r="A41" s="530"/>
      <c r="B41" s="530"/>
      <c r="C41" s="530"/>
      <c r="D41" s="531"/>
      <c r="E41" s="531"/>
      <c r="F41" s="522"/>
      <c r="G41" s="522"/>
    </row>
    <row r="42" spans="1:8" ht="13.15" customHeight="1" x14ac:dyDescent="0.2">
      <c r="A42" s="686" t="s">
        <v>510</v>
      </c>
      <c r="B42" s="687"/>
      <c r="C42" s="687"/>
      <c r="D42" s="687"/>
      <c r="E42" s="687"/>
      <c r="F42" s="687"/>
      <c r="G42" s="687"/>
    </row>
    <row r="43" spans="1:8" ht="13.15" customHeight="1" x14ac:dyDescent="0.2">
      <c r="A43" s="683" t="s">
        <v>511</v>
      </c>
      <c r="B43" s="683"/>
      <c r="C43" s="532" t="s">
        <v>512</v>
      </c>
      <c r="D43" s="532"/>
      <c r="E43" s="532"/>
      <c r="F43" s="532"/>
      <c r="G43" s="532"/>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62" t="s">
        <v>7</v>
      </c>
      <c r="B4" s="562"/>
      <c r="C4" s="562"/>
      <c r="D4" s="562"/>
      <c r="E4" s="562"/>
      <c r="F4" s="562"/>
    </row>
    <row r="5" spans="1:6" ht="12.75" customHeight="1" x14ac:dyDescent="0.2">
      <c r="A5" s="21"/>
      <c r="B5" s="22"/>
      <c r="C5" s="21"/>
      <c r="D5" s="22"/>
      <c r="E5" s="21"/>
      <c r="F5" s="21"/>
    </row>
    <row r="6" spans="1:6" ht="12.75" customHeight="1" x14ac:dyDescent="0.2">
      <c r="A6" s="25" t="s">
        <v>8</v>
      </c>
      <c r="B6" s="26"/>
      <c r="C6" s="555" t="s">
        <v>9</v>
      </c>
      <c r="D6" s="555"/>
      <c r="E6" s="555"/>
      <c r="F6" s="555"/>
    </row>
    <row r="7" spans="1:6" ht="12.75" customHeight="1" x14ac:dyDescent="0.2">
      <c r="A7" s="25"/>
      <c r="B7" s="26"/>
      <c r="C7" s="27"/>
      <c r="D7" s="27"/>
      <c r="E7" s="27"/>
      <c r="F7" s="27"/>
    </row>
    <row r="8" spans="1:6" ht="12.75" customHeight="1" x14ac:dyDescent="0.2">
      <c r="A8" s="25" t="s">
        <v>10</v>
      </c>
      <c r="B8" s="26"/>
      <c r="C8" s="555" t="s">
        <v>11</v>
      </c>
      <c r="D8" s="555"/>
      <c r="E8" s="555"/>
      <c r="F8" s="555"/>
    </row>
    <row r="9" spans="1:6" ht="12.75" customHeight="1" x14ac:dyDescent="0.2">
      <c r="A9" s="25"/>
      <c r="B9" s="26"/>
      <c r="C9" s="27"/>
      <c r="D9" s="27"/>
      <c r="E9" s="27"/>
      <c r="F9" s="27"/>
    </row>
    <row r="10" spans="1:6" ht="12.75" customHeight="1" x14ac:dyDescent="0.2">
      <c r="A10" s="25" t="s">
        <v>12</v>
      </c>
      <c r="C10" s="563" t="s">
        <v>13</v>
      </c>
      <c r="D10" s="563"/>
      <c r="E10" s="563"/>
      <c r="F10" s="563"/>
    </row>
    <row r="11" spans="1:6" ht="12.75" customHeight="1" x14ac:dyDescent="0.2">
      <c r="A11" s="22"/>
      <c r="B11" s="21"/>
      <c r="C11" s="28"/>
      <c r="D11" s="27"/>
      <c r="E11" s="29"/>
      <c r="F11" s="27"/>
    </row>
    <row r="12" spans="1:6" ht="12.75" customHeight="1" x14ac:dyDescent="0.2">
      <c r="A12" s="25" t="s">
        <v>14</v>
      </c>
      <c r="B12" s="21"/>
      <c r="C12" s="564" t="s">
        <v>15</v>
      </c>
      <c r="D12" s="564"/>
      <c r="E12" s="564"/>
      <c r="F12" s="564"/>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54" t="s">
        <v>20</v>
      </c>
      <c r="B18" s="554"/>
      <c r="C18" s="31" t="s">
        <v>21</v>
      </c>
      <c r="D18" s="27"/>
      <c r="E18" s="27"/>
      <c r="F18" s="27"/>
    </row>
    <row r="19" spans="1:6" ht="12.75" customHeight="1" x14ac:dyDescent="0.2">
      <c r="A19" s="22"/>
      <c r="B19" s="21"/>
      <c r="C19" s="32"/>
      <c r="D19" s="27"/>
      <c r="E19" s="27"/>
      <c r="F19" s="27"/>
    </row>
    <row r="20" spans="1:6" ht="89.25" customHeight="1" x14ac:dyDescent="0.2">
      <c r="A20" s="25" t="s">
        <v>22</v>
      </c>
      <c r="B20" s="21"/>
      <c r="C20" s="555" t="s">
        <v>23</v>
      </c>
      <c r="D20" s="555"/>
      <c r="E20" s="555"/>
      <c r="F20" s="555"/>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56" t="s">
        <v>38</v>
      </c>
      <c r="D33" s="557"/>
      <c r="E33" s="557"/>
      <c r="F33" s="557"/>
    </row>
    <row r="34" spans="1:6" ht="12.75" customHeight="1" x14ac:dyDescent="0.2">
      <c r="A34" s="26"/>
      <c r="B34" s="26"/>
      <c r="C34" s="558" t="s">
        <v>39</v>
      </c>
      <c r="D34" s="559"/>
      <c r="E34" s="559"/>
      <c r="F34" s="559"/>
    </row>
    <row r="35" spans="1:6" ht="25.5" customHeight="1" x14ac:dyDescent="0.2">
      <c r="A35" s="26"/>
      <c r="B35" s="26"/>
      <c r="C35" s="560" t="s">
        <v>40</v>
      </c>
      <c r="D35" s="561"/>
      <c r="E35" s="561"/>
      <c r="F35" s="561"/>
    </row>
    <row r="36" spans="1:6" ht="12.75" x14ac:dyDescent="0.2">
      <c r="B36" s="26"/>
    </row>
    <row r="37" spans="1:6" ht="12.75" x14ac:dyDescent="0.2">
      <c r="A37" s="22" t="s">
        <v>41</v>
      </c>
      <c r="C37" s="45" t="s">
        <v>42</v>
      </c>
      <c r="D37" s="36"/>
      <c r="E37" s="36"/>
      <c r="F37" s="36"/>
    </row>
    <row r="38" spans="1:6" ht="28.5" customHeight="1" x14ac:dyDescent="0.2">
      <c r="C38" s="557" t="s">
        <v>43</v>
      </c>
      <c r="D38" s="557"/>
      <c r="E38" s="557"/>
      <c r="F38" s="557"/>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5" t="s">
        <v>89</v>
      </c>
      <c r="C41" s="565"/>
      <c r="D41" s="565"/>
      <c r="E41" s="565"/>
      <c r="F41" s="565"/>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60982</v>
      </c>
      <c r="E12" s="114">
        <v>60726</v>
      </c>
      <c r="F12" s="114">
        <v>63111</v>
      </c>
      <c r="G12" s="114">
        <v>62095</v>
      </c>
      <c r="H12" s="114">
        <v>60190</v>
      </c>
      <c r="I12" s="115">
        <v>792</v>
      </c>
      <c r="J12" s="116">
        <v>1.315833194882871</v>
      </c>
      <c r="N12" s="117"/>
    </row>
    <row r="13" spans="1:15" s="110" customFormat="1" ht="13.5" customHeight="1" x14ac:dyDescent="0.2">
      <c r="A13" s="118" t="s">
        <v>105</v>
      </c>
      <c r="B13" s="119" t="s">
        <v>106</v>
      </c>
      <c r="C13" s="113">
        <v>47.336919090879277</v>
      </c>
      <c r="D13" s="114">
        <v>28867</v>
      </c>
      <c r="E13" s="114">
        <v>28773</v>
      </c>
      <c r="F13" s="114">
        <v>30029</v>
      </c>
      <c r="G13" s="114">
        <v>29569</v>
      </c>
      <c r="H13" s="114">
        <v>28518</v>
      </c>
      <c r="I13" s="115">
        <v>349</v>
      </c>
      <c r="J13" s="116">
        <v>1.2237884844659512</v>
      </c>
    </row>
    <row r="14" spans="1:15" s="110" customFormat="1" ht="13.5" customHeight="1" x14ac:dyDescent="0.2">
      <c r="A14" s="120"/>
      <c r="B14" s="119" t="s">
        <v>107</v>
      </c>
      <c r="C14" s="113">
        <v>52.663080909120723</v>
      </c>
      <c r="D14" s="114">
        <v>32115</v>
      </c>
      <c r="E14" s="114">
        <v>31953</v>
      </c>
      <c r="F14" s="114">
        <v>33082</v>
      </c>
      <c r="G14" s="114">
        <v>32526</v>
      </c>
      <c r="H14" s="114">
        <v>31672</v>
      </c>
      <c r="I14" s="115">
        <v>443</v>
      </c>
      <c r="J14" s="116">
        <v>1.3987117959080575</v>
      </c>
    </row>
    <row r="15" spans="1:15" s="110" customFormat="1" ht="13.5" customHeight="1" x14ac:dyDescent="0.2">
      <c r="A15" s="118" t="s">
        <v>105</v>
      </c>
      <c r="B15" s="121" t="s">
        <v>108</v>
      </c>
      <c r="C15" s="113">
        <v>11.157390705454068</v>
      </c>
      <c r="D15" s="114">
        <v>6804</v>
      </c>
      <c r="E15" s="114">
        <v>7078</v>
      </c>
      <c r="F15" s="114">
        <v>7590</v>
      </c>
      <c r="G15" s="114">
        <v>7004</v>
      </c>
      <c r="H15" s="114">
        <v>6930</v>
      </c>
      <c r="I15" s="115">
        <v>-126</v>
      </c>
      <c r="J15" s="116">
        <v>-1.8181818181818181</v>
      </c>
    </row>
    <row r="16" spans="1:15" s="110" customFormat="1" ht="13.5" customHeight="1" x14ac:dyDescent="0.2">
      <c r="A16" s="118"/>
      <c r="B16" s="121" t="s">
        <v>109</v>
      </c>
      <c r="C16" s="113">
        <v>65.857138171919587</v>
      </c>
      <c r="D16" s="114">
        <v>40161</v>
      </c>
      <c r="E16" s="114">
        <v>39925</v>
      </c>
      <c r="F16" s="114">
        <v>41454</v>
      </c>
      <c r="G16" s="114">
        <v>41387</v>
      </c>
      <c r="H16" s="114">
        <v>40248</v>
      </c>
      <c r="I16" s="115">
        <v>-87</v>
      </c>
      <c r="J16" s="116">
        <v>-0.21615980918306499</v>
      </c>
    </row>
    <row r="17" spans="1:10" s="110" customFormat="1" ht="13.5" customHeight="1" x14ac:dyDescent="0.2">
      <c r="A17" s="118"/>
      <c r="B17" s="121" t="s">
        <v>110</v>
      </c>
      <c r="C17" s="113">
        <v>21.570299432619461</v>
      </c>
      <c r="D17" s="114">
        <v>13154</v>
      </c>
      <c r="E17" s="114">
        <v>12863</v>
      </c>
      <c r="F17" s="114">
        <v>13172</v>
      </c>
      <c r="G17" s="114">
        <v>12835</v>
      </c>
      <c r="H17" s="114">
        <v>12226</v>
      </c>
      <c r="I17" s="115">
        <v>928</v>
      </c>
      <c r="J17" s="116">
        <v>7.5903811549157529</v>
      </c>
    </row>
    <row r="18" spans="1:10" s="110" customFormat="1" ht="13.5" customHeight="1" x14ac:dyDescent="0.2">
      <c r="A18" s="120"/>
      <c r="B18" s="121" t="s">
        <v>111</v>
      </c>
      <c r="C18" s="113">
        <v>1.4151716900068874</v>
      </c>
      <c r="D18" s="114">
        <v>863</v>
      </c>
      <c r="E18" s="114">
        <v>860</v>
      </c>
      <c r="F18" s="114">
        <v>895</v>
      </c>
      <c r="G18" s="114">
        <v>869</v>
      </c>
      <c r="H18" s="114">
        <v>786</v>
      </c>
      <c r="I18" s="115">
        <v>77</v>
      </c>
      <c r="J18" s="116">
        <v>9.7964376590330797</v>
      </c>
    </row>
    <row r="19" spans="1:10" s="110" customFormat="1" ht="13.5" customHeight="1" x14ac:dyDescent="0.2">
      <c r="A19" s="120"/>
      <c r="B19" s="121" t="s">
        <v>112</v>
      </c>
      <c r="C19" s="113">
        <v>0.33780459807812141</v>
      </c>
      <c r="D19" s="114">
        <v>206</v>
      </c>
      <c r="E19" s="114">
        <v>211</v>
      </c>
      <c r="F19" s="114">
        <v>215</v>
      </c>
      <c r="G19" s="114">
        <v>191</v>
      </c>
      <c r="H19" s="114">
        <v>178</v>
      </c>
      <c r="I19" s="115">
        <v>28</v>
      </c>
      <c r="J19" s="116">
        <v>15.730337078651685</v>
      </c>
    </row>
    <row r="20" spans="1:10" s="110" customFormat="1" ht="13.5" customHeight="1" x14ac:dyDescent="0.2">
      <c r="A20" s="118" t="s">
        <v>113</v>
      </c>
      <c r="B20" s="122" t="s">
        <v>114</v>
      </c>
      <c r="C20" s="113">
        <v>64.235348135515395</v>
      </c>
      <c r="D20" s="114">
        <v>39172</v>
      </c>
      <c r="E20" s="114">
        <v>39134</v>
      </c>
      <c r="F20" s="114">
        <v>40859</v>
      </c>
      <c r="G20" s="114">
        <v>40152</v>
      </c>
      <c r="H20" s="114">
        <v>39209</v>
      </c>
      <c r="I20" s="115">
        <v>-37</v>
      </c>
      <c r="J20" s="116">
        <v>-9.4366089418245813E-2</v>
      </c>
    </row>
    <row r="21" spans="1:10" s="110" customFormat="1" ht="13.5" customHeight="1" x14ac:dyDescent="0.2">
      <c r="A21" s="120"/>
      <c r="B21" s="122" t="s">
        <v>115</v>
      </c>
      <c r="C21" s="113">
        <v>35.764651864484605</v>
      </c>
      <c r="D21" s="114">
        <v>21810</v>
      </c>
      <c r="E21" s="114">
        <v>21592</v>
      </c>
      <c r="F21" s="114">
        <v>22252</v>
      </c>
      <c r="G21" s="114">
        <v>21943</v>
      </c>
      <c r="H21" s="114">
        <v>20981</v>
      </c>
      <c r="I21" s="115">
        <v>829</v>
      </c>
      <c r="J21" s="116">
        <v>3.951193937371908</v>
      </c>
    </row>
    <row r="22" spans="1:10" s="110" customFormat="1" ht="13.5" customHeight="1" x14ac:dyDescent="0.2">
      <c r="A22" s="118" t="s">
        <v>113</v>
      </c>
      <c r="B22" s="122" t="s">
        <v>116</v>
      </c>
      <c r="C22" s="113">
        <v>93.406251024892597</v>
      </c>
      <c r="D22" s="114">
        <v>56961</v>
      </c>
      <c r="E22" s="114">
        <v>56906</v>
      </c>
      <c r="F22" s="114">
        <v>58645</v>
      </c>
      <c r="G22" s="114">
        <v>57591</v>
      </c>
      <c r="H22" s="114">
        <v>56520</v>
      </c>
      <c r="I22" s="115">
        <v>441</v>
      </c>
      <c r="J22" s="116">
        <v>0.78025477707006374</v>
      </c>
    </row>
    <row r="23" spans="1:10" s="110" customFormat="1" ht="13.5" customHeight="1" x14ac:dyDescent="0.2">
      <c r="A23" s="123"/>
      <c r="B23" s="124" t="s">
        <v>117</v>
      </c>
      <c r="C23" s="125">
        <v>6.5609524121872029</v>
      </c>
      <c r="D23" s="114">
        <v>4001</v>
      </c>
      <c r="E23" s="114">
        <v>3800</v>
      </c>
      <c r="F23" s="114">
        <v>4445</v>
      </c>
      <c r="G23" s="114">
        <v>4482</v>
      </c>
      <c r="H23" s="114">
        <v>3645</v>
      </c>
      <c r="I23" s="115">
        <v>356</v>
      </c>
      <c r="J23" s="116">
        <v>9.7668038408779143</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16578</v>
      </c>
      <c r="E26" s="114">
        <v>17750</v>
      </c>
      <c r="F26" s="114">
        <v>18641</v>
      </c>
      <c r="G26" s="114">
        <v>18635</v>
      </c>
      <c r="H26" s="140">
        <v>17371</v>
      </c>
      <c r="I26" s="115">
        <v>-793</v>
      </c>
      <c r="J26" s="116">
        <v>-4.5650797305854587</v>
      </c>
    </row>
    <row r="27" spans="1:10" s="110" customFormat="1" ht="13.5" customHeight="1" x14ac:dyDescent="0.2">
      <c r="A27" s="118" t="s">
        <v>105</v>
      </c>
      <c r="B27" s="119" t="s">
        <v>106</v>
      </c>
      <c r="C27" s="113">
        <v>40.76486910363132</v>
      </c>
      <c r="D27" s="115">
        <v>6758</v>
      </c>
      <c r="E27" s="114">
        <v>7217</v>
      </c>
      <c r="F27" s="114">
        <v>7549</v>
      </c>
      <c r="G27" s="114">
        <v>7527</v>
      </c>
      <c r="H27" s="140">
        <v>7043</v>
      </c>
      <c r="I27" s="115">
        <v>-285</v>
      </c>
      <c r="J27" s="116">
        <v>-4.0465710634672725</v>
      </c>
    </row>
    <row r="28" spans="1:10" s="110" customFormat="1" ht="13.5" customHeight="1" x14ac:dyDescent="0.2">
      <c r="A28" s="120"/>
      <c r="B28" s="119" t="s">
        <v>107</v>
      </c>
      <c r="C28" s="113">
        <v>59.23513089636868</v>
      </c>
      <c r="D28" s="115">
        <v>9820</v>
      </c>
      <c r="E28" s="114">
        <v>10533</v>
      </c>
      <c r="F28" s="114">
        <v>11092</v>
      </c>
      <c r="G28" s="114">
        <v>11108</v>
      </c>
      <c r="H28" s="140">
        <v>10328</v>
      </c>
      <c r="I28" s="115">
        <v>-508</v>
      </c>
      <c r="J28" s="116">
        <v>-4.9186676994577843</v>
      </c>
    </row>
    <row r="29" spans="1:10" s="110" customFormat="1" ht="13.5" customHeight="1" x14ac:dyDescent="0.2">
      <c r="A29" s="118" t="s">
        <v>105</v>
      </c>
      <c r="B29" s="121" t="s">
        <v>108</v>
      </c>
      <c r="C29" s="113">
        <v>16.841597297623355</v>
      </c>
      <c r="D29" s="115">
        <v>2792</v>
      </c>
      <c r="E29" s="114">
        <v>3041</v>
      </c>
      <c r="F29" s="114">
        <v>3357</v>
      </c>
      <c r="G29" s="114">
        <v>3511</v>
      </c>
      <c r="H29" s="140">
        <v>2982</v>
      </c>
      <c r="I29" s="115">
        <v>-190</v>
      </c>
      <c r="J29" s="116">
        <v>-6.3715627095908784</v>
      </c>
    </row>
    <row r="30" spans="1:10" s="110" customFormat="1" ht="13.5" customHeight="1" x14ac:dyDescent="0.2">
      <c r="A30" s="118"/>
      <c r="B30" s="121" t="s">
        <v>109</v>
      </c>
      <c r="C30" s="113">
        <v>43.654240559778017</v>
      </c>
      <c r="D30" s="115">
        <v>7237</v>
      </c>
      <c r="E30" s="114">
        <v>7899</v>
      </c>
      <c r="F30" s="114">
        <v>8150</v>
      </c>
      <c r="G30" s="114">
        <v>8027</v>
      </c>
      <c r="H30" s="140">
        <v>7701</v>
      </c>
      <c r="I30" s="115">
        <v>-464</v>
      </c>
      <c r="J30" s="116">
        <v>-6.0251915335670692</v>
      </c>
    </row>
    <row r="31" spans="1:10" s="110" customFormat="1" ht="13.5" customHeight="1" x14ac:dyDescent="0.2">
      <c r="A31" s="118"/>
      <c r="B31" s="121" t="s">
        <v>110</v>
      </c>
      <c r="C31" s="113">
        <v>21.027868259138618</v>
      </c>
      <c r="D31" s="115">
        <v>3486</v>
      </c>
      <c r="E31" s="114">
        <v>3634</v>
      </c>
      <c r="F31" s="114">
        <v>3754</v>
      </c>
      <c r="G31" s="114">
        <v>3751</v>
      </c>
      <c r="H31" s="140">
        <v>3618</v>
      </c>
      <c r="I31" s="115">
        <v>-132</v>
      </c>
      <c r="J31" s="116">
        <v>-3.6484245439469318</v>
      </c>
    </row>
    <row r="32" spans="1:10" s="110" customFormat="1" ht="13.5" customHeight="1" x14ac:dyDescent="0.2">
      <c r="A32" s="120"/>
      <c r="B32" s="121" t="s">
        <v>111</v>
      </c>
      <c r="C32" s="113">
        <v>18.470261792737364</v>
      </c>
      <c r="D32" s="115">
        <v>3062</v>
      </c>
      <c r="E32" s="114">
        <v>3176</v>
      </c>
      <c r="F32" s="114">
        <v>3380</v>
      </c>
      <c r="G32" s="114">
        <v>3346</v>
      </c>
      <c r="H32" s="140">
        <v>3070</v>
      </c>
      <c r="I32" s="115">
        <v>-8</v>
      </c>
      <c r="J32" s="116">
        <v>-0.26058631921824105</v>
      </c>
    </row>
    <row r="33" spans="1:10" s="110" customFormat="1" ht="13.5" customHeight="1" x14ac:dyDescent="0.2">
      <c r="A33" s="120"/>
      <c r="B33" s="121" t="s">
        <v>112</v>
      </c>
      <c r="C33" s="113">
        <v>1.6829533116178068</v>
      </c>
      <c r="D33" s="115">
        <v>279</v>
      </c>
      <c r="E33" s="114">
        <v>291</v>
      </c>
      <c r="F33" s="114">
        <v>330</v>
      </c>
      <c r="G33" s="114">
        <v>304</v>
      </c>
      <c r="H33" s="140">
        <v>270</v>
      </c>
      <c r="I33" s="115">
        <v>9</v>
      </c>
      <c r="J33" s="116">
        <v>3.3333333333333335</v>
      </c>
    </row>
    <row r="34" spans="1:10" s="110" customFormat="1" ht="13.5" customHeight="1" x14ac:dyDescent="0.2">
      <c r="A34" s="118" t="s">
        <v>113</v>
      </c>
      <c r="B34" s="122" t="s">
        <v>116</v>
      </c>
      <c r="C34" s="113">
        <v>94.981300518759795</v>
      </c>
      <c r="D34" s="115">
        <v>15746</v>
      </c>
      <c r="E34" s="114">
        <v>16782</v>
      </c>
      <c r="F34" s="114">
        <v>17625</v>
      </c>
      <c r="G34" s="114">
        <v>17651</v>
      </c>
      <c r="H34" s="140">
        <v>16508</v>
      </c>
      <c r="I34" s="115">
        <v>-762</v>
      </c>
      <c r="J34" s="116">
        <v>-4.6159437848315967</v>
      </c>
    </row>
    <row r="35" spans="1:10" s="110" customFormat="1" ht="13.5" customHeight="1" x14ac:dyDescent="0.2">
      <c r="A35" s="118"/>
      <c r="B35" s="119" t="s">
        <v>117</v>
      </c>
      <c r="C35" s="113">
        <v>4.8618651224514418</v>
      </c>
      <c r="D35" s="115">
        <v>806</v>
      </c>
      <c r="E35" s="114">
        <v>930</v>
      </c>
      <c r="F35" s="114">
        <v>983</v>
      </c>
      <c r="G35" s="114">
        <v>951</v>
      </c>
      <c r="H35" s="140">
        <v>829</v>
      </c>
      <c r="I35" s="115">
        <v>-23</v>
      </c>
      <c r="J35" s="116">
        <v>-2.7744270205066344</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10394</v>
      </c>
      <c r="E37" s="114">
        <v>11159</v>
      </c>
      <c r="F37" s="114">
        <v>11567</v>
      </c>
      <c r="G37" s="114">
        <v>11879</v>
      </c>
      <c r="H37" s="140">
        <v>11194</v>
      </c>
      <c r="I37" s="115">
        <v>-800</v>
      </c>
      <c r="J37" s="116">
        <v>-7.1466857244952653</v>
      </c>
    </row>
    <row r="38" spans="1:10" s="110" customFormat="1" ht="13.5" customHeight="1" x14ac:dyDescent="0.2">
      <c r="A38" s="118" t="s">
        <v>105</v>
      </c>
      <c r="B38" s="119" t="s">
        <v>106</v>
      </c>
      <c r="C38" s="113">
        <v>41.27381181450837</v>
      </c>
      <c r="D38" s="115">
        <v>4290</v>
      </c>
      <c r="E38" s="114">
        <v>4562</v>
      </c>
      <c r="F38" s="114">
        <v>4722</v>
      </c>
      <c r="G38" s="114">
        <v>4841</v>
      </c>
      <c r="H38" s="140">
        <v>4608</v>
      </c>
      <c r="I38" s="115">
        <v>-318</v>
      </c>
      <c r="J38" s="116">
        <v>-6.901041666666667</v>
      </c>
    </row>
    <row r="39" spans="1:10" s="110" customFormat="1" ht="13.5" customHeight="1" x14ac:dyDescent="0.2">
      <c r="A39" s="120"/>
      <c r="B39" s="119" t="s">
        <v>107</v>
      </c>
      <c r="C39" s="113">
        <v>58.72618818549163</v>
      </c>
      <c r="D39" s="115">
        <v>6104</v>
      </c>
      <c r="E39" s="114">
        <v>6597</v>
      </c>
      <c r="F39" s="114">
        <v>6845</v>
      </c>
      <c r="G39" s="114">
        <v>7038</v>
      </c>
      <c r="H39" s="140">
        <v>6586</v>
      </c>
      <c r="I39" s="115">
        <v>-482</v>
      </c>
      <c r="J39" s="116">
        <v>-7.3185545095657458</v>
      </c>
    </row>
    <row r="40" spans="1:10" s="110" customFormat="1" ht="13.5" customHeight="1" x14ac:dyDescent="0.2">
      <c r="A40" s="118" t="s">
        <v>105</v>
      </c>
      <c r="B40" s="121" t="s">
        <v>108</v>
      </c>
      <c r="C40" s="113">
        <v>20.608043101789495</v>
      </c>
      <c r="D40" s="115">
        <v>2142</v>
      </c>
      <c r="E40" s="114">
        <v>2315</v>
      </c>
      <c r="F40" s="114">
        <v>2533</v>
      </c>
      <c r="G40" s="114">
        <v>2769</v>
      </c>
      <c r="H40" s="140">
        <v>2315</v>
      </c>
      <c r="I40" s="115">
        <v>-173</v>
      </c>
      <c r="J40" s="116">
        <v>-7.4730021598272138</v>
      </c>
    </row>
    <row r="41" spans="1:10" s="110" customFormat="1" ht="13.5" customHeight="1" x14ac:dyDescent="0.2">
      <c r="A41" s="118"/>
      <c r="B41" s="121" t="s">
        <v>109</v>
      </c>
      <c r="C41" s="113">
        <v>29.035982297479315</v>
      </c>
      <c r="D41" s="115">
        <v>3018</v>
      </c>
      <c r="E41" s="114">
        <v>3383</v>
      </c>
      <c r="F41" s="114">
        <v>3322</v>
      </c>
      <c r="G41" s="114">
        <v>3408</v>
      </c>
      <c r="H41" s="140">
        <v>3480</v>
      </c>
      <c r="I41" s="115">
        <v>-462</v>
      </c>
      <c r="J41" s="116">
        <v>-13.275862068965518</v>
      </c>
    </row>
    <row r="42" spans="1:10" s="110" customFormat="1" ht="13.5" customHeight="1" x14ac:dyDescent="0.2">
      <c r="A42" s="118"/>
      <c r="B42" s="121" t="s">
        <v>110</v>
      </c>
      <c r="C42" s="113">
        <v>21.762555320377139</v>
      </c>
      <c r="D42" s="115">
        <v>2262</v>
      </c>
      <c r="E42" s="114">
        <v>2379</v>
      </c>
      <c r="F42" s="114">
        <v>2431</v>
      </c>
      <c r="G42" s="114">
        <v>2451</v>
      </c>
      <c r="H42" s="140">
        <v>2409</v>
      </c>
      <c r="I42" s="115">
        <v>-147</v>
      </c>
      <c r="J42" s="116">
        <v>-6.102117061021171</v>
      </c>
    </row>
    <row r="43" spans="1:10" s="110" customFormat="1" ht="13.5" customHeight="1" x14ac:dyDescent="0.2">
      <c r="A43" s="120"/>
      <c r="B43" s="121" t="s">
        <v>111</v>
      </c>
      <c r="C43" s="113">
        <v>28.583798345199153</v>
      </c>
      <c r="D43" s="115">
        <v>2971</v>
      </c>
      <c r="E43" s="114">
        <v>3082</v>
      </c>
      <c r="F43" s="114">
        <v>3281</v>
      </c>
      <c r="G43" s="114">
        <v>3251</v>
      </c>
      <c r="H43" s="140">
        <v>2990</v>
      </c>
      <c r="I43" s="115">
        <v>-19</v>
      </c>
      <c r="J43" s="116">
        <v>-0.63545150501672243</v>
      </c>
    </row>
    <row r="44" spans="1:10" s="110" customFormat="1" ht="13.5" customHeight="1" x14ac:dyDescent="0.2">
      <c r="A44" s="120"/>
      <c r="B44" s="121" t="s">
        <v>112</v>
      </c>
      <c r="C44" s="113">
        <v>2.4725803348085433</v>
      </c>
      <c r="D44" s="115">
        <v>257</v>
      </c>
      <c r="E44" s="114">
        <v>271</v>
      </c>
      <c r="F44" s="114">
        <v>307</v>
      </c>
      <c r="G44" s="114">
        <v>284</v>
      </c>
      <c r="H44" s="140">
        <v>256</v>
      </c>
      <c r="I44" s="115">
        <v>1</v>
      </c>
      <c r="J44" s="116">
        <v>0.390625</v>
      </c>
    </row>
    <row r="45" spans="1:10" s="110" customFormat="1" ht="13.5" customHeight="1" x14ac:dyDescent="0.2">
      <c r="A45" s="118" t="s">
        <v>113</v>
      </c>
      <c r="B45" s="122" t="s">
        <v>116</v>
      </c>
      <c r="C45" s="113">
        <v>94.804695016355595</v>
      </c>
      <c r="D45" s="115">
        <v>9854</v>
      </c>
      <c r="E45" s="114">
        <v>10495</v>
      </c>
      <c r="F45" s="114">
        <v>10907</v>
      </c>
      <c r="G45" s="114">
        <v>11226</v>
      </c>
      <c r="H45" s="140">
        <v>10552</v>
      </c>
      <c r="I45" s="115">
        <v>-698</v>
      </c>
      <c r="J45" s="116">
        <v>-6.614859742228961</v>
      </c>
    </row>
    <row r="46" spans="1:10" s="110" customFormat="1" ht="13.5" customHeight="1" x14ac:dyDescent="0.2">
      <c r="A46" s="118"/>
      <c r="B46" s="119" t="s">
        <v>117</v>
      </c>
      <c r="C46" s="113">
        <v>4.9547816047719841</v>
      </c>
      <c r="D46" s="115">
        <v>515</v>
      </c>
      <c r="E46" s="114">
        <v>626</v>
      </c>
      <c r="F46" s="114">
        <v>627</v>
      </c>
      <c r="G46" s="114">
        <v>620</v>
      </c>
      <c r="H46" s="140">
        <v>608</v>
      </c>
      <c r="I46" s="115">
        <v>-93</v>
      </c>
      <c r="J46" s="116">
        <v>-15.296052631578947</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6184</v>
      </c>
      <c r="E48" s="114">
        <v>6591</v>
      </c>
      <c r="F48" s="114">
        <v>7074</v>
      </c>
      <c r="G48" s="114">
        <v>6756</v>
      </c>
      <c r="H48" s="140">
        <v>6177</v>
      </c>
      <c r="I48" s="115">
        <v>7</v>
      </c>
      <c r="J48" s="116">
        <v>0.11332361988020075</v>
      </c>
    </row>
    <row r="49" spans="1:12" s="110" customFormat="1" ht="13.5" customHeight="1" x14ac:dyDescent="0.2">
      <c r="A49" s="118" t="s">
        <v>105</v>
      </c>
      <c r="B49" s="119" t="s">
        <v>106</v>
      </c>
      <c r="C49" s="113">
        <v>39.909443725743856</v>
      </c>
      <c r="D49" s="115">
        <v>2468</v>
      </c>
      <c r="E49" s="114">
        <v>2655</v>
      </c>
      <c r="F49" s="114">
        <v>2827</v>
      </c>
      <c r="G49" s="114">
        <v>2686</v>
      </c>
      <c r="H49" s="140">
        <v>2435</v>
      </c>
      <c r="I49" s="115">
        <v>33</v>
      </c>
      <c r="J49" s="116">
        <v>1.3552361396303902</v>
      </c>
    </row>
    <row r="50" spans="1:12" s="110" customFormat="1" ht="13.5" customHeight="1" x14ac:dyDescent="0.2">
      <c r="A50" s="120"/>
      <c r="B50" s="119" t="s">
        <v>107</v>
      </c>
      <c r="C50" s="113">
        <v>60.090556274256144</v>
      </c>
      <c r="D50" s="115">
        <v>3716</v>
      </c>
      <c r="E50" s="114">
        <v>3936</v>
      </c>
      <c r="F50" s="114">
        <v>4247</v>
      </c>
      <c r="G50" s="114">
        <v>4070</v>
      </c>
      <c r="H50" s="140">
        <v>3742</v>
      </c>
      <c r="I50" s="115">
        <v>-26</v>
      </c>
      <c r="J50" s="116">
        <v>-0.69481560662747199</v>
      </c>
    </row>
    <row r="51" spans="1:12" s="110" customFormat="1" ht="13.5" customHeight="1" x14ac:dyDescent="0.2">
      <c r="A51" s="118" t="s">
        <v>105</v>
      </c>
      <c r="B51" s="121" t="s">
        <v>108</v>
      </c>
      <c r="C51" s="113">
        <v>10.510996119016818</v>
      </c>
      <c r="D51" s="115">
        <v>650</v>
      </c>
      <c r="E51" s="114">
        <v>726</v>
      </c>
      <c r="F51" s="114">
        <v>824</v>
      </c>
      <c r="G51" s="114">
        <v>742</v>
      </c>
      <c r="H51" s="140">
        <v>667</v>
      </c>
      <c r="I51" s="115">
        <v>-17</v>
      </c>
      <c r="J51" s="116">
        <v>-2.5487256371814091</v>
      </c>
    </row>
    <row r="52" spans="1:12" s="110" customFormat="1" ht="13.5" customHeight="1" x14ac:dyDescent="0.2">
      <c r="A52" s="118"/>
      <c r="B52" s="121" t="s">
        <v>109</v>
      </c>
      <c r="C52" s="113">
        <v>68.224450194049155</v>
      </c>
      <c r="D52" s="115">
        <v>4219</v>
      </c>
      <c r="E52" s="114">
        <v>4516</v>
      </c>
      <c r="F52" s="114">
        <v>4828</v>
      </c>
      <c r="G52" s="114">
        <v>4619</v>
      </c>
      <c r="H52" s="140">
        <v>4221</v>
      </c>
      <c r="I52" s="115">
        <v>-2</v>
      </c>
      <c r="J52" s="116">
        <v>-4.7382136934375742E-2</v>
      </c>
    </row>
    <row r="53" spans="1:12" s="110" customFormat="1" ht="13.5" customHeight="1" x14ac:dyDescent="0.2">
      <c r="A53" s="118"/>
      <c r="B53" s="121" t="s">
        <v>110</v>
      </c>
      <c r="C53" s="113">
        <v>19.79301423027167</v>
      </c>
      <c r="D53" s="115">
        <v>1224</v>
      </c>
      <c r="E53" s="114">
        <v>1255</v>
      </c>
      <c r="F53" s="114">
        <v>1323</v>
      </c>
      <c r="G53" s="114">
        <v>1300</v>
      </c>
      <c r="H53" s="140">
        <v>1209</v>
      </c>
      <c r="I53" s="115">
        <v>15</v>
      </c>
      <c r="J53" s="116">
        <v>1.2406947890818858</v>
      </c>
    </row>
    <row r="54" spans="1:12" s="110" customFormat="1" ht="13.5" customHeight="1" x14ac:dyDescent="0.2">
      <c r="A54" s="120"/>
      <c r="B54" s="121" t="s">
        <v>111</v>
      </c>
      <c r="C54" s="113">
        <v>1.4715394566623545</v>
      </c>
      <c r="D54" s="115">
        <v>91</v>
      </c>
      <c r="E54" s="114">
        <v>94</v>
      </c>
      <c r="F54" s="114">
        <v>99</v>
      </c>
      <c r="G54" s="114">
        <v>95</v>
      </c>
      <c r="H54" s="140">
        <v>80</v>
      </c>
      <c r="I54" s="115">
        <v>11</v>
      </c>
      <c r="J54" s="116">
        <v>13.75</v>
      </c>
    </row>
    <row r="55" spans="1:12" s="110" customFormat="1" ht="13.5" customHeight="1" x14ac:dyDescent="0.2">
      <c r="A55" s="120"/>
      <c r="B55" s="121" t="s">
        <v>112</v>
      </c>
      <c r="C55" s="113">
        <v>0.35575679172056923</v>
      </c>
      <c r="D55" s="115">
        <v>22</v>
      </c>
      <c r="E55" s="114">
        <v>20</v>
      </c>
      <c r="F55" s="114">
        <v>23</v>
      </c>
      <c r="G55" s="114">
        <v>20</v>
      </c>
      <c r="H55" s="140">
        <v>14</v>
      </c>
      <c r="I55" s="115">
        <v>8</v>
      </c>
      <c r="J55" s="116">
        <v>57.142857142857146</v>
      </c>
    </row>
    <row r="56" spans="1:12" s="110" customFormat="1" ht="13.5" customHeight="1" x14ac:dyDescent="0.2">
      <c r="A56" s="118" t="s">
        <v>113</v>
      </c>
      <c r="B56" s="122" t="s">
        <v>116</v>
      </c>
      <c r="C56" s="113">
        <v>95.278137128072444</v>
      </c>
      <c r="D56" s="115">
        <v>5892</v>
      </c>
      <c r="E56" s="114">
        <v>6287</v>
      </c>
      <c r="F56" s="114">
        <v>6718</v>
      </c>
      <c r="G56" s="114">
        <v>6425</v>
      </c>
      <c r="H56" s="140">
        <v>5956</v>
      </c>
      <c r="I56" s="115">
        <v>-64</v>
      </c>
      <c r="J56" s="116">
        <v>-1.0745466756212223</v>
      </c>
    </row>
    <row r="57" spans="1:12" s="110" customFormat="1" ht="13.5" customHeight="1" x14ac:dyDescent="0.2">
      <c r="A57" s="142"/>
      <c r="B57" s="124" t="s">
        <v>117</v>
      </c>
      <c r="C57" s="125">
        <v>4.7056921086675292</v>
      </c>
      <c r="D57" s="143">
        <v>291</v>
      </c>
      <c r="E57" s="144">
        <v>304</v>
      </c>
      <c r="F57" s="144">
        <v>356</v>
      </c>
      <c r="G57" s="144">
        <v>331</v>
      </c>
      <c r="H57" s="145">
        <v>221</v>
      </c>
      <c r="I57" s="143">
        <v>70</v>
      </c>
      <c r="J57" s="146">
        <v>31.674208144796381</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3" t="s">
        <v>514</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9" t="s">
        <v>57</v>
      </c>
      <c r="B6" s="599"/>
      <c r="C6" s="167"/>
      <c r="D6" s="600" t="s">
        <v>127</v>
      </c>
      <c r="E6" s="600"/>
      <c r="F6" s="600"/>
      <c r="G6" s="600"/>
      <c r="H6" s="600"/>
      <c r="I6" s="600"/>
      <c r="J6" s="160"/>
      <c r="K6" s="161"/>
    </row>
    <row r="7" spans="1:11" s="94" customFormat="1" ht="24.95" customHeight="1" x14ac:dyDescent="0.2">
      <c r="A7" s="168"/>
      <c r="B7" s="169"/>
      <c r="C7" s="170"/>
      <c r="D7" s="601" t="s">
        <v>66</v>
      </c>
      <c r="E7" s="601"/>
      <c r="F7" s="601"/>
      <c r="G7" s="601" t="s">
        <v>128</v>
      </c>
      <c r="H7" s="601"/>
      <c r="I7" s="601"/>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5" t="s">
        <v>13</v>
      </c>
      <c r="B15" s="572"/>
      <c r="C15" s="572"/>
      <c r="D15" s="572"/>
      <c r="E15" s="572"/>
      <c r="F15" s="572"/>
      <c r="G15" s="572"/>
      <c r="H15" s="572"/>
      <c r="I15" s="596"/>
      <c r="J15" s="188"/>
      <c r="K15" s="161"/>
    </row>
    <row r="16" spans="1:11" s="192" customFormat="1" ht="24.95" customHeight="1" x14ac:dyDescent="0.2">
      <c r="A16" s="597" t="s">
        <v>104</v>
      </c>
      <c r="B16" s="598"/>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3" t="s">
        <v>139</v>
      </c>
      <c r="C20" s="593"/>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3" t="s">
        <v>143</v>
      </c>
      <c r="C22" s="593"/>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3" t="s">
        <v>155</v>
      </c>
      <c r="C28" s="593"/>
      <c r="D28" s="196"/>
      <c r="E28" s="196"/>
      <c r="F28" s="196"/>
      <c r="G28" s="196"/>
      <c r="H28" s="196"/>
      <c r="I28" s="197"/>
    </row>
    <row r="29" spans="1:9" s="198" customFormat="1" ht="24.95" customHeight="1" x14ac:dyDescent="0.2">
      <c r="A29" s="193" t="s">
        <v>156</v>
      </c>
      <c r="B29" s="593" t="s">
        <v>157</v>
      </c>
      <c r="C29" s="593"/>
      <c r="D29" s="196"/>
      <c r="E29" s="196"/>
      <c r="F29" s="196"/>
      <c r="G29" s="196"/>
      <c r="H29" s="196"/>
      <c r="I29" s="197"/>
    </row>
    <row r="30" spans="1:9" s="198" customFormat="1" ht="24.95" customHeight="1" x14ac:dyDescent="0.2">
      <c r="A30" s="201" t="s">
        <v>158</v>
      </c>
      <c r="B30" s="592" t="s">
        <v>159</v>
      </c>
      <c r="C30" s="592"/>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3" t="s">
        <v>162</v>
      </c>
      <c r="C32" s="593"/>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3" t="s">
        <v>168</v>
      </c>
      <c r="C36" s="593"/>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4" t="s">
        <v>175</v>
      </c>
      <c r="B44" s="594"/>
      <c r="C44" s="594"/>
      <c r="D44" s="594"/>
      <c r="E44" s="594"/>
      <c r="F44" s="594"/>
      <c r="G44" s="594"/>
      <c r="H44" s="594"/>
      <c r="I44" s="594"/>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D7:F7"/>
    <mergeCell ref="G7:I7"/>
    <mergeCell ref="A3:I3"/>
    <mergeCell ref="A4:I4"/>
    <mergeCell ref="A5:D5"/>
    <mergeCell ref="A6:B6"/>
    <mergeCell ref="D6:I6"/>
    <mergeCell ref="B30:C30"/>
    <mergeCell ref="B32:C32"/>
    <mergeCell ref="B36:C36"/>
    <mergeCell ref="A44:I44"/>
    <mergeCell ref="A15:I15"/>
    <mergeCell ref="A16:B16"/>
    <mergeCell ref="B20:C20"/>
    <mergeCell ref="B22:C22"/>
    <mergeCell ref="B28:C28"/>
    <mergeCell ref="B29:C29"/>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60982</v>
      </c>
      <c r="E12" s="236">
        <v>60726</v>
      </c>
      <c r="F12" s="114">
        <v>63111</v>
      </c>
      <c r="G12" s="114">
        <v>62095</v>
      </c>
      <c r="H12" s="140">
        <v>60190</v>
      </c>
      <c r="I12" s="115">
        <v>792</v>
      </c>
      <c r="J12" s="116">
        <v>1.315833194882871</v>
      </c>
    </row>
    <row r="13" spans="1:15" s="110" customFormat="1" ht="12" customHeight="1" x14ac:dyDescent="0.2">
      <c r="A13" s="118" t="s">
        <v>105</v>
      </c>
      <c r="B13" s="119" t="s">
        <v>106</v>
      </c>
      <c r="C13" s="113">
        <v>47.336919090879277</v>
      </c>
      <c r="D13" s="115">
        <v>28867</v>
      </c>
      <c r="E13" s="114">
        <v>28773</v>
      </c>
      <c r="F13" s="114">
        <v>30029</v>
      </c>
      <c r="G13" s="114">
        <v>29569</v>
      </c>
      <c r="H13" s="140">
        <v>28518</v>
      </c>
      <c r="I13" s="115">
        <v>349</v>
      </c>
      <c r="J13" s="116">
        <v>1.2237884844659512</v>
      </c>
    </row>
    <row r="14" spans="1:15" s="110" customFormat="1" ht="12" customHeight="1" x14ac:dyDescent="0.2">
      <c r="A14" s="118"/>
      <c r="B14" s="119" t="s">
        <v>107</v>
      </c>
      <c r="C14" s="113">
        <v>52.663080909120723</v>
      </c>
      <c r="D14" s="115">
        <v>32115</v>
      </c>
      <c r="E14" s="114">
        <v>31953</v>
      </c>
      <c r="F14" s="114">
        <v>33082</v>
      </c>
      <c r="G14" s="114">
        <v>32526</v>
      </c>
      <c r="H14" s="140">
        <v>31672</v>
      </c>
      <c r="I14" s="115">
        <v>443</v>
      </c>
      <c r="J14" s="116">
        <v>1.3987117959080575</v>
      </c>
    </row>
    <row r="15" spans="1:15" s="110" customFormat="1" ht="12" customHeight="1" x14ac:dyDescent="0.2">
      <c r="A15" s="118" t="s">
        <v>105</v>
      </c>
      <c r="B15" s="121" t="s">
        <v>108</v>
      </c>
      <c r="C15" s="113">
        <v>11.157390705454068</v>
      </c>
      <c r="D15" s="115">
        <v>6804</v>
      </c>
      <c r="E15" s="114">
        <v>7078</v>
      </c>
      <c r="F15" s="114">
        <v>7590</v>
      </c>
      <c r="G15" s="114">
        <v>7004</v>
      </c>
      <c r="H15" s="140">
        <v>6930</v>
      </c>
      <c r="I15" s="115">
        <v>-126</v>
      </c>
      <c r="J15" s="116">
        <v>-1.8181818181818181</v>
      </c>
    </row>
    <row r="16" spans="1:15" s="110" customFormat="1" ht="12" customHeight="1" x14ac:dyDescent="0.2">
      <c r="A16" s="118"/>
      <c r="B16" s="121" t="s">
        <v>109</v>
      </c>
      <c r="C16" s="113">
        <v>65.857138171919587</v>
      </c>
      <c r="D16" s="115">
        <v>40161</v>
      </c>
      <c r="E16" s="114">
        <v>39925</v>
      </c>
      <c r="F16" s="114">
        <v>41454</v>
      </c>
      <c r="G16" s="114">
        <v>41387</v>
      </c>
      <c r="H16" s="140">
        <v>40248</v>
      </c>
      <c r="I16" s="115">
        <v>-87</v>
      </c>
      <c r="J16" s="116">
        <v>-0.21615980918306499</v>
      </c>
    </row>
    <row r="17" spans="1:10" s="110" customFormat="1" ht="12" customHeight="1" x14ac:dyDescent="0.2">
      <c r="A17" s="118"/>
      <c r="B17" s="121" t="s">
        <v>110</v>
      </c>
      <c r="C17" s="113">
        <v>21.570299432619461</v>
      </c>
      <c r="D17" s="115">
        <v>13154</v>
      </c>
      <c r="E17" s="114">
        <v>12863</v>
      </c>
      <c r="F17" s="114">
        <v>13172</v>
      </c>
      <c r="G17" s="114">
        <v>12835</v>
      </c>
      <c r="H17" s="140">
        <v>12226</v>
      </c>
      <c r="I17" s="115">
        <v>928</v>
      </c>
      <c r="J17" s="116">
        <v>7.5903811549157529</v>
      </c>
    </row>
    <row r="18" spans="1:10" s="110" customFormat="1" ht="12" customHeight="1" x14ac:dyDescent="0.2">
      <c r="A18" s="120"/>
      <c r="B18" s="121" t="s">
        <v>111</v>
      </c>
      <c r="C18" s="113">
        <v>1.4151716900068874</v>
      </c>
      <c r="D18" s="115">
        <v>863</v>
      </c>
      <c r="E18" s="114">
        <v>860</v>
      </c>
      <c r="F18" s="114">
        <v>895</v>
      </c>
      <c r="G18" s="114">
        <v>869</v>
      </c>
      <c r="H18" s="140">
        <v>786</v>
      </c>
      <c r="I18" s="115">
        <v>77</v>
      </c>
      <c r="J18" s="116">
        <v>9.7964376590330797</v>
      </c>
    </row>
    <row r="19" spans="1:10" s="110" customFormat="1" ht="12" customHeight="1" x14ac:dyDescent="0.2">
      <c r="A19" s="120"/>
      <c r="B19" s="121" t="s">
        <v>112</v>
      </c>
      <c r="C19" s="113">
        <v>0.33780459807812141</v>
      </c>
      <c r="D19" s="115">
        <v>206</v>
      </c>
      <c r="E19" s="114">
        <v>211</v>
      </c>
      <c r="F19" s="114">
        <v>215</v>
      </c>
      <c r="G19" s="114">
        <v>191</v>
      </c>
      <c r="H19" s="140">
        <v>178</v>
      </c>
      <c r="I19" s="115">
        <v>28</v>
      </c>
      <c r="J19" s="116">
        <v>15.730337078651685</v>
      </c>
    </row>
    <row r="20" spans="1:10" s="110" customFormat="1" ht="12" customHeight="1" x14ac:dyDescent="0.2">
      <c r="A20" s="118" t="s">
        <v>113</v>
      </c>
      <c r="B20" s="119" t="s">
        <v>181</v>
      </c>
      <c r="C20" s="113">
        <v>64.235348135515395</v>
      </c>
      <c r="D20" s="115">
        <v>39172</v>
      </c>
      <c r="E20" s="114">
        <v>39134</v>
      </c>
      <c r="F20" s="114">
        <v>40859</v>
      </c>
      <c r="G20" s="114">
        <v>40152</v>
      </c>
      <c r="H20" s="140">
        <v>39209</v>
      </c>
      <c r="I20" s="115">
        <v>-37</v>
      </c>
      <c r="J20" s="116">
        <v>-9.4366089418245813E-2</v>
      </c>
    </row>
    <row r="21" spans="1:10" s="110" customFormat="1" ht="12" customHeight="1" x14ac:dyDescent="0.2">
      <c r="A21" s="118"/>
      <c r="B21" s="119" t="s">
        <v>182</v>
      </c>
      <c r="C21" s="113">
        <v>35.764651864484605</v>
      </c>
      <c r="D21" s="115">
        <v>21810</v>
      </c>
      <c r="E21" s="114">
        <v>21592</v>
      </c>
      <c r="F21" s="114">
        <v>22252</v>
      </c>
      <c r="G21" s="114">
        <v>21943</v>
      </c>
      <c r="H21" s="140">
        <v>20981</v>
      </c>
      <c r="I21" s="115">
        <v>829</v>
      </c>
      <c r="J21" s="116">
        <v>3.951193937371908</v>
      </c>
    </row>
    <row r="22" spans="1:10" s="110" customFormat="1" ht="12" customHeight="1" x14ac:dyDescent="0.2">
      <c r="A22" s="118" t="s">
        <v>113</v>
      </c>
      <c r="B22" s="119" t="s">
        <v>116</v>
      </c>
      <c r="C22" s="113">
        <v>93.406251024892597</v>
      </c>
      <c r="D22" s="115">
        <v>56961</v>
      </c>
      <c r="E22" s="114">
        <v>56906</v>
      </c>
      <c r="F22" s="114">
        <v>58645</v>
      </c>
      <c r="G22" s="114">
        <v>57591</v>
      </c>
      <c r="H22" s="140">
        <v>56520</v>
      </c>
      <c r="I22" s="115">
        <v>441</v>
      </c>
      <c r="J22" s="116">
        <v>0.78025477707006374</v>
      </c>
    </row>
    <row r="23" spans="1:10" s="110" customFormat="1" ht="12" customHeight="1" x14ac:dyDescent="0.2">
      <c r="A23" s="118"/>
      <c r="B23" s="119" t="s">
        <v>117</v>
      </c>
      <c r="C23" s="113">
        <v>6.5609524121872029</v>
      </c>
      <c r="D23" s="115">
        <v>4001</v>
      </c>
      <c r="E23" s="114">
        <v>3800</v>
      </c>
      <c r="F23" s="114">
        <v>4445</v>
      </c>
      <c r="G23" s="114">
        <v>4482</v>
      </c>
      <c r="H23" s="140">
        <v>3645</v>
      </c>
      <c r="I23" s="115">
        <v>356</v>
      </c>
      <c r="J23" s="116">
        <v>9.7668038408779143</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1008596</v>
      </c>
      <c r="E25" s="236">
        <v>1010233</v>
      </c>
      <c r="F25" s="236">
        <v>1020350</v>
      </c>
      <c r="G25" s="236">
        <v>1000213</v>
      </c>
      <c r="H25" s="241">
        <v>993896</v>
      </c>
      <c r="I25" s="235">
        <v>14700</v>
      </c>
      <c r="J25" s="116">
        <v>1.4790279868316203</v>
      </c>
    </row>
    <row r="26" spans="1:10" s="110" customFormat="1" ht="12" customHeight="1" x14ac:dyDescent="0.2">
      <c r="A26" s="118" t="s">
        <v>105</v>
      </c>
      <c r="B26" s="119" t="s">
        <v>106</v>
      </c>
      <c r="C26" s="113">
        <v>52.121067305442416</v>
      </c>
      <c r="D26" s="115">
        <v>525691</v>
      </c>
      <c r="E26" s="114">
        <v>526634</v>
      </c>
      <c r="F26" s="114">
        <v>533874</v>
      </c>
      <c r="G26" s="114">
        <v>522807</v>
      </c>
      <c r="H26" s="140">
        <v>518954</v>
      </c>
      <c r="I26" s="115">
        <v>6737</v>
      </c>
      <c r="J26" s="116">
        <v>1.2981882787299066</v>
      </c>
    </row>
    <row r="27" spans="1:10" s="110" customFormat="1" ht="12" customHeight="1" x14ac:dyDescent="0.2">
      <c r="A27" s="118"/>
      <c r="B27" s="119" t="s">
        <v>107</v>
      </c>
      <c r="C27" s="113">
        <v>47.878932694557584</v>
      </c>
      <c r="D27" s="115">
        <v>482905</v>
      </c>
      <c r="E27" s="114">
        <v>483599</v>
      </c>
      <c r="F27" s="114">
        <v>486476</v>
      </c>
      <c r="G27" s="114">
        <v>477406</v>
      </c>
      <c r="H27" s="140">
        <v>474942</v>
      </c>
      <c r="I27" s="115">
        <v>7963</v>
      </c>
      <c r="J27" s="116">
        <v>1.6766257774633535</v>
      </c>
    </row>
    <row r="28" spans="1:10" s="110" customFormat="1" ht="12" customHeight="1" x14ac:dyDescent="0.2">
      <c r="A28" s="118" t="s">
        <v>105</v>
      </c>
      <c r="B28" s="121" t="s">
        <v>108</v>
      </c>
      <c r="C28" s="113">
        <v>10.789850445569881</v>
      </c>
      <c r="D28" s="115">
        <v>108826</v>
      </c>
      <c r="E28" s="114">
        <v>112394</v>
      </c>
      <c r="F28" s="114">
        <v>116347</v>
      </c>
      <c r="G28" s="114">
        <v>104394</v>
      </c>
      <c r="H28" s="140">
        <v>107581</v>
      </c>
      <c r="I28" s="115">
        <v>1245</v>
      </c>
      <c r="J28" s="116">
        <v>1.1572675472434724</v>
      </c>
    </row>
    <row r="29" spans="1:10" s="110" customFormat="1" ht="12" customHeight="1" x14ac:dyDescent="0.2">
      <c r="A29" s="118"/>
      <c r="B29" s="121" t="s">
        <v>109</v>
      </c>
      <c r="C29" s="113">
        <v>67.290867701240145</v>
      </c>
      <c r="D29" s="115">
        <v>678693</v>
      </c>
      <c r="E29" s="114">
        <v>679359</v>
      </c>
      <c r="F29" s="114">
        <v>686923</v>
      </c>
      <c r="G29" s="114">
        <v>683386</v>
      </c>
      <c r="H29" s="140">
        <v>679226</v>
      </c>
      <c r="I29" s="115">
        <v>-533</v>
      </c>
      <c r="J29" s="116">
        <v>-7.8471672168026543E-2</v>
      </c>
    </row>
    <row r="30" spans="1:10" s="110" customFormat="1" ht="12" customHeight="1" x14ac:dyDescent="0.2">
      <c r="A30" s="118"/>
      <c r="B30" s="121" t="s">
        <v>110</v>
      </c>
      <c r="C30" s="113">
        <v>20.561156300441407</v>
      </c>
      <c r="D30" s="115">
        <v>207379</v>
      </c>
      <c r="E30" s="114">
        <v>204673</v>
      </c>
      <c r="F30" s="114">
        <v>203348</v>
      </c>
      <c r="G30" s="114">
        <v>199258</v>
      </c>
      <c r="H30" s="140">
        <v>194612</v>
      </c>
      <c r="I30" s="115">
        <v>12767</v>
      </c>
      <c r="J30" s="116">
        <v>6.5602326680780223</v>
      </c>
    </row>
    <row r="31" spans="1:10" s="110" customFormat="1" ht="12" customHeight="1" x14ac:dyDescent="0.2">
      <c r="A31" s="120"/>
      <c r="B31" s="121" t="s">
        <v>111</v>
      </c>
      <c r="C31" s="113">
        <v>1.3581255527485732</v>
      </c>
      <c r="D31" s="115">
        <v>13698</v>
      </c>
      <c r="E31" s="114">
        <v>13807</v>
      </c>
      <c r="F31" s="114">
        <v>13732</v>
      </c>
      <c r="G31" s="114">
        <v>13175</v>
      </c>
      <c r="H31" s="140">
        <v>12477</v>
      </c>
      <c r="I31" s="115">
        <v>1221</v>
      </c>
      <c r="J31" s="116">
        <v>9.7860062515027657</v>
      </c>
    </row>
    <row r="32" spans="1:10" s="110" customFormat="1" ht="12" customHeight="1" x14ac:dyDescent="0.2">
      <c r="A32" s="120"/>
      <c r="B32" s="121" t="s">
        <v>112</v>
      </c>
      <c r="C32" s="113">
        <v>0.35960880273171814</v>
      </c>
      <c r="D32" s="115">
        <v>3627</v>
      </c>
      <c r="E32" s="114">
        <v>3630</v>
      </c>
      <c r="F32" s="114">
        <v>3722</v>
      </c>
      <c r="G32" s="114">
        <v>3185</v>
      </c>
      <c r="H32" s="140">
        <v>2960</v>
      </c>
      <c r="I32" s="115">
        <v>667</v>
      </c>
      <c r="J32" s="116">
        <v>22.533783783783782</v>
      </c>
    </row>
    <row r="33" spans="1:10" s="110" customFormat="1" ht="12" customHeight="1" x14ac:dyDescent="0.2">
      <c r="A33" s="118" t="s">
        <v>113</v>
      </c>
      <c r="B33" s="119" t="s">
        <v>181</v>
      </c>
      <c r="C33" s="113">
        <v>67.805444399938125</v>
      </c>
      <c r="D33" s="115">
        <v>683883</v>
      </c>
      <c r="E33" s="114">
        <v>686274</v>
      </c>
      <c r="F33" s="114">
        <v>696260</v>
      </c>
      <c r="G33" s="114">
        <v>680374</v>
      </c>
      <c r="H33" s="140">
        <v>679583</v>
      </c>
      <c r="I33" s="115">
        <v>4300</v>
      </c>
      <c r="J33" s="116">
        <v>0.63274096026533921</v>
      </c>
    </row>
    <row r="34" spans="1:10" s="110" customFormat="1" ht="12" customHeight="1" x14ac:dyDescent="0.2">
      <c r="A34" s="118"/>
      <c r="B34" s="119" t="s">
        <v>182</v>
      </c>
      <c r="C34" s="113">
        <v>32.194555600061868</v>
      </c>
      <c r="D34" s="115">
        <v>324713</v>
      </c>
      <c r="E34" s="114">
        <v>323959</v>
      </c>
      <c r="F34" s="114">
        <v>324090</v>
      </c>
      <c r="G34" s="114">
        <v>319839</v>
      </c>
      <c r="H34" s="140">
        <v>314313</v>
      </c>
      <c r="I34" s="115">
        <v>10400</v>
      </c>
      <c r="J34" s="116">
        <v>3.3088036447744762</v>
      </c>
    </row>
    <row r="35" spans="1:10" s="110" customFormat="1" ht="12" customHeight="1" x14ac:dyDescent="0.2">
      <c r="A35" s="118" t="s">
        <v>113</v>
      </c>
      <c r="B35" s="119" t="s">
        <v>116</v>
      </c>
      <c r="C35" s="113">
        <v>92.155035316420054</v>
      </c>
      <c r="D35" s="115">
        <v>929472</v>
      </c>
      <c r="E35" s="114">
        <v>933494</v>
      </c>
      <c r="F35" s="114">
        <v>941468</v>
      </c>
      <c r="G35" s="114">
        <v>923700</v>
      </c>
      <c r="H35" s="140">
        <v>921364</v>
      </c>
      <c r="I35" s="115">
        <v>8108</v>
      </c>
      <c r="J35" s="116">
        <v>0.87999965268883962</v>
      </c>
    </row>
    <row r="36" spans="1:10" s="110" customFormat="1" ht="12" customHeight="1" x14ac:dyDescent="0.2">
      <c r="A36" s="118"/>
      <c r="B36" s="119" t="s">
        <v>117</v>
      </c>
      <c r="C36" s="113">
        <v>7.7969771841252591</v>
      </c>
      <c r="D36" s="115">
        <v>78640</v>
      </c>
      <c r="E36" s="114">
        <v>76251</v>
      </c>
      <c r="F36" s="114">
        <v>78386</v>
      </c>
      <c r="G36" s="114">
        <v>75993</v>
      </c>
      <c r="H36" s="140">
        <v>72048</v>
      </c>
      <c r="I36" s="115">
        <v>6592</v>
      </c>
      <c r="J36" s="116">
        <v>9.1494559182767041</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27441554</v>
      </c>
      <c r="E38" s="236">
        <v>27509686</v>
      </c>
      <c r="F38" s="236">
        <v>27669269</v>
      </c>
      <c r="G38" s="236">
        <v>27223430</v>
      </c>
      <c r="H38" s="241">
        <v>27137976</v>
      </c>
      <c r="I38" s="235">
        <v>303578</v>
      </c>
      <c r="J38" s="116">
        <v>1.1186464311118853</v>
      </c>
    </row>
    <row r="39" spans="1:10" s="110" customFormat="1" ht="12" customHeight="1" x14ac:dyDescent="0.2">
      <c r="A39" s="118" t="s">
        <v>105</v>
      </c>
      <c r="B39" s="119" t="s">
        <v>106</v>
      </c>
      <c r="C39" s="113">
        <v>54.248279816806296</v>
      </c>
      <c r="D39" s="115">
        <v>14886571</v>
      </c>
      <c r="E39" s="114">
        <v>14920349</v>
      </c>
      <c r="F39" s="114">
        <v>15072037</v>
      </c>
      <c r="G39" s="114">
        <v>14826108</v>
      </c>
      <c r="H39" s="140">
        <v>14759261</v>
      </c>
      <c r="I39" s="115">
        <v>127310</v>
      </c>
      <c r="J39" s="116">
        <v>0.86257706263206535</v>
      </c>
    </row>
    <row r="40" spans="1:10" s="110" customFormat="1" ht="12" customHeight="1" x14ac:dyDescent="0.2">
      <c r="A40" s="118"/>
      <c r="B40" s="119" t="s">
        <v>107</v>
      </c>
      <c r="C40" s="113">
        <v>45.751720183193704</v>
      </c>
      <c r="D40" s="115">
        <v>12554983</v>
      </c>
      <c r="E40" s="114">
        <v>12589337</v>
      </c>
      <c r="F40" s="114">
        <v>12597232</v>
      </c>
      <c r="G40" s="114">
        <v>12397322</v>
      </c>
      <c r="H40" s="140">
        <v>12378715</v>
      </c>
      <c r="I40" s="115">
        <v>176268</v>
      </c>
      <c r="J40" s="116">
        <v>1.4239604029982111</v>
      </c>
    </row>
    <row r="41" spans="1:10" s="110" customFormat="1" ht="12" customHeight="1" x14ac:dyDescent="0.2">
      <c r="A41" s="118" t="s">
        <v>105</v>
      </c>
      <c r="B41" s="121" t="s">
        <v>108</v>
      </c>
      <c r="C41" s="113">
        <v>10.538714389134086</v>
      </c>
      <c r="D41" s="115">
        <v>2891987</v>
      </c>
      <c r="E41" s="114">
        <v>2997767</v>
      </c>
      <c r="F41" s="114">
        <v>3072196</v>
      </c>
      <c r="G41" s="114">
        <v>2814032</v>
      </c>
      <c r="H41" s="140">
        <v>2889054</v>
      </c>
      <c r="I41" s="115">
        <v>2933</v>
      </c>
      <c r="J41" s="116">
        <v>0.10152112075440611</v>
      </c>
    </row>
    <row r="42" spans="1:10" s="110" customFormat="1" ht="12" customHeight="1" x14ac:dyDescent="0.2">
      <c r="A42" s="118"/>
      <c r="B42" s="121" t="s">
        <v>109</v>
      </c>
      <c r="C42" s="113">
        <v>68.326086780653895</v>
      </c>
      <c r="D42" s="115">
        <v>18749740</v>
      </c>
      <c r="E42" s="114">
        <v>18768586</v>
      </c>
      <c r="F42" s="114">
        <v>18897044</v>
      </c>
      <c r="G42" s="114">
        <v>18813939</v>
      </c>
      <c r="H42" s="140">
        <v>18759218</v>
      </c>
      <c r="I42" s="115">
        <v>-9478</v>
      </c>
      <c r="J42" s="116">
        <v>-5.0524494144691956E-2</v>
      </c>
    </row>
    <row r="43" spans="1:10" s="110" customFormat="1" ht="12" customHeight="1" x14ac:dyDescent="0.2">
      <c r="A43" s="118"/>
      <c r="B43" s="121" t="s">
        <v>110</v>
      </c>
      <c r="C43" s="113">
        <v>19.952805879725325</v>
      </c>
      <c r="D43" s="115">
        <v>5475360</v>
      </c>
      <c r="E43" s="114">
        <v>5419583</v>
      </c>
      <c r="F43" s="114">
        <v>5382047</v>
      </c>
      <c r="G43" s="114">
        <v>5289617</v>
      </c>
      <c r="H43" s="140">
        <v>5195801</v>
      </c>
      <c r="I43" s="115">
        <v>279559</v>
      </c>
      <c r="J43" s="116">
        <v>5.3804793524617285</v>
      </c>
    </row>
    <row r="44" spans="1:10" s="110" customFormat="1" ht="12" customHeight="1" x14ac:dyDescent="0.2">
      <c r="A44" s="120"/>
      <c r="B44" s="121" t="s">
        <v>111</v>
      </c>
      <c r="C44" s="113">
        <v>1.1823893063782029</v>
      </c>
      <c r="D44" s="115">
        <v>324466</v>
      </c>
      <c r="E44" s="114">
        <v>323748</v>
      </c>
      <c r="F44" s="114">
        <v>317982</v>
      </c>
      <c r="G44" s="114">
        <v>305842</v>
      </c>
      <c r="H44" s="140">
        <v>293903</v>
      </c>
      <c r="I44" s="115">
        <v>30563</v>
      </c>
      <c r="J44" s="116">
        <v>10.399009196911907</v>
      </c>
    </row>
    <row r="45" spans="1:10" s="110" customFormat="1" ht="12" customHeight="1" x14ac:dyDescent="0.2">
      <c r="A45" s="120"/>
      <c r="B45" s="121" t="s">
        <v>112</v>
      </c>
      <c r="C45" s="113">
        <v>0.34224738147118056</v>
      </c>
      <c r="D45" s="115">
        <v>93918</v>
      </c>
      <c r="E45" s="114">
        <v>91260</v>
      </c>
      <c r="F45" s="114">
        <v>93173</v>
      </c>
      <c r="G45" s="114">
        <v>81037</v>
      </c>
      <c r="H45" s="140">
        <v>76176</v>
      </c>
      <c r="I45" s="115">
        <v>17742</v>
      </c>
      <c r="J45" s="116">
        <v>23.290800252047887</v>
      </c>
    </row>
    <row r="46" spans="1:10" s="110" customFormat="1" ht="12" customHeight="1" x14ac:dyDescent="0.2">
      <c r="A46" s="118" t="s">
        <v>113</v>
      </c>
      <c r="B46" s="119" t="s">
        <v>181</v>
      </c>
      <c r="C46" s="113">
        <v>71.663525323675188</v>
      </c>
      <c r="D46" s="115">
        <v>19665585</v>
      </c>
      <c r="E46" s="114">
        <v>19737865</v>
      </c>
      <c r="F46" s="114">
        <v>19948582</v>
      </c>
      <c r="G46" s="114">
        <v>19598203</v>
      </c>
      <c r="H46" s="140">
        <v>19593539</v>
      </c>
      <c r="I46" s="115">
        <v>72046</v>
      </c>
      <c r="J46" s="116">
        <v>0.36770284326889596</v>
      </c>
    </row>
    <row r="47" spans="1:10" s="110" customFormat="1" ht="12" customHeight="1" x14ac:dyDescent="0.2">
      <c r="A47" s="118"/>
      <c r="B47" s="119" t="s">
        <v>182</v>
      </c>
      <c r="C47" s="113">
        <v>28.336474676324819</v>
      </c>
      <c r="D47" s="115">
        <v>7775969</v>
      </c>
      <c r="E47" s="114">
        <v>7771821</v>
      </c>
      <c r="F47" s="114">
        <v>7720686</v>
      </c>
      <c r="G47" s="114">
        <v>7625226</v>
      </c>
      <c r="H47" s="140">
        <v>7544437</v>
      </c>
      <c r="I47" s="115">
        <v>231532</v>
      </c>
      <c r="J47" s="116">
        <v>3.06891024472734</v>
      </c>
    </row>
    <row r="48" spans="1:10" s="110" customFormat="1" ht="12" customHeight="1" x14ac:dyDescent="0.2">
      <c r="A48" s="118" t="s">
        <v>113</v>
      </c>
      <c r="B48" s="119" t="s">
        <v>116</v>
      </c>
      <c r="C48" s="113">
        <v>86.197603823748466</v>
      </c>
      <c r="D48" s="115">
        <v>23653962</v>
      </c>
      <c r="E48" s="114">
        <v>23774742</v>
      </c>
      <c r="F48" s="114">
        <v>23889738</v>
      </c>
      <c r="G48" s="114">
        <v>23539136</v>
      </c>
      <c r="H48" s="140">
        <v>23545841</v>
      </c>
      <c r="I48" s="115">
        <v>108121</v>
      </c>
      <c r="J48" s="116">
        <v>0.45919362149774134</v>
      </c>
    </row>
    <row r="49" spans="1:10" s="110" customFormat="1" ht="12" customHeight="1" x14ac:dyDescent="0.2">
      <c r="A49" s="118"/>
      <c r="B49" s="119" t="s">
        <v>117</v>
      </c>
      <c r="C49" s="113">
        <v>13.748740322796587</v>
      </c>
      <c r="D49" s="115">
        <v>3772868</v>
      </c>
      <c r="E49" s="114">
        <v>3720476</v>
      </c>
      <c r="F49" s="114">
        <v>3765171</v>
      </c>
      <c r="G49" s="114">
        <v>3669112</v>
      </c>
      <c r="H49" s="140">
        <v>3577239</v>
      </c>
      <c r="I49" s="115">
        <v>195629</v>
      </c>
      <c r="J49" s="116">
        <v>5.4687148384550204</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72950</v>
      </c>
      <c r="E64" s="236">
        <v>72784</v>
      </c>
      <c r="F64" s="236">
        <v>74669</v>
      </c>
      <c r="G64" s="236">
        <v>73403</v>
      </c>
      <c r="H64" s="140">
        <v>71955</v>
      </c>
      <c r="I64" s="115">
        <v>995</v>
      </c>
      <c r="J64" s="116">
        <v>1.3828086998818707</v>
      </c>
    </row>
    <row r="65" spans="1:12" s="110" customFormat="1" ht="12" customHeight="1" x14ac:dyDescent="0.2">
      <c r="A65" s="118" t="s">
        <v>105</v>
      </c>
      <c r="B65" s="119" t="s">
        <v>106</v>
      </c>
      <c r="C65" s="113">
        <v>50.052090472926665</v>
      </c>
      <c r="D65" s="235">
        <v>36513</v>
      </c>
      <c r="E65" s="236">
        <v>36495</v>
      </c>
      <c r="F65" s="236">
        <v>37510</v>
      </c>
      <c r="G65" s="236">
        <v>36872</v>
      </c>
      <c r="H65" s="140">
        <v>36075</v>
      </c>
      <c r="I65" s="115">
        <v>438</v>
      </c>
      <c r="J65" s="116">
        <v>1.2141372141372142</v>
      </c>
    </row>
    <row r="66" spans="1:12" s="110" customFormat="1" ht="12" customHeight="1" x14ac:dyDescent="0.2">
      <c r="A66" s="118"/>
      <c r="B66" s="119" t="s">
        <v>107</v>
      </c>
      <c r="C66" s="113">
        <v>49.947909527073335</v>
      </c>
      <c r="D66" s="235">
        <v>36437</v>
      </c>
      <c r="E66" s="236">
        <v>36289</v>
      </c>
      <c r="F66" s="236">
        <v>37159</v>
      </c>
      <c r="G66" s="236">
        <v>36531</v>
      </c>
      <c r="H66" s="140">
        <v>35880</v>
      </c>
      <c r="I66" s="115">
        <v>557</v>
      </c>
      <c r="J66" s="116">
        <v>1.5523968784838349</v>
      </c>
    </row>
    <row r="67" spans="1:12" s="110" customFormat="1" ht="12" customHeight="1" x14ac:dyDescent="0.2">
      <c r="A67" s="118" t="s">
        <v>105</v>
      </c>
      <c r="B67" s="121" t="s">
        <v>108</v>
      </c>
      <c r="C67" s="113">
        <v>9.9369431117203568</v>
      </c>
      <c r="D67" s="235">
        <v>7249</v>
      </c>
      <c r="E67" s="236">
        <v>7545</v>
      </c>
      <c r="F67" s="236">
        <v>7963</v>
      </c>
      <c r="G67" s="236">
        <v>7250</v>
      </c>
      <c r="H67" s="140">
        <v>7273</v>
      </c>
      <c r="I67" s="115">
        <v>-24</v>
      </c>
      <c r="J67" s="116">
        <v>-0.32998762546404509</v>
      </c>
    </row>
    <row r="68" spans="1:12" s="110" customFormat="1" ht="12" customHeight="1" x14ac:dyDescent="0.2">
      <c r="A68" s="118"/>
      <c r="B68" s="121" t="s">
        <v>109</v>
      </c>
      <c r="C68" s="113">
        <v>65.691569568197394</v>
      </c>
      <c r="D68" s="235">
        <v>47922</v>
      </c>
      <c r="E68" s="236">
        <v>47779</v>
      </c>
      <c r="F68" s="236">
        <v>49033</v>
      </c>
      <c r="G68" s="236">
        <v>48826</v>
      </c>
      <c r="H68" s="140">
        <v>48023</v>
      </c>
      <c r="I68" s="115">
        <v>-101</v>
      </c>
      <c r="J68" s="116">
        <v>-0.21031589030256337</v>
      </c>
    </row>
    <row r="69" spans="1:12" s="110" customFormat="1" ht="12" customHeight="1" x14ac:dyDescent="0.2">
      <c r="A69" s="118"/>
      <c r="B69" s="121" t="s">
        <v>110</v>
      </c>
      <c r="C69" s="113">
        <v>22.867717614804661</v>
      </c>
      <c r="D69" s="235">
        <v>16682</v>
      </c>
      <c r="E69" s="236">
        <v>16362</v>
      </c>
      <c r="F69" s="236">
        <v>16531</v>
      </c>
      <c r="G69" s="236">
        <v>16228</v>
      </c>
      <c r="H69" s="140">
        <v>15647</v>
      </c>
      <c r="I69" s="115">
        <v>1035</v>
      </c>
      <c r="J69" s="116">
        <v>6.6146865213778998</v>
      </c>
    </row>
    <row r="70" spans="1:12" s="110" customFormat="1" ht="12" customHeight="1" x14ac:dyDescent="0.2">
      <c r="A70" s="120"/>
      <c r="B70" s="121" t="s">
        <v>111</v>
      </c>
      <c r="C70" s="113">
        <v>1.5037697052775874</v>
      </c>
      <c r="D70" s="235">
        <v>1097</v>
      </c>
      <c r="E70" s="236">
        <v>1098</v>
      </c>
      <c r="F70" s="236">
        <v>1142</v>
      </c>
      <c r="G70" s="236">
        <v>1099</v>
      </c>
      <c r="H70" s="140">
        <v>1012</v>
      </c>
      <c r="I70" s="115">
        <v>85</v>
      </c>
      <c r="J70" s="116">
        <v>8.3992094861660078</v>
      </c>
    </row>
    <row r="71" spans="1:12" s="110" customFormat="1" ht="12" customHeight="1" x14ac:dyDescent="0.2">
      <c r="A71" s="120"/>
      <c r="B71" s="121" t="s">
        <v>112</v>
      </c>
      <c r="C71" s="113">
        <v>0.36737491432488006</v>
      </c>
      <c r="D71" s="235">
        <v>268</v>
      </c>
      <c r="E71" s="236">
        <v>267</v>
      </c>
      <c r="F71" s="236">
        <v>287</v>
      </c>
      <c r="G71" s="236">
        <v>250</v>
      </c>
      <c r="H71" s="140">
        <v>236</v>
      </c>
      <c r="I71" s="115">
        <v>32</v>
      </c>
      <c r="J71" s="116">
        <v>13.559322033898304</v>
      </c>
    </row>
    <row r="72" spans="1:12" s="110" customFormat="1" ht="12" customHeight="1" x14ac:dyDescent="0.2">
      <c r="A72" s="118" t="s">
        <v>113</v>
      </c>
      <c r="B72" s="119" t="s">
        <v>181</v>
      </c>
      <c r="C72" s="113">
        <v>66.132967786154907</v>
      </c>
      <c r="D72" s="235">
        <v>48244</v>
      </c>
      <c r="E72" s="236">
        <v>48235</v>
      </c>
      <c r="F72" s="236">
        <v>49629</v>
      </c>
      <c r="G72" s="236">
        <v>48744</v>
      </c>
      <c r="H72" s="140">
        <v>48028</v>
      </c>
      <c r="I72" s="115">
        <v>216</v>
      </c>
      <c r="J72" s="116">
        <v>0.44973765303572916</v>
      </c>
    </row>
    <row r="73" spans="1:12" s="110" customFormat="1" ht="12" customHeight="1" x14ac:dyDescent="0.2">
      <c r="A73" s="118"/>
      <c r="B73" s="119" t="s">
        <v>182</v>
      </c>
      <c r="C73" s="113">
        <v>33.8670322138451</v>
      </c>
      <c r="D73" s="115">
        <v>24706</v>
      </c>
      <c r="E73" s="114">
        <v>24549</v>
      </c>
      <c r="F73" s="114">
        <v>25040</v>
      </c>
      <c r="G73" s="114">
        <v>24659</v>
      </c>
      <c r="H73" s="140">
        <v>23927</v>
      </c>
      <c r="I73" s="115">
        <v>779</v>
      </c>
      <c r="J73" s="116">
        <v>3.2557361976010366</v>
      </c>
    </row>
    <row r="74" spans="1:12" s="110" customFormat="1" ht="12" customHeight="1" x14ac:dyDescent="0.2">
      <c r="A74" s="118" t="s">
        <v>113</v>
      </c>
      <c r="B74" s="119" t="s">
        <v>116</v>
      </c>
      <c r="C74" s="113">
        <v>94.557916381082933</v>
      </c>
      <c r="D74" s="115">
        <v>68980</v>
      </c>
      <c r="E74" s="114">
        <v>68982</v>
      </c>
      <c r="F74" s="114">
        <v>70290</v>
      </c>
      <c r="G74" s="114">
        <v>69031</v>
      </c>
      <c r="H74" s="140">
        <v>68226</v>
      </c>
      <c r="I74" s="115">
        <v>754</v>
      </c>
      <c r="J74" s="116">
        <v>1.1051505291237944</v>
      </c>
    </row>
    <row r="75" spans="1:12" s="110" customFormat="1" ht="12" customHeight="1" x14ac:dyDescent="0.2">
      <c r="A75" s="142"/>
      <c r="B75" s="124" t="s">
        <v>117</v>
      </c>
      <c r="C75" s="125">
        <v>5.4064427690198764</v>
      </c>
      <c r="D75" s="143">
        <v>3944</v>
      </c>
      <c r="E75" s="144">
        <v>3777</v>
      </c>
      <c r="F75" s="144">
        <v>4354</v>
      </c>
      <c r="G75" s="144">
        <v>4345</v>
      </c>
      <c r="H75" s="145">
        <v>3700</v>
      </c>
      <c r="I75" s="143">
        <v>244</v>
      </c>
      <c r="J75" s="146">
        <v>6.5945945945945947</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3" t="s">
        <v>514</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2"/>
      <c r="B80" s="603"/>
      <c r="C80" s="603"/>
      <c r="D80" s="603"/>
      <c r="E80" s="603"/>
      <c r="F80" s="603"/>
      <c r="G80" s="603"/>
      <c r="H80" s="603"/>
      <c r="I80" s="603"/>
      <c r="J80" s="603"/>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3:J3"/>
    <mergeCell ref="A4:J4"/>
    <mergeCell ref="A5:D5"/>
    <mergeCell ref="A7:B10"/>
    <mergeCell ref="C7:C10"/>
    <mergeCell ref="D7:H7"/>
    <mergeCell ref="I7:J8"/>
    <mergeCell ref="D8:D9"/>
    <mergeCell ref="E8:E9"/>
    <mergeCell ref="F8:F9"/>
    <mergeCell ref="G8:G9"/>
    <mergeCell ref="H8:H9"/>
    <mergeCell ref="A78:J78"/>
    <mergeCell ref="A79:J79"/>
    <mergeCell ref="A80:J80"/>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60982</v>
      </c>
      <c r="G11" s="114">
        <v>60726</v>
      </c>
      <c r="H11" s="114">
        <v>63111</v>
      </c>
      <c r="I11" s="114">
        <v>62095</v>
      </c>
      <c r="J11" s="140">
        <v>60190</v>
      </c>
      <c r="K11" s="114">
        <v>792</v>
      </c>
      <c r="L11" s="116">
        <v>1.315833194882871</v>
      </c>
    </row>
    <row r="12" spans="1:17" s="110" customFormat="1" ht="24.95" customHeight="1" x14ac:dyDescent="0.2">
      <c r="A12" s="604" t="s">
        <v>185</v>
      </c>
      <c r="B12" s="605"/>
      <c r="C12" s="605"/>
      <c r="D12" s="606"/>
      <c r="E12" s="113">
        <v>47.336919090879277</v>
      </c>
      <c r="F12" s="115">
        <v>28867</v>
      </c>
      <c r="G12" s="114">
        <v>28773</v>
      </c>
      <c r="H12" s="114">
        <v>30029</v>
      </c>
      <c r="I12" s="114">
        <v>29569</v>
      </c>
      <c r="J12" s="140">
        <v>28518</v>
      </c>
      <c r="K12" s="114">
        <v>349</v>
      </c>
      <c r="L12" s="116">
        <v>1.2237884844659512</v>
      </c>
    </row>
    <row r="13" spans="1:17" s="110" customFormat="1" ht="15" customHeight="1" x14ac:dyDescent="0.2">
      <c r="A13" s="120"/>
      <c r="B13" s="612" t="s">
        <v>107</v>
      </c>
      <c r="C13" s="612"/>
      <c r="E13" s="113">
        <v>52.663080909120723</v>
      </c>
      <c r="F13" s="115">
        <v>32115</v>
      </c>
      <c r="G13" s="114">
        <v>31953</v>
      </c>
      <c r="H13" s="114">
        <v>33082</v>
      </c>
      <c r="I13" s="114">
        <v>32526</v>
      </c>
      <c r="J13" s="140">
        <v>31672</v>
      </c>
      <c r="K13" s="114">
        <v>443</v>
      </c>
      <c r="L13" s="116">
        <v>1.3987117959080575</v>
      </c>
    </row>
    <row r="14" spans="1:17" s="110" customFormat="1" ht="24.95" customHeight="1" x14ac:dyDescent="0.2">
      <c r="A14" s="604" t="s">
        <v>186</v>
      </c>
      <c r="B14" s="605"/>
      <c r="C14" s="605"/>
      <c r="D14" s="606"/>
      <c r="E14" s="113">
        <v>11.157390705454068</v>
      </c>
      <c r="F14" s="115">
        <v>6804</v>
      </c>
      <c r="G14" s="114">
        <v>7078</v>
      </c>
      <c r="H14" s="114">
        <v>7590</v>
      </c>
      <c r="I14" s="114">
        <v>7004</v>
      </c>
      <c r="J14" s="140">
        <v>6930</v>
      </c>
      <c r="K14" s="114">
        <v>-126</v>
      </c>
      <c r="L14" s="116">
        <v>-1.8181818181818181</v>
      </c>
    </row>
    <row r="15" spans="1:17" s="110" customFormat="1" ht="15" customHeight="1" x14ac:dyDescent="0.2">
      <c r="A15" s="120"/>
      <c r="B15" s="119"/>
      <c r="C15" s="258" t="s">
        <v>106</v>
      </c>
      <c r="E15" s="113">
        <v>55.540858318636097</v>
      </c>
      <c r="F15" s="115">
        <v>3779</v>
      </c>
      <c r="G15" s="114">
        <v>3894</v>
      </c>
      <c r="H15" s="114">
        <v>4212</v>
      </c>
      <c r="I15" s="114">
        <v>3888</v>
      </c>
      <c r="J15" s="140">
        <v>3844</v>
      </c>
      <c r="K15" s="114">
        <v>-65</v>
      </c>
      <c r="L15" s="116">
        <v>-1.6909469302809574</v>
      </c>
    </row>
    <row r="16" spans="1:17" s="110" customFormat="1" ht="15" customHeight="1" x14ac:dyDescent="0.2">
      <c r="A16" s="120"/>
      <c r="B16" s="119"/>
      <c r="C16" s="258" t="s">
        <v>107</v>
      </c>
      <c r="E16" s="113">
        <v>44.459141681363903</v>
      </c>
      <c r="F16" s="115">
        <v>3025</v>
      </c>
      <c r="G16" s="114">
        <v>3184</v>
      </c>
      <c r="H16" s="114">
        <v>3378</v>
      </c>
      <c r="I16" s="114">
        <v>3116</v>
      </c>
      <c r="J16" s="140">
        <v>3086</v>
      </c>
      <c r="K16" s="114">
        <v>-61</v>
      </c>
      <c r="L16" s="116">
        <v>-1.9766688269604666</v>
      </c>
    </row>
    <row r="17" spans="1:12" s="110" customFormat="1" ht="15" customHeight="1" x14ac:dyDescent="0.2">
      <c r="A17" s="120"/>
      <c r="B17" s="121" t="s">
        <v>109</v>
      </c>
      <c r="C17" s="258"/>
      <c r="E17" s="113">
        <v>65.857138171919587</v>
      </c>
      <c r="F17" s="115">
        <v>40161</v>
      </c>
      <c r="G17" s="114">
        <v>39925</v>
      </c>
      <c r="H17" s="114">
        <v>41454</v>
      </c>
      <c r="I17" s="114">
        <v>41387</v>
      </c>
      <c r="J17" s="140">
        <v>40248</v>
      </c>
      <c r="K17" s="114">
        <v>-87</v>
      </c>
      <c r="L17" s="116">
        <v>-0.21615980918306499</v>
      </c>
    </row>
    <row r="18" spans="1:12" s="110" customFormat="1" ht="15" customHeight="1" x14ac:dyDescent="0.2">
      <c r="A18" s="120"/>
      <c r="B18" s="119"/>
      <c r="C18" s="258" t="s">
        <v>106</v>
      </c>
      <c r="E18" s="113">
        <v>46.77921366499838</v>
      </c>
      <c r="F18" s="115">
        <v>18787</v>
      </c>
      <c r="G18" s="114">
        <v>18687</v>
      </c>
      <c r="H18" s="114">
        <v>19502</v>
      </c>
      <c r="I18" s="114">
        <v>19546</v>
      </c>
      <c r="J18" s="140">
        <v>18850</v>
      </c>
      <c r="K18" s="114">
        <v>-63</v>
      </c>
      <c r="L18" s="116">
        <v>-0.33421750663129973</v>
      </c>
    </row>
    <row r="19" spans="1:12" s="110" customFormat="1" ht="15" customHeight="1" x14ac:dyDescent="0.2">
      <c r="A19" s="120"/>
      <c r="B19" s="119"/>
      <c r="C19" s="258" t="s">
        <v>107</v>
      </c>
      <c r="E19" s="113">
        <v>53.22078633500162</v>
      </c>
      <c r="F19" s="115">
        <v>21374</v>
      </c>
      <c r="G19" s="114">
        <v>21238</v>
      </c>
      <c r="H19" s="114">
        <v>21952</v>
      </c>
      <c r="I19" s="114">
        <v>21841</v>
      </c>
      <c r="J19" s="140">
        <v>21398</v>
      </c>
      <c r="K19" s="114">
        <v>-24</v>
      </c>
      <c r="L19" s="116">
        <v>-0.11216001495466867</v>
      </c>
    </row>
    <row r="20" spans="1:12" s="110" customFormat="1" ht="15" customHeight="1" x14ac:dyDescent="0.2">
      <c r="A20" s="120"/>
      <c r="B20" s="121" t="s">
        <v>110</v>
      </c>
      <c r="C20" s="258"/>
      <c r="E20" s="113">
        <v>21.570299432619461</v>
      </c>
      <c r="F20" s="115">
        <v>13154</v>
      </c>
      <c r="G20" s="114">
        <v>12863</v>
      </c>
      <c r="H20" s="114">
        <v>13172</v>
      </c>
      <c r="I20" s="114">
        <v>12835</v>
      </c>
      <c r="J20" s="140">
        <v>12226</v>
      </c>
      <c r="K20" s="114">
        <v>928</v>
      </c>
      <c r="L20" s="116">
        <v>7.5903811549157529</v>
      </c>
    </row>
    <row r="21" spans="1:12" s="110" customFormat="1" ht="15" customHeight="1" x14ac:dyDescent="0.2">
      <c r="A21" s="120"/>
      <c r="B21" s="119"/>
      <c r="C21" s="258" t="s">
        <v>106</v>
      </c>
      <c r="E21" s="113">
        <v>44.161471795651515</v>
      </c>
      <c r="F21" s="115">
        <v>5809</v>
      </c>
      <c r="G21" s="114">
        <v>5703</v>
      </c>
      <c r="H21" s="114">
        <v>5805</v>
      </c>
      <c r="I21" s="114">
        <v>5645</v>
      </c>
      <c r="J21" s="140">
        <v>5375</v>
      </c>
      <c r="K21" s="114">
        <v>434</v>
      </c>
      <c r="L21" s="116">
        <v>8.0744186046511626</v>
      </c>
    </row>
    <row r="22" spans="1:12" s="110" customFormat="1" ht="15" customHeight="1" x14ac:dyDescent="0.2">
      <c r="A22" s="120"/>
      <c r="B22" s="119"/>
      <c r="C22" s="258" t="s">
        <v>107</v>
      </c>
      <c r="E22" s="113">
        <v>55.838528204348485</v>
      </c>
      <c r="F22" s="115">
        <v>7345</v>
      </c>
      <c r="G22" s="114">
        <v>7160</v>
      </c>
      <c r="H22" s="114">
        <v>7367</v>
      </c>
      <c r="I22" s="114">
        <v>7190</v>
      </c>
      <c r="J22" s="140">
        <v>6851</v>
      </c>
      <c r="K22" s="114">
        <v>494</v>
      </c>
      <c r="L22" s="116">
        <v>7.2106261859582546</v>
      </c>
    </row>
    <row r="23" spans="1:12" s="110" customFormat="1" ht="15" customHeight="1" x14ac:dyDescent="0.2">
      <c r="A23" s="120"/>
      <c r="B23" s="121" t="s">
        <v>111</v>
      </c>
      <c r="C23" s="258"/>
      <c r="E23" s="113">
        <v>1.4151716900068874</v>
      </c>
      <c r="F23" s="115">
        <v>863</v>
      </c>
      <c r="G23" s="114">
        <v>860</v>
      </c>
      <c r="H23" s="114">
        <v>895</v>
      </c>
      <c r="I23" s="114">
        <v>869</v>
      </c>
      <c r="J23" s="140">
        <v>786</v>
      </c>
      <c r="K23" s="114">
        <v>77</v>
      </c>
      <c r="L23" s="116">
        <v>9.7964376590330797</v>
      </c>
    </row>
    <row r="24" spans="1:12" s="110" customFormat="1" ht="15" customHeight="1" x14ac:dyDescent="0.2">
      <c r="A24" s="120"/>
      <c r="B24" s="119"/>
      <c r="C24" s="258" t="s">
        <v>106</v>
      </c>
      <c r="E24" s="113">
        <v>57.01042873696408</v>
      </c>
      <c r="F24" s="115">
        <v>492</v>
      </c>
      <c r="G24" s="114">
        <v>489</v>
      </c>
      <c r="H24" s="114">
        <v>510</v>
      </c>
      <c r="I24" s="114">
        <v>490</v>
      </c>
      <c r="J24" s="140">
        <v>449</v>
      </c>
      <c r="K24" s="114">
        <v>43</v>
      </c>
      <c r="L24" s="116">
        <v>9.5768374164810695</v>
      </c>
    </row>
    <row r="25" spans="1:12" s="110" customFormat="1" ht="15" customHeight="1" x14ac:dyDescent="0.2">
      <c r="A25" s="120"/>
      <c r="B25" s="119"/>
      <c r="C25" s="258" t="s">
        <v>107</v>
      </c>
      <c r="E25" s="113">
        <v>42.98957126303592</v>
      </c>
      <c r="F25" s="115">
        <v>371</v>
      </c>
      <c r="G25" s="114">
        <v>371</v>
      </c>
      <c r="H25" s="114">
        <v>385</v>
      </c>
      <c r="I25" s="114">
        <v>379</v>
      </c>
      <c r="J25" s="140">
        <v>337</v>
      </c>
      <c r="K25" s="114">
        <v>34</v>
      </c>
      <c r="L25" s="116">
        <v>10.089020771513352</v>
      </c>
    </row>
    <row r="26" spans="1:12" s="110" customFormat="1" ht="15" customHeight="1" x14ac:dyDescent="0.2">
      <c r="A26" s="120"/>
      <c r="C26" s="121" t="s">
        <v>187</v>
      </c>
      <c r="D26" s="110" t="s">
        <v>188</v>
      </c>
      <c r="E26" s="113">
        <v>0.33780459807812141</v>
      </c>
      <c r="F26" s="115">
        <v>206</v>
      </c>
      <c r="G26" s="114">
        <v>211</v>
      </c>
      <c r="H26" s="114">
        <v>215</v>
      </c>
      <c r="I26" s="114">
        <v>191</v>
      </c>
      <c r="J26" s="140">
        <v>178</v>
      </c>
      <c r="K26" s="114">
        <v>28</v>
      </c>
      <c r="L26" s="116">
        <v>15.730337078651685</v>
      </c>
    </row>
    <row r="27" spans="1:12" s="110" customFormat="1" ht="15" customHeight="1" x14ac:dyDescent="0.2">
      <c r="A27" s="120"/>
      <c r="B27" s="119"/>
      <c r="D27" s="259" t="s">
        <v>106</v>
      </c>
      <c r="E27" s="113">
        <v>46.601941747572816</v>
      </c>
      <c r="F27" s="115">
        <v>96</v>
      </c>
      <c r="G27" s="114">
        <v>95</v>
      </c>
      <c r="H27" s="114">
        <v>105</v>
      </c>
      <c r="I27" s="114">
        <v>85</v>
      </c>
      <c r="J27" s="140">
        <v>76</v>
      </c>
      <c r="K27" s="114">
        <v>20</v>
      </c>
      <c r="L27" s="116">
        <v>26.315789473684209</v>
      </c>
    </row>
    <row r="28" spans="1:12" s="110" customFormat="1" ht="15" customHeight="1" x14ac:dyDescent="0.2">
      <c r="A28" s="120"/>
      <c r="B28" s="119"/>
      <c r="D28" s="259" t="s">
        <v>107</v>
      </c>
      <c r="E28" s="113">
        <v>53.398058252427184</v>
      </c>
      <c r="F28" s="115">
        <v>110</v>
      </c>
      <c r="G28" s="114">
        <v>116</v>
      </c>
      <c r="H28" s="114">
        <v>110</v>
      </c>
      <c r="I28" s="114">
        <v>106</v>
      </c>
      <c r="J28" s="140">
        <v>102</v>
      </c>
      <c r="K28" s="114">
        <v>8</v>
      </c>
      <c r="L28" s="116">
        <v>7.8431372549019605</v>
      </c>
    </row>
    <row r="29" spans="1:12" s="110" customFormat="1" ht="24.95" customHeight="1" x14ac:dyDescent="0.2">
      <c r="A29" s="604" t="s">
        <v>189</v>
      </c>
      <c r="B29" s="605"/>
      <c r="C29" s="605"/>
      <c r="D29" s="606"/>
      <c r="E29" s="113">
        <v>93.406251024892597</v>
      </c>
      <c r="F29" s="115">
        <v>56961</v>
      </c>
      <c r="G29" s="114">
        <v>56906</v>
      </c>
      <c r="H29" s="114">
        <v>58645</v>
      </c>
      <c r="I29" s="114">
        <v>57591</v>
      </c>
      <c r="J29" s="140">
        <v>56520</v>
      </c>
      <c r="K29" s="114">
        <v>441</v>
      </c>
      <c r="L29" s="116">
        <v>0.78025477707006374</v>
      </c>
    </row>
    <row r="30" spans="1:12" s="110" customFormat="1" ht="15" customHeight="1" x14ac:dyDescent="0.2">
      <c r="A30" s="120"/>
      <c r="B30" s="119"/>
      <c r="C30" s="258" t="s">
        <v>106</v>
      </c>
      <c r="E30" s="113">
        <v>46.336967398746509</v>
      </c>
      <c r="F30" s="115">
        <v>26394</v>
      </c>
      <c r="G30" s="114">
        <v>26407</v>
      </c>
      <c r="H30" s="114">
        <v>27312</v>
      </c>
      <c r="I30" s="114">
        <v>26838</v>
      </c>
      <c r="J30" s="140">
        <v>26286</v>
      </c>
      <c r="K30" s="114">
        <v>108</v>
      </c>
      <c r="L30" s="116">
        <v>0.41086509929239901</v>
      </c>
    </row>
    <row r="31" spans="1:12" s="110" customFormat="1" ht="15" customHeight="1" x14ac:dyDescent="0.2">
      <c r="A31" s="120"/>
      <c r="B31" s="119"/>
      <c r="C31" s="258" t="s">
        <v>107</v>
      </c>
      <c r="E31" s="113">
        <v>53.663032601253491</v>
      </c>
      <c r="F31" s="115">
        <v>30567</v>
      </c>
      <c r="G31" s="114">
        <v>30499</v>
      </c>
      <c r="H31" s="114">
        <v>31333</v>
      </c>
      <c r="I31" s="114">
        <v>30753</v>
      </c>
      <c r="J31" s="140">
        <v>30234</v>
      </c>
      <c r="K31" s="114">
        <v>333</v>
      </c>
      <c r="L31" s="116">
        <v>1.1014090097241516</v>
      </c>
    </row>
    <row r="32" spans="1:12" s="110" customFormat="1" ht="15" customHeight="1" x14ac:dyDescent="0.2">
      <c r="A32" s="120"/>
      <c r="B32" s="119" t="s">
        <v>117</v>
      </c>
      <c r="C32" s="258"/>
      <c r="E32" s="113">
        <v>6.5609524121872029</v>
      </c>
      <c r="F32" s="115">
        <v>4001</v>
      </c>
      <c r="G32" s="114">
        <v>3800</v>
      </c>
      <c r="H32" s="114">
        <v>4445</v>
      </c>
      <c r="I32" s="114">
        <v>4482</v>
      </c>
      <c r="J32" s="140">
        <v>3645</v>
      </c>
      <c r="K32" s="114">
        <v>356</v>
      </c>
      <c r="L32" s="116">
        <v>9.7668038408779143</v>
      </c>
    </row>
    <row r="33" spans="1:12" s="110" customFormat="1" ht="15" customHeight="1" x14ac:dyDescent="0.2">
      <c r="A33" s="120"/>
      <c r="B33" s="119"/>
      <c r="C33" s="258" t="s">
        <v>106</v>
      </c>
      <c r="E33" s="113">
        <v>61.459635091227192</v>
      </c>
      <c r="F33" s="115">
        <v>2459</v>
      </c>
      <c r="G33" s="114">
        <v>2353</v>
      </c>
      <c r="H33" s="114">
        <v>2703</v>
      </c>
      <c r="I33" s="114">
        <v>2720</v>
      </c>
      <c r="J33" s="140">
        <v>2218</v>
      </c>
      <c r="K33" s="114">
        <v>241</v>
      </c>
      <c r="L33" s="116">
        <v>10.865644724977457</v>
      </c>
    </row>
    <row r="34" spans="1:12" s="110" customFormat="1" ht="15" customHeight="1" x14ac:dyDescent="0.2">
      <c r="A34" s="120"/>
      <c r="B34" s="119"/>
      <c r="C34" s="258" t="s">
        <v>107</v>
      </c>
      <c r="E34" s="113">
        <v>38.540364908772808</v>
      </c>
      <c r="F34" s="115">
        <v>1542</v>
      </c>
      <c r="G34" s="114">
        <v>1447</v>
      </c>
      <c r="H34" s="114">
        <v>1742</v>
      </c>
      <c r="I34" s="114">
        <v>1762</v>
      </c>
      <c r="J34" s="140">
        <v>1427</v>
      </c>
      <c r="K34" s="114">
        <v>115</v>
      </c>
      <c r="L34" s="116">
        <v>8.0588647512263485</v>
      </c>
    </row>
    <row r="35" spans="1:12" s="110" customFormat="1" ht="24.95" customHeight="1" x14ac:dyDescent="0.2">
      <c r="A35" s="604" t="s">
        <v>190</v>
      </c>
      <c r="B35" s="605"/>
      <c r="C35" s="605"/>
      <c r="D35" s="606"/>
      <c r="E35" s="113">
        <v>64.235348135515395</v>
      </c>
      <c r="F35" s="115">
        <v>39172</v>
      </c>
      <c r="G35" s="114">
        <v>39134</v>
      </c>
      <c r="H35" s="114">
        <v>40859</v>
      </c>
      <c r="I35" s="114">
        <v>40152</v>
      </c>
      <c r="J35" s="140">
        <v>39209</v>
      </c>
      <c r="K35" s="114">
        <v>-37</v>
      </c>
      <c r="L35" s="116">
        <v>-9.4366089418245813E-2</v>
      </c>
    </row>
    <row r="36" spans="1:12" s="110" customFormat="1" ht="15" customHeight="1" x14ac:dyDescent="0.2">
      <c r="A36" s="120"/>
      <c r="B36" s="119"/>
      <c r="C36" s="258" t="s">
        <v>106</v>
      </c>
      <c r="E36" s="113">
        <v>62.274073317675892</v>
      </c>
      <c r="F36" s="115">
        <v>24394</v>
      </c>
      <c r="G36" s="114">
        <v>24380</v>
      </c>
      <c r="H36" s="114">
        <v>25399</v>
      </c>
      <c r="I36" s="114">
        <v>24938</v>
      </c>
      <c r="J36" s="140">
        <v>24339</v>
      </c>
      <c r="K36" s="114">
        <v>55</v>
      </c>
      <c r="L36" s="116">
        <v>0.22597477299806895</v>
      </c>
    </row>
    <row r="37" spans="1:12" s="110" customFormat="1" ht="15" customHeight="1" x14ac:dyDescent="0.2">
      <c r="A37" s="120"/>
      <c r="B37" s="119"/>
      <c r="C37" s="258" t="s">
        <v>107</v>
      </c>
      <c r="E37" s="113">
        <v>37.725926682324108</v>
      </c>
      <c r="F37" s="115">
        <v>14778</v>
      </c>
      <c r="G37" s="114">
        <v>14754</v>
      </c>
      <c r="H37" s="114">
        <v>15460</v>
      </c>
      <c r="I37" s="114">
        <v>15214</v>
      </c>
      <c r="J37" s="140">
        <v>14870</v>
      </c>
      <c r="K37" s="114">
        <v>-92</v>
      </c>
      <c r="L37" s="116">
        <v>-0.61869535978480161</v>
      </c>
    </row>
    <row r="38" spans="1:12" s="110" customFormat="1" ht="15" customHeight="1" x14ac:dyDescent="0.2">
      <c r="A38" s="120"/>
      <c r="B38" s="119" t="s">
        <v>182</v>
      </c>
      <c r="C38" s="258"/>
      <c r="E38" s="113">
        <v>35.764651864484605</v>
      </c>
      <c r="F38" s="115">
        <v>21810</v>
      </c>
      <c r="G38" s="114">
        <v>21592</v>
      </c>
      <c r="H38" s="114">
        <v>22252</v>
      </c>
      <c r="I38" s="114">
        <v>21943</v>
      </c>
      <c r="J38" s="140">
        <v>20981</v>
      </c>
      <c r="K38" s="114">
        <v>829</v>
      </c>
      <c r="L38" s="116">
        <v>3.951193937371908</v>
      </c>
    </row>
    <row r="39" spans="1:12" s="110" customFormat="1" ht="15" customHeight="1" x14ac:dyDescent="0.2">
      <c r="A39" s="120"/>
      <c r="B39" s="119"/>
      <c r="C39" s="258" t="s">
        <v>106</v>
      </c>
      <c r="E39" s="113">
        <v>20.508940852819808</v>
      </c>
      <c r="F39" s="115">
        <v>4473</v>
      </c>
      <c r="G39" s="114">
        <v>4393</v>
      </c>
      <c r="H39" s="114">
        <v>4630</v>
      </c>
      <c r="I39" s="114">
        <v>4631</v>
      </c>
      <c r="J39" s="140">
        <v>4179</v>
      </c>
      <c r="K39" s="114">
        <v>294</v>
      </c>
      <c r="L39" s="116">
        <v>7.0351758793969852</v>
      </c>
    </row>
    <row r="40" spans="1:12" s="110" customFormat="1" ht="15" customHeight="1" x14ac:dyDescent="0.2">
      <c r="A40" s="120"/>
      <c r="B40" s="119"/>
      <c r="C40" s="258" t="s">
        <v>107</v>
      </c>
      <c r="E40" s="113">
        <v>79.491059147180195</v>
      </c>
      <c r="F40" s="115">
        <v>17337</v>
      </c>
      <c r="G40" s="114">
        <v>17199</v>
      </c>
      <c r="H40" s="114">
        <v>17622</v>
      </c>
      <c r="I40" s="114">
        <v>17312</v>
      </c>
      <c r="J40" s="140">
        <v>16802</v>
      </c>
      <c r="K40" s="114">
        <v>535</v>
      </c>
      <c r="L40" s="116">
        <v>3.1841447446732531</v>
      </c>
    </row>
    <row r="41" spans="1:12" s="110" customFormat="1" ht="24.75" customHeight="1" x14ac:dyDescent="0.2">
      <c r="A41" s="604" t="s">
        <v>517</v>
      </c>
      <c r="B41" s="605"/>
      <c r="C41" s="605"/>
      <c r="D41" s="606"/>
      <c r="E41" s="113">
        <v>5.1605391754944083</v>
      </c>
      <c r="F41" s="115">
        <v>3147</v>
      </c>
      <c r="G41" s="114">
        <v>3479</v>
      </c>
      <c r="H41" s="114">
        <v>3562</v>
      </c>
      <c r="I41" s="114">
        <v>2862</v>
      </c>
      <c r="J41" s="140">
        <v>3251</v>
      </c>
      <c r="K41" s="114">
        <v>-104</v>
      </c>
      <c r="L41" s="116">
        <v>-3.1990156874807751</v>
      </c>
    </row>
    <row r="42" spans="1:12" s="110" customFormat="1" ht="15" customHeight="1" x14ac:dyDescent="0.2">
      <c r="A42" s="120"/>
      <c r="B42" s="119"/>
      <c r="C42" s="258" t="s">
        <v>106</v>
      </c>
      <c r="E42" s="113">
        <v>57.197330791229746</v>
      </c>
      <c r="F42" s="115">
        <v>1800</v>
      </c>
      <c r="G42" s="114">
        <v>2026</v>
      </c>
      <c r="H42" s="114">
        <v>2075</v>
      </c>
      <c r="I42" s="114">
        <v>1647</v>
      </c>
      <c r="J42" s="140">
        <v>1856</v>
      </c>
      <c r="K42" s="114">
        <v>-56</v>
      </c>
      <c r="L42" s="116">
        <v>-3.0172413793103448</v>
      </c>
    </row>
    <row r="43" spans="1:12" s="110" customFormat="1" ht="15" customHeight="1" x14ac:dyDescent="0.2">
      <c r="A43" s="123"/>
      <c r="B43" s="124"/>
      <c r="C43" s="260" t="s">
        <v>107</v>
      </c>
      <c r="D43" s="261"/>
      <c r="E43" s="125">
        <v>42.802669208770254</v>
      </c>
      <c r="F43" s="143">
        <v>1347</v>
      </c>
      <c r="G43" s="144">
        <v>1453</v>
      </c>
      <c r="H43" s="144">
        <v>1487</v>
      </c>
      <c r="I43" s="144">
        <v>1215</v>
      </c>
      <c r="J43" s="145">
        <v>1395</v>
      </c>
      <c r="K43" s="144">
        <v>-48</v>
      </c>
      <c r="L43" s="146">
        <v>-3.4408602150537635</v>
      </c>
    </row>
    <row r="44" spans="1:12" s="110" customFormat="1" ht="45.75" customHeight="1" x14ac:dyDescent="0.2">
      <c r="A44" s="604" t="s">
        <v>191</v>
      </c>
      <c r="B44" s="605"/>
      <c r="C44" s="605"/>
      <c r="D44" s="606"/>
      <c r="E44" s="113">
        <v>1.7365780066249057</v>
      </c>
      <c r="F44" s="115">
        <v>1059</v>
      </c>
      <c r="G44" s="114">
        <v>1070</v>
      </c>
      <c r="H44" s="114">
        <v>1095</v>
      </c>
      <c r="I44" s="114">
        <v>1009</v>
      </c>
      <c r="J44" s="140">
        <v>1076</v>
      </c>
      <c r="K44" s="114">
        <v>-17</v>
      </c>
      <c r="L44" s="116">
        <v>-1.5799256505576209</v>
      </c>
    </row>
    <row r="45" spans="1:12" s="110" customFormat="1" ht="15" customHeight="1" x14ac:dyDescent="0.2">
      <c r="A45" s="120"/>
      <c r="B45" s="119"/>
      <c r="C45" s="258" t="s">
        <v>106</v>
      </c>
      <c r="E45" s="113">
        <v>60.906515580736546</v>
      </c>
      <c r="F45" s="115">
        <v>645</v>
      </c>
      <c r="G45" s="114">
        <v>654</v>
      </c>
      <c r="H45" s="114">
        <v>671</v>
      </c>
      <c r="I45" s="114">
        <v>613</v>
      </c>
      <c r="J45" s="140">
        <v>658</v>
      </c>
      <c r="K45" s="114">
        <v>-13</v>
      </c>
      <c r="L45" s="116">
        <v>-1.9756838905775076</v>
      </c>
    </row>
    <row r="46" spans="1:12" s="110" customFormat="1" ht="15" customHeight="1" x14ac:dyDescent="0.2">
      <c r="A46" s="123"/>
      <c r="B46" s="124"/>
      <c r="C46" s="260" t="s">
        <v>107</v>
      </c>
      <c r="D46" s="261"/>
      <c r="E46" s="125">
        <v>39.093484419263454</v>
      </c>
      <c r="F46" s="143">
        <v>414</v>
      </c>
      <c r="G46" s="144">
        <v>416</v>
      </c>
      <c r="H46" s="144">
        <v>424</v>
      </c>
      <c r="I46" s="144">
        <v>396</v>
      </c>
      <c r="J46" s="145">
        <v>418</v>
      </c>
      <c r="K46" s="144">
        <v>-4</v>
      </c>
      <c r="L46" s="146">
        <v>-0.9569377990430622</v>
      </c>
    </row>
    <row r="47" spans="1:12" s="110" customFormat="1" ht="39" customHeight="1" x14ac:dyDescent="0.2">
      <c r="A47" s="604" t="s">
        <v>518</v>
      </c>
      <c r="B47" s="607"/>
      <c r="C47" s="607"/>
      <c r="D47" s="608"/>
      <c r="E47" s="113">
        <v>0.33288511364009049</v>
      </c>
      <c r="F47" s="115">
        <v>203</v>
      </c>
      <c r="G47" s="114">
        <v>208</v>
      </c>
      <c r="H47" s="114">
        <v>195</v>
      </c>
      <c r="I47" s="114">
        <v>196</v>
      </c>
      <c r="J47" s="140">
        <v>205</v>
      </c>
      <c r="K47" s="114">
        <v>-2</v>
      </c>
      <c r="L47" s="116">
        <v>-0.97560975609756095</v>
      </c>
    </row>
    <row r="48" spans="1:12" s="110" customFormat="1" ht="15" customHeight="1" x14ac:dyDescent="0.2">
      <c r="A48" s="120"/>
      <c r="B48" s="119"/>
      <c r="C48" s="258" t="s">
        <v>106</v>
      </c>
      <c r="E48" s="113">
        <v>31.03448275862069</v>
      </c>
      <c r="F48" s="115">
        <v>63</v>
      </c>
      <c r="G48" s="114">
        <v>63</v>
      </c>
      <c r="H48" s="114">
        <v>58</v>
      </c>
      <c r="I48" s="114">
        <v>72</v>
      </c>
      <c r="J48" s="140">
        <v>78</v>
      </c>
      <c r="K48" s="114">
        <v>-15</v>
      </c>
      <c r="L48" s="116">
        <v>-19.23076923076923</v>
      </c>
    </row>
    <row r="49" spans="1:12" s="110" customFormat="1" ht="15" customHeight="1" x14ac:dyDescent="0.2">
      <c r="A49" s="123"/>
      <c r="B49" s="124"/>
      <c r="C49" s="260" t="s">
        <v>107</v>
      </c>
      <c r="D49" s="261"/>
      <c r="E49" s="125">
        <v>68.965517241379317</v>
      </c>
      <c r="F49" s="143">
        <v>140</v>
      </c>
      <c r="G49" s="144">
        <v>145</v>
      </c>
      <c r="H49" s="144">
        <v>137</v>
      </c>
      <c r="I49" s="144">
        <v>124</v>
      </c>
      <c r="J49" s="145">
        <v>127</v>
      </c>
      <c r="K49" s="144">
        <v>13</v>
      </c>
      <c r="L49" s="146">
        <v>10.236220472440944</v>
      </c>
    </row>
    <row r="50" spans="1:12" s="110" customFormat="1" ht="24.95" customHeight="1" x14ac:dyDescent="0.2">
      <c r="A50" s="609" t="s">
        <v>192</v>
      </c>
      <c r="B50" s="610"/>
      <c r="C50" s="610"/>
      <c r="D50" s="611"/>
      <c r="E50" s="262">
        <v>11.772326260207929</v>
      </c>
      <c r="F50" s="263">
        <v>7179</v>
      </c>
      <c r="G50" s="264">
        <v>7443</v>
      </c>
      <c r="H50" s="264">
        <v>7928</v>
      </c>
      <c r="I50" s="264">
        <v>7462</v>
      </c>
      <c r="J50" s="265">
        <v>7215</v>
      </c>
      <c r="K50" s="263">
        <v>-36</v>
      </c>
      <c r="L50" s="266">
        <v>-0.49896049896049899</v>
      </c>
    </row>
    <row r="51" spans="1:12" s="110" customFormat="1" ht="15" customHeight="1" x14ac:dyDescent="0.2">
      <c r="A51" s="120"/>
      <c r="B51" s="119"/>
      <c r="C51" s="258" t="s">
        <v>106</v>
      </c>
      <c r="E51" s="113">
        <v>55.704137066443792</v>
      </c>
      <c r="F51" s="115">
        <v>3999</v>
      </c>
      <c r="G51" s="114">
        <v>4130</v>
      </c>
      <c r="H51" s="114">
        <v>4419</v>
      </c>
      <c r="I51" s="114">
        <v>4155</v>
      </c>
      <c r="J51" s="140">
        <v>4017</v>
      </c>
      <c r="K51" s="114">
        <v>-18</v>
      </c>
      <c r="L51" s="116">
        <v>-0.44809559372666169</v>
      </c>
    </row>
    <row r="52" spans="1:12" s="110" customFormat="1" ht="15" customHeight="1" x14ac:dyDescent="0.2">
      <c r="A52" s="120"/>
      <c r="B52" s="119"/>
      <c r="C52" s="258" t="s">
        <v>107</v>
      </c>
      <c r="E52" s="113">
        <v>44.295862933556208</v>
      </c>
      <c r="F52" s="115">
        <v>3180</v>
      </c>
      <c r="G52" s="114">
        <v>3313</v>
      </c>
      <c r="H52" s="114">
        <v>3509</v>
      </c>
      <c r="I52" s="114">
        <v>3307</v>
      </c>
      <c r="J52" s="140">
        <v>3198</v>
      </c>
      <c r="K52" s="114">
        <v>-18</v>
      </c>
      <c r="L52" s="116">
        <v>-0.56285178236397748</v>
      </c>
    </row>
    <row r="53" spans="1:12" s="110" customFormat="1" ht="15" customHeight="1" x14ac:dyDescent="0.2">
      <c r="A53" s="120"/>
      <c r="B53" s="119"/>
      <c r="C53" s="258" t="s">
        <v>187</v>
      </c>
      <c r="D53" s="110" t="s">
        <v>193</v>
      </c>
      <c r="E53" s="113">
        <v>29.906672238473323</v>
      </c>
      <c r="F53" s="115">
        <v>2147</v>
      </c>
      <c r="G53" s="114">
        <v>2527</v>
      </c>
      <c r="H53" s="114">
        <v>2644</v>
      </c>
      <c r="I53" s="114">
        <v>2027</v>
      </c>
      <c r="J53" s="140">
        <v>2261</v>
      </c>
      <c r="K53" s="114">
        <v>-114</v>
      </c>
      <c r="L53" s="116">
        <v>-5.0420168067226889</v>
      </c>
    </row>
    <row r="54" spans="1:12" s="110" customFormat="1" ht="15" customHeight="1" x14ac:dyDescent="0.2">
      <c r="A54" s="120"/>
      <c r="B54" s="119"/>
      <c r="D54" s="267" t="s">
        <v>194</v>
      </c>
      <c r="E54" s="113">
        <v>58.826269212855145</v>
      </c>
      <c r="F54" s="115">
        <v>1263</v>
      </c>
      <c r="G54" s="114">
        <v>1470</v>
      </c>
      <c r="H54" s="114">
        <v>1541</v>
      </c>
      <c r="I54" s="114">
        <v>1199</v>
      </c>
      <c r="J54" s="140">
        <v>1333</v>
      </c>
      <c r="K54" s="114">
        <v>-70</v>
      </c>
      <c r="L54" s="116">
        <v>-5.2513128282070518</v>
      </c>
    </row>
    <row r="55" spans="1:12" s="110" customFormat="1" ht="15" customHeight="1" x14ac:dyDescent="0.2">
      <c r="A55" s="120"/>
      <c r="B55" s="119"/>
      <c r="D55" s="267" t="s">
        <v>195</v>
      </c>
      <c r="E55" s="113">
        <v>41.173730787144855</v>
      </c>
      <c r="F55" s="115">
        <v>884</v>
      </c>
      <c r="G55" s="114">
        <v>1057</v>
      </c>
      <c r="H55" s="114">
        <v>1103</v>
      </c>
      <c r="I55" s="114">
        <v>828</v>
      </c>
      <c r="J55" s="140">
        <v>928</v>
      </c>
      <c r="K55" s="114">
        <v>-44</v>
      </c>
      <c r="L55" s="116">
        <v>-4.7413793103448274</v>
      </c>
    </row>
    <row r="56" spans="1:12" s="110" customFormat="1" ht="15" customHeight="1" x14ac:dyDescent="0.2">
      <c r="A56" s="120"/>
      <c r="B56" s="119" t="s">
        <v>196</v>
      </c>
      <c r="C56" s="258"/>
      <c r="E56" s="113">
        <v>69.582827719654986</v>
      </c>
      <c r="F56" s="115">
        <v>42433</v>
      </c>
      <c r="G56" s="114">
        <v>42036</v>
      </c>
      <c r="H56" s="114">
        <v>43200</v>
      </c>
      <c r="I56" s="114">
        <v>42859</v>
      </c>
      <c r="J56" s="140">
        <v>41891</v>
      </c>
      <c r="K56" s="114">
        <v>542</v>
      </c>
      <c r="L56" s="116">
        <v>1.2938339977560813</v>
      </c>
    </row>
    <row r="57" spans="1:12" s="110" customFormat="1" ht="15" customHeight="1" x14ac:dyDescent="0.2">
      <c r="A57" s="120"/>
      <c r="B57" s="119"/>
      <c r="C57" s="258" t="s">
        <v>106</v>
      </c>
      <c r="E57" s="113">
        <v>45.019206749463862</v>
      </c>
      <c r="F57" s="115">
        <v>19103</v>
      </c>
      <c r="G57" s="114">
        <v>18932</v>
      </c>
      <c r="H57" s="114">
        <v>19506</v>
      </c>
      <c r="I57" s="114">
        <v>19419</v>
      </c>
      <c r="J57" s="140">
        <v>18876</v>
      </c>
      <c r="K57" s="114">
        <v>227</v>
      </c>
      <c r="L57" s="116">
        <v>1.2025852934943844</v>
      </c>
    </row>
    <row r="58" spans="1:12" s="110" customFormat="1" ht="15" customHeight="1" x14ac:dyDescent="0.2">
      <c r="A58" s="120"/>
      <c r="B58" s="119"/>
      <c r="C58" s="258" t="s">
        <v>107</v>
      </c>
      <c r="E58" s="113">
        <v>54.980793250536138</v>
      </c>
      <c r="F58" s="115">
        <v>23330</v>
      </c>
      <c r="G58" s="114">
        <v>23104</v>
      </c>
      <c r="H58" s="114">
        <v>23694</v>
      </c>
      <c r="I58" s="114">
        <v>23440</v>
      </c>
      <c r="J58" s="140">
        <v>23015</v>
      </c>
      <c r="K58" s="114">
        <v>315</v>
      </c>
      <c r="L58" s="116">
        <v>1.3686726048229416</v>
      </c>
    </row>
    <row r="59" spans="1:12" s="110" customFormat="1" ht="15" customHeight="1" x14ac:dyDescent="0.2">
      <c r="A59" s="120"/>
      <c r="B59" s="119"/>
      <c r="C59" s="258" t="s">
        <v>105</v>
      </c>
      <c r="D59" s="110" t="s">
        <v>197</v>
      </c>
      <c r="E59" s="113">
        <v>94.367591261518157</v>
      </c>
      <c r="F59" s="115">
        <v>40043</v>
      </c>
      <c r="G59" s="114">
        <v>39681</v>
      </c>
      <c r="H59" s="114">
        <v>40820</v>
      </c>
      <c r="I59" s="114">
        <v>40518</v>
      </c>
      <c r="J59" s="140">
        <v>39633</v>
      </c>
      <c r="K59" s="114">
        <v>410</v>
      </c>
      <c r="L59" s="116">
        <v>1.0344914591375873</v>
      </c>
    </row>
    <row r="60" spans="1:12" s="110" customFormat="1" ht="15" customHeight="1" x14ac:dyDescent="0.2">
      <c r="A60" s="120"/>
      <c r="B60" s="119"/>
      <c r="C60" s="258"/>
      <c r="D60" s="267" t="s">
        <v>198</v>
      </c>
      <c r="E60" s="113">
        <v>43.915291062108231</v>
      </c>
      <c r="F60" s="115">
        <v>17585</v>
      </c>
      <c r="G60" s="114">
        <v>17423</v>
      </c>
      <c r="H60" s="114">
        <v>17987</v>
      </c>
      <c r="I60" s="114">
        <v>17920</v>
      </c>
      <c r="J60" s="140">
        <v>17421</v>
      </c>
      <c r="K60" s="114">
        <v>164</v>
      </c>
      <c r="L60" s="116">
        <v>0.94139257218299754</v>
      </c>
    </row>
    <row r="61" spans="1:12" s="110" customFormat="1" ht="15" customHeight="1" x14ac:dyDescent="0.2">
      <c r="A61" s="120"/>
      <c r="B61" s="119"/>
      <c r="C61" s="258"/>
      <c r="D61" s="267" t="s">
        <v>199</v>
      </c>
      <c r="E61" s="113">
        <v>56.084708937891769</v>
      </c>
      <c r="F61" s="115">
        <v>22458</v>
      </c>
      <c r="G61" s="114">
        <v>22258</v>
      </c>
      <c r="H61" s="114">
        <v>22833</v>
      </c>
      <c r="I61" s="114">
        <v>22598</v>
      </c>
      <c r="J61" s="140">
        <v>22212</v>
      </c>
      <c r="K61" s="114">
        <v>246</v>
      </c>
      <c r="L61" s="116">
        <v>1.1075094543490005</v>
      </c>
    </row>
    <row r="62" spans="1:12" s="110" customFormat="1" ht="15" customHeight="1" x14ac:dyDescent="0.2">
      <c r="A62" s="120"/>
      <c r="B62" s="119"/>
      <c r="C62" s="258"/>
      <c r="D62" s="258" t="s">
        <v>200</v>
      </c>
      <c r="E62" s="113">
        <v>5.6324087384818418</v>
      </c>
      <c r="F62" s="115">
        <v>2390</v>
      </c>
      <c r="G62" s="114">
        <v>2355</v>
      </c>
      <c r="H62" s="114">
        <v>2380</v>
      </c>
      <c r="I62" s="114">
        <v>2341</v>
      </c>
      <c r="J62" s="140">
        <v>2258</v>
      </c>
      <c r="K62" s="114">
        <v>132</v>
      </c>
      <c r="L62" s="116">
        <v>5.8458813108945966</v>
      </c>
    </row>
    <row r="63" spans="1:12" s="110" customFormat="1" ht="15" customHeight="1" x14ac:dyDescent="0.2">
      <c r="A63" s="120"/>
      <c r="B63" s="119"/>
      <c r="C63" s="258"/>
      <c r="D63" s="267" t="s">
        <v>198</v>
      </c>
      <c r="E63" s="113">
        <v>63.514644351464433</v>
      </c>
      <c r="F63" s="115">
        <v>1518</v>
      </c>
      <c r="G63" s="114">
        <v>1509</v>
      </c>
      <c r="H63" s="114">
        <v>1519</v>
      </c>
      <c r="I63" s="114">
        <v>1499</v>
      </c>
      <c r="J63" s="140">
        <v>1455</v>
      </c>
      <c r="K63" s="114">
        <v>63</v>
      </c>
      <c r="L63" s="116">
        <v>4.3298969072164946</v>
      </c>
    </row>
    <row r="64" spans="1:12" s="110" customFormat="1" ht="15" customHeight="1" x14ac:dyDescent="0.2">
      <c r="A64" s="120"/>
      <c r="B64" s="119"/>
      <c r="C64" s="258"/>
      <c r="D64" s="267" t="s">
        <v>199</v>
      </c>
      <c r="E64" s="113">
        <v>36.485355648535567</v>
      </c>
      <c r="F64" s="115">
        <v>872</v>
      </c>
      <c r="G64" s="114">
        <v>846</v>
      </c>
      <c r="H64" s="114">
        <v>861</v>
      </c>
      <c r="I64" s="114">
        <v>842</v>
      </c>
      <c r="J64" s="140">
        <v>803</v>
      </c>
      <c r="K64" s="114">
        <v>69</v>
      </c>
      <c r="L64" s="116">
        <v>8.5927770859277715</v>
      </c>
    </row>
    <row r="65" spans="1:12" s="110" customFormat="1" ht="15" customHeight="1" x14ac:dyDescent="0.2">
      <c r="A65" s="120"/>
      <c r="B65" s="119" t="s">
        <v>201</v>
      </c>
      <c r="C65" s="258"/>
      <c r="E65" s="113">
        <v>8.4615132334131378</v>
      </c>
      <c r="F65" s="115">
        <v>5160</v>
      </c>
      <c r="G65" s="114">
        <v>5047</v>
      </c>
      <c r="H65" s="114">
        <v>5067</v>
      </c>
      <c r="I65" s="114">
        <v>4986</v>
      </c>
      <c r="J65" s="140">
        <v>4842</v>
      </c>
      <c r="K65" s="114">
        <v>318</v>
      </c>
      <c r="L65" s="116">
        <v>6.5675340768277568</v>
      </c>
    </row>
    <row r="66" spans="1:12" s="110" customFormat="1" ht="15" customHeight="1" x14ac:dyDescent="0.2">
      <c r="A66" s="120"/>
      <c r="B66" s="119"/>
      <c r="C66" s="258" t="s">
        <v>106</v>
      </c>
      <c r="E66" s="113">
        <v>44.961240310077521</v>
      </c>
      <c r="F66" s="115">
        <v>2320</v>
      </c>
      <c r="G66" s="114">
        <v>2261</v>
      </c>
      <c r="H66" s="114">
        <v>2268</v>
      </c>
      <c r="I66" s="114">
        <v>2247</v>
      </c>
      <c r="J66" s="140">
        <v>2194</v>
      </c>
      <c r="K66" s="114">
        <v>126</v>
      </c>
      <c r="L66" s="116">
        <v>5.7429352780309939</v>
      </c>
    </row>
    <row r="67" spans="1:12" s="110" customFormat="1" ht="15" customHeight="1" x14ac:dyDescent="0.2">
      <c r="A67" s="120"/>
      <c r="B67" s="119"/>
      <c r="C67" s="258" t="s">
        <v>107</v>
      </c>
      <c r="E67" s="113">
        <v>55.038759689922479</v>
      </c>
      <c r="F67" s="115">
        <v>2840</v>
      </c>
      <c r="G67" s="114">
        <v>2786</v>
      </c>
      <c r="H67" s="114">
        <v>2799</v>
      </c>
      <c r="I67" s="114">
        <v>2739</v>
      </c>
      <c r="J67" s="140">
        <v>2648</v>
      </c>
      <c r="K67" s="114">
        <v>192</v>
      </c>
      <c r="L67" s="116">
        <v>7.2507552870090635</v>
      </c>
    </row>
    <row r="68" spans="1:12" s="110" customFormat="1" ht="15" customHeight="1" x14ac:dyDescent="0.2">
      <c r="A68" s="120"/>
      <c r="B68" s="119"/>
      <c r="C68" s="258" t="s">
        <v>105</v>
      </c>
      <c r="D68" s="110" t="s">
        <v>202</v>
      </c>
      <c r="E68" s="113">
        <v>17.965116279069768</v>
      </c>
      <c r="F68" s="115">
        <v>927</v>
      </c>
      <c r="G68" s="114">
        <v>882</v>
      </c>
      <c r="H68" s="114">
        <v>882</v>
      </c>
      <c r="I68" s="114">
        <v>844</v>
      </c>
      <c r="J68" s="140">
        <v>785</v>
      </c>
      <c r="K68" s="114">
        <v>142</v>
      </c>
      <c r="L68" s="116">
        <v>18.089171974522294</v>
      </c>
    </row>
    <row r="69" spans="1:12" s="110" customFormat="1" ht="15" customHeight="1" x14ac:dyDescent="0.2">
      <c r="A69" s="120"/>
      <c r="B69" s="119"/>
      <c r="C69" s="258"/>
      <c r="D69" s="267" t="s">
        <v>198</v>
      </c>
      <c r="E69" s="113">
        <v>44.983818770226534</v>
      </c>
      <c r="F69" s="115">
        <v>417</v>
      </c>
      <c r="G69" s="114">
        <v>394</v>
      </c>
      <c r="H69" s="114">
        <v>401</v>
      </c>
      <c r="I69" s="114">
        <v>374</v>
      </c>
      <c r="J69" s="140">
        <v>357</v>
      </c>
      <c r="K69" s="114">
        <v>60</v>
      </c>
      <c r="L69" s="116">
        <v>16.806722689075631</v>
      </c>
    </row>
    <row r="70" spans="1:12" s="110" customFormat="1" ht="15" customHeight="1" x14ac:dyDescent="0.2">
      <c r="A70" s="120"/>
      <c r="B70" s="119"/>
      <c r="C70" s="258"/>
      <c r="D70" s="267" t="s">
        <v>199</v>
      </c>
      <c r="E70" s="113">
        <v>55.016181229773466</v>
      </c>
      <c r="F70" s="115">
        <v>510</v>
      </c>
      <c r="G70" s="114">
        <v>488</v>
      </c>
      <c r="H70" s="114">
        <v>481</v>
      </c>
      <c r="I70" s="114">
        <v>470</v>
      </c>
      <c r="J70" s="140">
        <v>428</v>
      </c>
      <c r="K70" s="114">
        <v>82</v>
      </c>
      <c r="L70" s="116">
        <v>19.158878504672899</v>
      </c>
    </row>
    <row r="71" spans="1:12" s="110" customFormat="1" ht="15" customHeight="1" x14ac:dyDescent="0.2">
      <c r="A71" s="120"/>
      <c r="B71" s="119"/>
      <c r="C71" s="258"/>
      <c r="D71" s="110" t="s">
        <v>203</v>
      </c>
      <c r="E71" s="113">
        <v>72.461240310077514</v>
      </c>
      <c r="F71" s="115">
        <v>3739</v>
      </c>
      <c r="G71" s="114">
        <v>3680</v>
      </c>
      <c r="H71" s="114">
        <v>3703</v>
      </c>
      <c r="I71" s="114">
        <v>3666</v>
      </c>
      <c r="J71" s="140">
        <v>3602</v>
      </c>
      <c r="K71" s="114">
        <v>137</v>
      </c>
      <c r="L71" s="116">
        <v>3.8034425319267076</v>
      </c>
    </row>
    <row r="72" spans="1:12" s="110" customFormat="1" ht="15" customHeight="1" x14ac:dyDescent="0.2">
      <c r="A72" s="120"/>
      <c r="B72" s="119"/>
      <c r="C72" s="258"/>
      <c r="D72" s="267" t="s">
        <v>198</v>
      </c>
      <c r="E72" s="113">
        <v>44.423642685209948</v>
      </c>
      <c r="F72" s="115">
        <v>1661</v>
      </c>
      <c r="G72" s="114">
        <v>1635</v>
      </c>
      <c r="H72" s="114">
        <v>1637</v>
      </c>
      <c r="I72" s="114">
        <v>1643</v>
      </c>
      <c r="J72" s="140">
        <v>1615</v>
      </c>
      <c r="K72" s="114">
        <v>46</v>
      </c>
      <c r="L72" s="116">
        <v>2.848297213622291</v>
      </c>
    </row>
    <row r="73" spans="1:12" s="110" customFormat="1" ht="15" customHeight="1" x14ac:dyDescent="0.2">
      <c r="A73" s="120"/>
      <c r="B73" s="119"/>
      <c r="C73" s="258"/>
      <c r="D73" s="267" t="s">
        <v>199</v>
      </c>
      <c r="E73" s="113">
        <v>55.576357314790052</v>
      </c>
      <c r="F73" s="115">
        <v>2078</v>
      </c>
      <c r="G73" s="114">
        <v>2045</v>
      </c>
      <c r="H73" s="114">
        <v>2066</v>
      </c>
      <c r="I73" s="114">
        <v>2023</v>
      </c>
      <c r="J73" s="140">
        <v>1987</v>
      </c>
      <c r="K73" s="114">
        <v>91</v>
      </c>
      <c r="L73" s="116">
        <v>4.5797684952189233</v>
      </c>
    </row>
    <row r="74" spans="1:12" s="110" customFormat="1" ht="15" customHeight="1" x14ac:dyDescent="0.2">
      <c r="A74" s="120"/>
      <c r="B74" s="119"/>
      <c r="C74" s="258"/>
      <c r="D74" s="110" t="s">
        <v>204</v>
      </c>
      <c r="E74" s="113">
        <v>9.5736434108527124</v>
      </c>
      <c r="F74" s="115">
        <v>494</v>
      </c>
      <c r="G74" s="114">
        <v>485</v>
      </c>
      <c r="H74" s="114">
        <v>482</v>
      </c>
      <c r="I74" s="114">
        <v>476</v>
      </c>
      <c r="J74" s="140">
        <v>455</v>
      </c>
      <c r="K74" s="114">
        <v>39</v>
      </c>
      <c r="L74" s="116">
        <v>8.5714285714285712</v>
      </c>
    </row>
    <row r="75" spans="1:12" s="110" customFormat="1" ht="15" customHeight="1" x14ac:dyDescent="0.2">
      <c r="A75" s="120"/>
      <c r="B75" s="119"/>
      <c r="C75" s="258"/>
      <c r="D75" s="267" t="s">
        <v>198</v>
      </c>
      <c r="E75" s="113">
        <v>48.987854251012145</v>
      </c>
      <c r="F75" s="115">
        <v>242</v>
      </c>
      <c r="G75" s="114">
        <v>232</v>
      </c>
      <c r="H75" s="114">
        <v>230</v>
      </c>
      <c r="I75" s="114">
        <v>230</v>
      </c>
      <c r="J75" s="140">
        <v>222</v>
      </c>
      <c r="K75" s="114">
        <v>20</v>
      </c>
      <c r="L75" s="116">
        <v>9.0090090090090094</v>
      </c>
    </row>
    <row r="76" spans="1:12" s="110" customFormat="1" ht="15" customHeight="1" x14ac:dyDescent="0.2">
      <c r="A76" s="120"/>
      <c r="B76" s="119"/>
      <c r="C76" s="258"/>
      <c r="D76" s="267" t="s">
        <v>199</v>
      </c>
      <c r="E76" s="113">
        <v>51.012145748987855</v>
      </c>
      <c r="F76" s="115">
        <v>252</v>
      </c>
      <c r="G76" s="114">
        <v>253</v>
      </c>
      <c r="H76" s="114">
        <v>252</v>
      </c>
      <c r="I76" s="114">
        <v>246</v>
      </c>
      <c r="J76" s="140">
        <v>233</v>
      </c>
      <c r="K76" s="114">
        <v>19</v>
      </c>
      <c r="L76" s="116">
        <v>8.1545064377682408</v>
      </c>
    </row>
    <row r="77" spans="1:12" s="110" customFormat="1" ht="15" customHeight="1" x14ac:dyDescent="0.2">
      <c r="A77" s="534"/>
      <c r="B77" s="119" t="s">
        <v>205</v>
      </c>
      <c r="C77" s="268"/>
      <c r="D77" s="182"/>
      <c r="E77" s="113">
        <v>10.183332786723952</v>
      </c>
      <c r="F77" s="115">
        <v>6210</v>
      </c>
      <c r="G77" s="114">
        <v>6200</v>
      </c>
      <c r="H77" s="114">
        <v>6916</v>
      </c>
      <c r="I77" s="114">
        <v>6788</v>
      </c>
      <c r="J77" s="140">
        <v>6242</v>
      </c>
      <c r="K77" s="114">
        <v>-32</v>
      </c>
      <c r="L77" s="116">
        <v>-0.51265619993591793</v>
      </c>
    </row>
    <row r="78" spans="1:12" s="110" customFormat="1" ht="15" customHeight="1" x14ac:dyDescent="0.2">
      <c r="A78" s="120"/>
      <c r="B78" s="119"/>
      <c r="C78" s="268" t="s">
        <v>106</v>
      </c>
      <c r="D78" s="182"/>
      <c r="E78" s="113">
        <v>55.475040257648956</v>
      </c>
      <c r="F78" s="115">
        <v>3445</v>
      </c>
      <c r="G78" s="114">
        <v>3450</v>
      </c>
      <c r="H78" s="114">
        <v>3836</v>
      </c>
      <c r="I78" s="114">
        <v>3748</v>
      </c>
      <c r="J78" s="140">
        <v>3431</v>
      </c>
      <c r="K78" s="114">
        <v>14</v>
      </c>
      <c r="L78" s="116">
        <v>0.40804430195278346</v>
      </c>
    </row>
    <row r="79" spans="1:12" s="110" customFormat="1" ht="15" customHeight="1" x14ac:dyDescent="0.2">
      <c r="A79" s="123"/>
      <c r="B79" s="124"/>
      <c r="C79" s="260" t="s">
        <v>107</v>
      </c>
      <c r="D79" s="261"/>
      <c r="E79" s="125">
        <v>44.524959742351044</v>
      </c>
      <c r="F79" s="143">
        <v>2765</v>
      </c>
      <c r="G79" s="144">
        <v>2750</v>
      </c>
      <c r="H79" s="144">
        <v>3080</v>
      </c>
      <c r="I79" s="144">
        <v>3040</v>
      </c>
      <c r="J79" s="145">
        <v>2811</v>
      </c>
      <c r="K79" s="144">
        <v>-46</v>
      </c>
      <c r="L79" s="146">
        <v>-1.6364283173247955</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86:L86"/>
    <mergeCell ref="A35:D35"/>
    <mergeCell ref="A41:D41"/>
    <mergeCell ref="A44:D44"/>
    <mergeCell ref="A47:D47"/>
    <mergeCell ref="A50:D50"/>
    <mergeCell ref="A85:L85"/>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3" t="s">
        <v>104</v>
      </c>
      <c r="B11" s="614"/>
      <c r="C11" s="285">
        <v>100</v>
      </c>
      <c r="D11" s="115">
        <v>60982</v>
      </c>
      <c r="E11" s="114">
        <v>60726</v>
      </c>
      <c r="F11" s="114">
        <v>63111</v>
      </c>
      <c r="G11" s="114">
        <v>62095</v>
      </c>
      <c r="H11" s="140">
        <v>60190</v>
      </c>
      <c r="I11" s="115">
        <v>792</v>
      </c>
      <c r="J11" s="116">
        <v>1.315833194882871</v>
      </c>
    </row>
    <row r="12" spans="1:15" s="110" customFormat="1" ht="24.95" customHeight="1" x14ac:dyDescent="0.2">
      <c r="A12" s="193" t="s">
        <v>132</v>
      </c>
      <c r="B12" s="194" t="s">
        <v>133</v>
      </c>
      <c r="C12" s="113">
        <v>1.3676166737725886</v>
      </c>
      <c r="D12" s="115">
        <v>834</v>
      </c>
      <c r="E12" s="114">
        <v>837</v>
      </c>
      <c r="F12" s="114">
        <v>905</v>
      </c>
      <c r="G12" s="114">
        <v>913</v>
      </c>
      <c r="H12" s="140">
        <v>863</v>
      </c>
      <c r="I12" s="115">
        <v>-29</v>
      </c>
      <c r="J12" s="116">
        <v>-3.3603707995365006</v>
      </c>
    </row>
    <row r="13" spans="1:15" s="110" customFormat="1" ht="24.95" customHeight="1" x14ac:dyDescent="0.2">
      <c r="A13" s="193" t="s">
        <v>134</v>
      </c>
      <c r="B13" s="199" t="s">
        <v>214</v>
      </c>
      <c r="C13" s="113">
        <v>2.3433144206487162</v>
      </c>
      <c r="D13" s="115">
        <v>1429</v>
      </c>
      <c r="E13" s="114">
        <v>1439</v>
      </c>
      <c r="F13" s="114">
        <v>1428</v>
      </c>
      <c r="G13" s="114">
        <v>1397</v>
      </c>
      <c r="H13" s="140">
        <v>1378</v>
      </c>
      <c r="I13" s="115">
        <v>51</v>
      </c>
      <c r="J13" s="116">
        <v>3.7010159651669086</v>
      </c>
    </row>
    <row r="14" spans="1:15" s="287" customFormat="1" ht="24" customHeight="1" x14ac:dyDescent="0.2">
      <c r="A14" s="193" t="s">
        <v>215</v>
      </c>
      <c r="B14" s="199" t="s">
        <v>137</v>
      </c>
      <c r="C14" s="113">
        <v>11.703453478075497</v>
      </c>
      <c r="D14" s="115">
        <v>7137</v>
      </c>
      <c r="E14" s="114">
        <v>7148</v>
      </c>
      <c r="F14" s="114">
        <v>7265</v>
      </c>
      <c r="G14" s="114">
        <v>7152</v>
      </c>
      <c r="H14" s="140">
        <v>7103</v>
      </c>
      <c r="I14" s="115">
        <v>34</v>
      </c>
      <c r="J14" s="116">
        <v>0.47867098409122905</v>
      </c>
      <c r="K14" s="110"/>
      <c r="L14" s="110"/>
      <c r="M14" s="110"/>
      <c r="N14" s="110"/>
      <c r="O14" s="110"/>
    </row>
    <row r="15" spans="1:15" s="110" customFormat="1" ht="24.75" customHeight="1" x14ac:dyDescent="0.2">
      <c r="A15" s="193" t="s">
        <v>216</v>
      </c>
      <c r="B15" s="199" t="s">
        <v>217</v>
      </c>
      <c r="C15" s="113">
        <v>4.6111967465809585</v>
      </c>
      <c r="D15" s="115">
        <v>2812</v>
      </c>
      <c r="E15" s="114">
        <v>2812</v>
      </c>
      <c r="F15" s="114">
        <v>2882</v>
      </c>
      <c r="G15" s="114">
        <v>2839</v>
      </c>
      <c r="H15" s="140">
        <v>2772</v>
      </c>
      <c r="I15" s="115">
        <v>40</v>
      </c>
      <c r="J15" s="116">
        <v>1.4430014430014431</v>
      </c>
    </row>
    <row r="16" spans="1:15" s="287" customFormat="1" ht="24.95" customHeight="1" x14ac:dyDescent="0.2">
      <c r="A16" s="193" t="s">
        <v>218</v>
      </c>
      <c r="B16" s="199" t="s">
        <v>141</v>
      </c>
      <c r="C16" s="113">
        <v>5.2113738480207275</v>
      </c>
      <c r="D16" s="115">
        <v>3178</v>
      </c>
      <c r="E16" s="114">
        <v>3213</v>
      </c>
      <c r="F16" s="114">
        <v>3241</v>
      </c>
      <c r="G16" s="114">
        <v>3179</v>
      </c>
      <c r="H16" s="140">
        <v>3182</v>
      </c>
      <c r="I16" s="115">
        <v>-4</v>
      </c>
      <c r="J16" s="116">
        <v>-0.12570710245128849</v>
      </c>
      <c r="K16" s="110"/>
      <c r="L16" s="110"/>
      <c r="M16" s="110"/>
      <c r="N16" s="110"/>
      <c r="O16" s="110"/>
    </row>
    <row r="17" spans="1:15" s="110" customFormat="1" ht="24.95" customHeight="1" x14ac:dyDescent="0.2">
      <c r="A17" s="193" t="s">
        <v>219</v>
      </c>
      <c r="B17" s="199" t="s">
        <v>220</v>
      </c>
      <c r="C17" s="113">
        <v>1.8808828834738121</v>
      </c>
      <c r="D17" s="115">
        <v>1147</v>
      </c>
      <c r="E17" s="114">
        <v>1123</v>
      </c>
      <c r="F17" s="114">
        <v>1142</v>
      </c>
      <c r="G17" s="114">
        <v>1134</v>
      </c>
      <c r="H17" s="140">
        <v>1149</v>
      </c>
      <c r="I17" s="115">
        <v>-2</v>
      </c>
      <c r="J17" s="116">
        <v>-0.17406440382941687</v>
      </c>
    </row>
    <row r="18" spans="1:15" s="287" customFormat="1" ht="24.95" customHeight="1" x14ac:dyDescent="0.2">
      <c r="A18" s="201" t="s">
        <v>144</v>
      </c>
      <c r="B18" s="202" t="s">
        <v>145</v>
      </c>
      <c r="C18" s="113">
        <v>6.4330458167983995</v>
      </c>
      <c r="D18" s="115">
        <v>3923</v>
      </c>
      <c r="E18" s="114">
        <v>3901</v>
      </c>
      <c r="F18" s="114">
        <v>4011</v>
      </c>
      <c r="G18" s="114">
        <v>3914</v>
      </c>
      <c r="H18" s="140">
        <v>3912</v>
      </c>
      <c r="I18" s="115">
        <v>11</v>
      </c>
      <c r="J18" s="116">
        <v>0.28118609406952966</v>
      </c>
      <c r="K18" s="110"/>
      <c r="L18" s="110"/>
      <c r="M18" s="110"/>
      <c r="N18" s="110"/>
      <c r="O18" s="110"/>
    </row>
    <row r="19" spans="1:15" s="110" customFormat="1" ht="24.95" customHeight="1" x14ac:dyDescent="0.2">
      <c r="A19" s="193" t="s">
        <v>146</v>
      </c>
      <c r="B19" s="199" t="s">
        <v>147</v>
      </c>
      <c r="C19" s="113">
        <v>16.44091699189925</v>
      </c>
      <c r="D19" s="115">
        <v>10026</v>
      </c>
      <c r="E19" s="114">
        <v>10018</v>
      </c>
      <c r="F19" s="114">
        <v>10294</v>
      </c>
      <c r="G19" s="114">
        <v>10078</v>
      </c>
      <c r="H19" s="140">
        <v>9818</v>
      </c>
      <c r="I19" s="115">
        <v>208</v>
      </c>
      <c r="J19" s="116">
        <v>2.1185577510694644</v>
      </c>
    </row>
    <row r="20" spans="1:15" s="287" customFormat="1" ht="24.95" customHeight="1" x14ac:dyDescent="0.2">
      <c r="A20" s="193" t="s">
        <v>148</v>
      </c>
      <c r="B20" s="199" t="s">
        <v>149</v>
      </c>
      <c r="C20" s="113">
        <v>4.4357351349578567</v>
      </c>
      <c r="D20" s="115">
        <v>2705</v>
      </c>
      <c r="E20" s="114">
        <v>2711</v>
      </c>
      <c r="F20" s="114">
        <v>2777</v>
      </c>
      <c r="G20" s="114">
        <v>2729</v>
      </c>
      <c r="H20" s="140">
        <v>2647</v>
      </c>
      <c r="I20" s="115">
        <v>58</v>
      </c>
      <c r="J20" s="116">
        <v>2.1911598035511899</v>
      </c>
      <c r="K20" s="110"/>
      <c r="L20" s="110"/>
      <c r="M20" s="110"/>
      <c r="N20" s="110"/>
      <c r="O20" s="110"/>
    </row>
    <row r="21" spans="1:15" s="110" customFormat="1" ht="24.95" customHeight="1" x14ac:dyDescent="0.2">
      <c r="A21" s="201" t="s">
        <v>150</v>
      </c>
      <c r="B21" s="202" t="s">
        <v>151</v>
      </c>
      <c r="C21" s="113">
        <v>9.470007543209471</v>
      </c>
      <c r="D21" s="115">
        <v>5775</v>
      </c>
      <c r="E21" s="114">
        <v>5739</v>
      </c>
      <c r="F21" s="114">
        <v>6947</v>
      </c>
      <c r="G21" s="114">
        <v>7067</v>
      </c>
      <c r="H21" s="140">
        <v>5859</v>
      </c>
      <c r="I21" s="115">
        <v>-84</v>
      </c>
      <c r="J21" s="116">
        <v>-1.4336917562724014</v>
      </c>
    </row>
    <row r="22" spans="1:15" s="110" customFormat="1" ht="24.95" customHeight="1" x14ac:dyDescent="0.2">
      <c r="A22" s="201" t="s">
        <v>152</v>
      </c>
      <c r="B22" s="199" t="s">
        <v>153</v>
      </c>
      <c r="C22" s="113">
        <v>1.1200026237250336</v>
      </c>
      <c r="D22" s="115">
        <v>683</v>
      </c>
      <c r="E22" s="114">
        <v>688</v>
      </c>
      <c r="F22" s="114">
        <v>695</v>
      </c>
      <c r="G22" s="114">
        <v>662</v>
      </c>
      <c r="H22" s="140" t="s">
        <v>513</v>
      </c>
      <c r="I22" s="115" t="s">
        <v>513</v>
      </c>
      <c r="J22" s="116" t="s">
        <v>513</v>
      </c>
    </row>
    <row r="23" spans="1:15" s="110" customFormat="1" ht="24.95" customHeight="1" x14ac:dyDescent="0.2">
      <c r="A23" s="193" t="s">
        <v>154</v>
      </c>
      <c r="B23" s="199" t="s">
        <v>155</v>
      </c>
      <c r="C23" s="113">
        <v>1.7103407562887409</v>
      </c>
      <c r="D23" s="115">
        <v>1043</v>
      </c>
      <c r="E23" s="114">
        <v>1054</v>
      </c>
      <c r="F23" s="114">
        <v>1058</v>
      </c>
      <c r="G23" s="114">
        <v>1034</v>
      </c>
      <c r="H23" s="140">
        <v>1051</v>
      </c>
      <c r="I23" s="115">
        <v>-8</v>
      </c>
      <c r="J23" s="116">
        <v>-0.76117982873453849</v>
      </c>
    </row>
    <row r="24" spans="1:15" s="110" customFormat="1" ht="24.95" customHeight="1" x14ac:dyDescent="0.2">
      <c r="A24" s="193" t="s">
        <v>156</v>
      </c>
      <c r="B24" s="199" t="s">
        <v>221</v>
      </c>
      <c r="C24" s="113">
        <v>5.6278901971073427</v>
      </c>
      <c r="D24" s="115">
        <v>3432</v>
      </c>
      <c r="E24" s="114">
        <v>3476</v>
      </c>
      <c r="F24" s="114">
        <v>3519</v>
      </c>
      <c r="G24" s="114">
        <v>3456</v>
      </c>
      <c r="H24" s="140">
        <v>3417</v>
      </c>
      <c r="I24" s="115">
        <v>15</v>
      </c>
      <c r="J24" s="116">
        <v>0.43898156277436345</v>
      </c>
    </row>
    <row r="25" spans="1:15" s="110" customFormat="1" ht="24.95" customHeight="1" x14ac:dyDescent="0.2">
      <c r="A25" s="193" t="s">
        <v>222</v>
      </c>
      <c r="B25" s="204" t="s">
        <v>159</v>
      </c>
      <c r="C25" s="113">
        <v>3.9159096126725919</v>
      </c>
      <c r="D25" s="115">
        <v>2388</v>
      </c>
      <c r="E25" s="114">
        <v>2325</v>
      </c>
      <c r="F25" s="114">
        <v>2456</v>
      </c>
      <c r="G25" s="114">
        <v>2399</v>
      </c>
      <c r="H25" s="140">
        <v>2250</v>
      </c>
      <c r="I25" s="115">
        <v>138</v>
      </c>
      <c r="J25" s="116">
        <v>6.1333333333333337</v>
      </c>
    </row>
    <row r="26" spans="1:15" s="110" customFormat="1" ht="24.95" customHeight="1" x14ac:dyDescent="0.2">
      <c r="A26" s="201">
        <v>782.78300000000002</v>
      </c>
      <c r="B26" s="203" t="s">
        <v>160</v>
      </c>
      <c r="C26" s="113">
        <v>0.14266504870289592</v>
      </c>
      <c r="D26" s="115">
        <v>87</v>
      </c>
      <c r="E26" s="114">
        <v>81</v>
      </c>
      <c r="F26" s="114">
        <v>79</v>
      </c>
      <c r="G26" s="114">
        <v>73</v>
      </c>
      <c r="H26" s="140" t="s">
        <v>513</v>
      </c>
      <c r="I26" s="115" t="s">
        <v>513</v>
      </c>
      <c r="J26" s="116" t="s">
        <v>513</v>
      </c>
    </row>
    <row r="27" spans="1:15" s="110" customFormat="1" ht="24.95" customHeight="1" x14ac:dyDescent="0.2">
      <c r="A27" s="193" t="s">
        <v>161</v>
      </c>
      <c r="B27" s="199" t="s">
        <v>223</v>
      </c>
      <c r="C27" s="113">
        <v>5.6557672755895183</v>
      </c>
      <c r="D27" s="115">
        <v>3449</v>
      </c>
      <c r="E27" s="114">
        <v>3448</v>
      </c>
      <c r="F27" s="114">
        <v>3506</v>
      </c>
      <c r="G27" s="114">
        <v>3432</v>
      </c>
      <c r="H27" s="140">
        <v>3378</v>
      </c>
      <c r="I27" s="115">
        <v>71</v>
      </c>
      <c r="J27" s="116">
        <v>2.1018354055654234</v>
      </c>
    </row>
    <row r="28" spans="1:15" s="110" customFormat="1" ht="24.95" customHeight="1" x14ac:dyDescent="0.2">
      <c r="A28" s="193" t="s">
        <v>163</v>
      </c>
      <c r="B28" s="199" t="s">
        <v>164</v>
      </c>
      <c r="C28" s="113">
        <v>2.3498737332327573</v>
      </c>
      <c r="D28" s="115">
        <v>1433</v>
      </c>
      <c r="E28" s="114">
        <v>1447</v>
      </c>
      <c r="F28" s="114">
        <v>1459</v>
      </c>
      <c r="G28" s="114">
        <v>1420</v>
      </c>
      <c r="H28" s="140">
        <v>1398</v>
      </c>
      <c r="I28" s="115">
        <v>35</v>
      </c>
      <c r="J28" s="116">
        <v>2.503576537911302</v>
      </c>
    </row>
    <row r="29" spans="1:15" s="110" customFormat="1" ht="24.95" customHeight="1" x14ac:dyDescent="0.2">
      <c r="A29" s="193">
        <v>86</v>
      </c>
      <c r="B29" s="199" t="s">
        <v>165</v>
      </c>
      <c r="C29" s="113">
        <v>13.128464136958447</v>
      </c>
      <c r="D29" s="115">
        <v>8006</v>
      </c>
      <c r="E29" s="114">
        <v>7925</v>
      </c>
      <c r="F29" s="114">
        <v>7909</v>
      </c>
      <c r="G29" s="114">
        <v>7776</v>
      </c>
      <c r="H29" s="140">
        <v>7799</v>
      </c>
      <c r="I29" s="115">
        <v>207</v>
      </c>
      <c r="J29" s="116">
        <v>2.6541864341582255</v>
      </c>
    </row>
    <row r="30" spans="1:15" s="110" customFormat="1" ht="24.95" customHeight="1" x14ac:dyDescent="0.2">
      <c r="A30" s="193">
        <v>87.88</v>
      </c>
      <c r="B30" s="204" t="s">
        <v>166</v>
      </c>
      <c r="C30" s="113">
        <v>9.5339608409038732</v>
      </c>
      <c r="D30" s="115">
        <v>5814</v>
      </c>
      <c r="E30" s="114">
        <v>5844</v>
      </c>
      <c r="F30" s="114">
        <v>5866</v>
      </c>
      <c r="G30" s="114">
        <v>5650</v>
      </c>
      <c r="H30" s="140">
        <v>5861</v>
      </c>
      <c r="I30" s="115">
        <v>-47</v>
      </c>
      <c r="J30" s="116">
        <v>-0.80191093670022184</v>
      </c>
    </row>
    <row r="31" spans="1:15" s="110" customFormat="1" ht="24.95" customHeight="1" x14ac:dyDescent="0.2">
      <c r="A31" s="193" t="s">
        <v>167</v>
      </c>
      <c r="B31" s="199" t="s">
        <v>168</v>
      </c>
      <c r="C31" s="113">
        <v>4.6193958873110095</v>
      </c>
      <c r="D31" s="115">
        <v>2817</v>
      </c>
      <c r="E31" s="114">
        <v>2644</v>
      </c>
      <c r="F31" s="114">
        <v>2936</v>
      </c>
      <c r="G31" s="114">
        <v>2942</v>
      </c>
      <c r="H31" s="140">
        <v>2719</v>
      </c>
      <c r="I31" s="115">
        <v>98</v>
      </c>
      <c r="J31" s="116">
        <v>3.6042662743655756</v>
      </c>
    </row>
    <row r="32" spans="1:15" s="110" customFormat="1" ht="24.95" customHeight="1" x14ac:dyDescent="0.2">
      <c r="A32" s="193"/>
      <c r="B32" s="288" t="s">
        <v>224</v>
      </c>
      <c r="C32" s="113" t="s">
        <v>513</v>
      </c>
      <c r="D32" s="115" t="s">
        <v>513</v>
      </c>
      <c r="E32" s="114" t="s">
        <v>513</v>
      </c>
      <c r="F32" s="114" t="s">
        <v>513</v>
      </c>
      <c r="G32" s="114" t="s">
        <v>513</v>
      </c>
      <c r="H32" s="140" t="s">
        <v>513</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1.3676166737725886</v>
      </c>
      <c r="D34" s="115">
        <v>834</v>
      </c>
      <c r="E34" s="114">
        <v>837</v>
      </c>
      <c r="F34" s="114">
        <v>905</v>
      </c>
      <c r="G34" s="114">
        <v>913</v>
      </c>
      <c r="H34" s="140">
        <v>863</v>
      </c>
      <c r="I34" s="115">
        <v>-29</v>
      </c>
      <c r="J34" s="116">
        <v>-3.3603707995365006</v>
      </c>
    </row>
    <row r="35" spans="1:10" s="110" customFormat="1" ht="24.95" customHeight="1" x14ac:dyDescent="0.2">
      <c r="A35" s="292" t="s">
        <v>171</v>
      </c>
      <c r="B35" s="293" t="s">
        <v>172</v>
      </c>
      <c r="C35" s="113">
        <v>20.479813715522614</v>
      </c>
      <c r="D35" s="115">
        <v>12489</v>
      </c>
      <c r="E35" s="114">
        <v>12488</v>
      </c>
      <c r="F35" s="114">
        <v>12704</v>
      </c>
      <c r="G35" s="114">
        <v>12463</v>
      </c>
      <c r="H35" s="140">
        <v>12393</v>
      </c>
      <c r="I35" s="115">
        <v>96</v>
      </c>
      <c r="J35" s="116">
        <v>0.77463083999031712</v>
      </c>
    </row>
    <row r="36" spans="1:10" s="110" customFormat="1" ht="24.95" customHeight="1" x14ac:dyDescent="0.2">
      <c r="A36" s="294" t="s">
        <v>173</v>
      </c>
      <c r="B36" s="295" t="s">
        <v>174</v>
      </c>
      <c r="C36" s="125">
        <v>78.150929782558791</v>
      </c>
      <c r="D36" s="143">
        <v>47658</v>
      </c>
      <c r="E36" s="144">
        <v>47400</v>
      </c>
      <c r="F36" s="144">
        <v>49501</v>
      </c>
      <c r="G36" s="144">
        <v>48718</v>
      </c>
      <c r="H36" s="145">
        <v>46933</v>
      </c>
      <c r="I36" s="143">
        <v>725</v>
      </c>
      <c r="J36" s="146">
        <v>1.5447552894551808</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2020-09-25T06:32:52Z</dcterms:created>
  <dcterms:modified xsi:type="dcterms:W3CDTF">2020-09-28T08:05:58Z</dcterms:modified>
</cp:coreProperties>
</file>