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J75" i="24" s="1"/>
  <c r="G75" i="24"/>
  <c r="F75" i="24"/>
  <c r="E75" i="24"/>
  <c r="L74" i="24"/>
  <c r="H74" i="24" s="1"/>
  <c r="G74" i="24"/>
  <c r="F74" i="24"/>
  <c r="E74" i="24"/>
  <c r="L73" i="24"/>
  <c r="H73" i="24" s="1"/>
  <c r="J73" i="24" s="1"/>
  <c r="G73" i="24"/>
  <c r="F73" i="24"/>
  <c r="E73" i="24"/>
  <c r="L72" i="24"/>
  <c r="H72" i="24" s="1"/>
  <c r="J72" i="24"/>
  <c r="G72" i="24"/>
  <c r="F72" i="24"/>
  <c r="E72" i="24"/>
  <c r="L71" i="24"/>
  <c r="H71" i="24" s="1"/>
  <c r="J71" i="24"/>
  <c r="G71" i="24"/>
  <c r="F71" i="24"/>
  <c r="E71" i="24"/>
  <c r="L70" i="24"/>
  <c r="H70" i="24" s="1"/>
  <c r="J70" i="24"/>
  <c r="G70" i="24"/>
  <c r="F70" i="24"/>
  <c r="E70" i="24"/>
  <c r="L69" i="24"/>
  <c r="H69" i="24" s="1"/>
  <c r="J69" i="24"/>
  <c r="G69" i="24"/>
  <c r="F69" i="24"/>
  <c r="E69" i="24"/>
  <c r="L68" i="24"/>
  <c r="H68" i="24" s="1"/>
  <c r="J68" i="24" s="1"/>
  <c r="G68" i="24"/>
  <c r="F68" i="24"/>
  <c r="E68" i="24"/>
  <c r="L67" i="24"/>
  <c r="H67" i="24" s="1"/>
  <c r="J67" i="24" s="1"/>
  <c r="G67" i="24"/>
  <c r="F67" i="24"/>
  <c r="E67" i="24"/>
  <c r="L66" i="24"/>
  <c r="H66" i="24" s="1"/>
  <c r="G66" i="24"/>
  <c r="F66" i="24"/>
  <c r="E66" i="24"/>
  <c r="L65" i="24"/>
  <c r="H65" i="24" s="1"/>
  <c r="J65" i="24" s="1"/>
  <c r="G65" i="24"/>
  <c r="F65" i="24"/>
  <c r="E65" i="24"/>
  <c r="L64" i="24"/>
  <c r="H64" i="24" s="1"/>
  <c r="J64" i="24"/>
  <c r="G64" i="24"/>
  <c r="F64" i="24"/>
  <c r="E64" i="24"/>
  <c r="L63" i="24"/>
  <c r="H63" i="24" s="1"/>
  <c r="J63" i="24"/>
  <c r="G63" i="24"/>
  <c r="F63" i="24"/>
  <c r="E63" i="24"/>
  <c r="L62" i="24"/>
  <c r="H62" i="24" s="1"/>
  <c r="J62" i="24"/>
  <c r="G62" i="24"/>
  <c r="F62" i="24"/>
  <c r="E62" i="24"/>
  <c r="L61" i="24"/>
  <c r="H61" i="24" s="1"/>
  <c r="J61" i="24"/>
  <c r="G61" i="24"/>
  <c r="F61" i="24"/>
  <c r="E61" i="24"/>
  <c r="L60" i="24"/>
  <c r="H60" i="24" s="1"/>
  <c r="J60" i="24" s="1"/>
  <c r="G60" i="24"/>
  <c r="F60" i="24"/>
  <c r="E60" i="24"/>
  <c r="L59" i="24"/>
  <c r="H59" i="24" s="1"/>
  <c r="J59" i="24" s="1"/>
  <c r="G59" i="24"/>
  <c r="F59" i="24"/>
  <c r="E59" i="24"/>
  <c r="L58" i="24"/>
  <c r="H58" i="24" s="1"/>
  <c r="G58" i="24"/>
  <c r="F58" i="24"/>
  <c r="E58" i="24"/>
  <c r="L57" i="24"/>
  <c r="H57" i="24" s="1"/>
  <c r="J57" i="24" s="1"/>
  <c r="G57" i="24"/>
  <c r="F57" i="24"/>
  <c r="E57" i="24"/>
  <c r="L56" i="24"/>
  <c r="H56" i="24" s="1"/>
  <c r="J56" i="24"/>
  <c r="G56" i="24"/>
  <c r="F56" i="24"/>
  <c r="E56" i="24"/>
  <c r="L55" i="24"/>
  <c r="H55" i="24" s="1"/>
  <c r="J55" i="24"/>
  <c r="G55" i="24"/>
  <c r="F55" i="24"/>
  <c r="E55" i="24"/>
  <c r="L54" i="24"/>
  <c r="H54" i="24" s="1"/>
  <c r="J54" i="24"/>
  <c r="G54" i="24"/>
  <c r="F54" i="24"/>
  <c r="E54" i="24"/>
  <c r="L53" i="24"/>
  <c r="H53" i="24" s="1"/>
  <c r="J53" i="24"/>
  <c r="G53" i="24"/>
  <c r="F53" i="24"/>
  <c r="E53" i="24"/>
  <c r="L52" i="24"/>
  <c r="H52" i="24" s="1"/>
  <c r="J52" i="24" s="1"/>
  <c r="G52" i="24"/>
  <c r="F52" i="24"/>
  <c r="E52" i="24"/>
  <c r="L51" i="24"/>
  <c r="H51" i="24" s="1"/>
  <c r="J51" i="24" s="1"/>
  <c r="G51" i="24"/>
  <c r="F51" i="24"/>
  <c r="E51" i="24"/>
  <c r="I44" i="24"/>
  <c r="G44" i="24"/>
  <c r="C44" i="24"/>
  <c r="M44" i="24" s="1"/>
  <c r="B44" i="24"/>
  <c r="D44" i="24" s="1"/>
  <c r="M43" i="24"/>
  <c r="K43" i="24"/>
  <c r="H43" i="24"/>
  <c r="F43" i="24"/>
  <c r="C43" i="24"/>
  <c r="B43" i="24"/>
  <c r="D43" i="24" s="1"/>
  <c r="L42" i="24"/>
  <c r="I42" i="24"/>
  <c r="G42" i="24"/>
  <c r="C42" i="24"/>
  <c r="M42" i="24" s="1"/>
  <c r="B42" i="24"/>
  <c r="D42" i="24" s="1"/>
  <c r="M41" i="24"/>
  <c r="K41" i="24"/>
  <c r="H41" i="24"/>
  <c r="F41" i="24"/>
  <c r="E41" i="24"/>
  <c r="C41" i="24"/>
  <c r="B41" i="24"/>
  <c r="D41" i="24" s="1"/>
  <c r="L40" i="24"/>
  <c r="I40" i="24"/>
  <c r="G40" i="24"/>
  <c r="C40" i="24"/>
  <c r="M40" i="24" s="1"/>
  <c r="B40" i="24"/>
  <c r="D40" i="24" s="1"/>
  <c r="M36" i="24"/>
  <c r="L36" i="24"/>
  <c r="K36" i="24"/>
  <c r="J36" i="24"/>
  <c r="I36" i="24"/>
  <c r="H36" i="24"/>
  <c r="G36" i="24"/>
  <c r="F36" i="24"/>
  <c r="E36" i="24"/>
  <c r="D36" i="24"/>
  <c r="L57" i="15"/>
  <c r="K57" i="15"/>
  <c r="C45" i="24"/>
  <c r="M45" i="24" s="1"/>
  <c r="C38" i="24"/>
  <c r="C37" i="24"/>
  <c r="E37" i="24" s="1"/>
  <c r="C35" i="24"/>
  <c r="C34" i="24"/>
  <c r="C33" i="24"/>
  <c r="C32" i="24"/>
  <c r="C31" i="24"/>
  <c r="C30" i="24"/>
  <c r="G30" i="24" s="1"/>
  <c r="C29" i="24"/>
  <c r="C28" i="24"/>
  <c r="C27" i="24"/>
  <c r="C26" i="24"/>
  <c r="G26" i="24" s="1"/>
  <c r="C25" i="24"/>
  <c r="C24" i="24"/>
  <c r="C23" i="24"/>
  <c r="C22" i="24"/>
  <c r="G22" i="24" s="1"/>
  <c r="C21" i="24"/>
  <c r="C20" i="24"/>
  <c r="C19" i="24"/>
  <c r="C18" i="24"/>
  <c r="G18" i="24" s="1"/>
  <c r="C17" i="24"/>
  <c r="C16" i="24"/>
  <c r="C15" i="24"/>
  <c r="C9" i="24"/>
  <c r="C8" i="24"/>
  <c r="C7" i="24"/>
  <c r="B38" i="24"/>
  <c r="B37" i="24"/>
  <c r="B35" i="24"/>
  <c r="B34" i="24"/>
  <c r="B33" i="24"/>
  <c r="B32" i="24"/>
  <c r="B31" i="24"/>
  <c r="K31" i="24" s="1"/>
  <c r="B30" i="24"/>
  <c r="B29" i="24"/>
  <c r="B28" i="24"/>
  <c r="B27" i="24"/>
  <c r="B26" i="24"/>
  <c r="B25" i="24"/>
  <c r="B24" i="24"/>
  <c r="B23" i="24"/>
  <c r="K23" i="24" s="1"/>
  <c r="B22" i="24"/>
  <c r="B21" i="24"/>
  <c r="B20" i="24"/>
  <c r="B19" i="24"/>
  <c r="B18" i="24"/>
  <c r="B17" i="24"/>
  <c r="B16" i="24"/>
  <c r="B15" i="24"/>
  <c r="K15" i="24" s="1"/>
  <c r="B9" i="24"/>
  <c r="B8" i="24"/>
  <c r="B7" i="24"/>
  <c r="G29" i="24" l="1"/>
  <c r="M29" i="24"/>
  <c r="E29" i="24"/>
  <c r="L29" i="24"/>
  <c r="I29" i="24"/>
  <c r="K8" i="24"/>
  <c r="J8" i="24"/>
  <c r="H8" i="24"/>
  <c r="F8" i="24"/>
  <c r="D8" i="24"/>
  <c r="F9" i="24"/>
  <c r="D9" i="24"/>
  <c r="J9" i="24"/>
  <c r="H9" i="24"/>
  <c r="K9" i="24"/>
  <c r="G9" i="24"/>
  <c r="M9" i="24"/>
  <c r="E9" i="24"/>
  <c r="L9" i="24"/>
  <c r="I9" i="24"/>
  <c r="G21" i="24"/>
  <c r="M21" i="24"/>
  <c r="E21" i="24"/>
  <c r="L21" i="24"/>
  <c r="I21" i="24"/>
  <c r="F35" i="24"/>
  <c r="D35" i="24"/>
  <c r="J35" i="24"/>
  <c r="H35" i="24"/>
  <c r="K35" i="24"/>
  <c r="F7" i="24"/>
  <c r="D7" i="24"/>
  <c r="J7" i="24"/>
  <c r="H7" i="24"/>
  <c r="K7" i="24"/>
  <c r="K16" i="24"/>
  <c r="J16" i="24"/>
  <c r="H16" i="24"/>
  <c r="F16" i="24"/>
  <c r="D16" i="24"/>
  <c r="F25" i="24"/>
  <c r="D25" i="24"/>
  <c r="J25" i="24"/>
  <c r="H25" i="24"/>
  <c r="K25" i="24"/>
  <c r="K28" i="24"/>
  <c r="J28" i="24"/>
  <c r="H28" i="24"/>
  <c r="F28" i="24"/>
  <c r="D28" i="24"/>
  <c r="K34" i="24"/>
  <c r="J34" i="24"/>
  <c r="H34" i="24"/>
  <c r="F34" i="24"/>
  <c r="D34" i="24"/>
  <c r="G17" i="24"/>
  <c r="M17" i="24"/>
  <c r="E17" i="24"/>
  <c r="L17" i="24"/>
  <c r="I17" i="24"/>
  <c r="G23" i="24"/>
  <c r="M23" i="24"/>
  <c r="E23" i="24"/>
  <c r="L23" i="24"/>
  <c r="I23" i="24"/>
  <c r="G27" i="24"/>
  <c r="M27" i="24"/>
  <c r="E27" i="24"/>
  <c r="L27" i="24"/>
  <c r="I27" i="24"/>
  <c r="G33" i="24"/>
  <c r="M33" i="24"/>
  <c r="E33" i="24"/>
  <c r="L33" i="24"/>
  <c r="I33" i="24"/>
  <c r="B14" i="24"/>
  <c r="B6" i="24"/>
  <c r="F29" i="24"/>
  <c r="D29" i="24"/>
  <c r="J29" i="24"/>
  <c r="H29" i="24"/>
  <c r="K29" i="24"/>
  <c r="K32" i="24"/>
  <c r="J32" i="24"/>
  <c r="H32" i="24"/>
  <c r="F32" i="24"/>
  <c r="D32" i="24"/>
  <c r="I18" i="24"/>
  <c r="L18" i="24"/>
  <c r="M18" i="24"/>
  <c r="E18" i="24"/>
  <c r="I24" i="24"/>
  <c r="L24" i="24"/>
  <c r="M24" i="24"/>
  <c r="G24" i="24"/>
  <c r="E24" i="24"/>
  <c r="I34" i="24"/>
  <c r="L34" i="24"/>
  <c r="M34" i="24"/>
  <c r="E34" i="24"/>
  <c r="M38" i="24"/>
  <c r="E38" i="24"/>
  <c r="L38" i="24"/>
  <c r="I38" i="24"/>
  <c r="G38" i="24"/>
  <c r="F17" i="24"/>
  <c r="D17" i="24"/>
  <c r="J17" i="24"/>
  <c r="H17" i="24"/>
  <c r="K17" i="24"/>
  <c r="K20" i="24"/>
  <c r="J20" i="24"/>
  <c r="H20" i="24"/>
  <c r="F20" i="24"/>
  <c r="D20" i="24"/>
  <c r="K26" i="24"/>
  <c r="J26" i="24"/>
  <c r="H26" i="24"/>
  <c r="F26" i="24"/>
  <c r="D26" i="24"/>
  <c r="G7" i="24"/>
  <c r="M7" i="24"/>
  <c r="E7" i="24"/>
  <c r="L7" i="24"/>
  <c r="I7" i="24"/>
  <c r="I8" i="24"/>
  <c r="L8" i="24"/>
  <c r="G8" i="24"/>
  <c r="E8" i="24"/>
  <c r="M8" i="24"/>
  <c r="K58" i="24"/>
  <c r="I58" i="24"/>
  <c r="J58" i="24"/>
  <c r="K74" i="24"/>
  <c r="I74" i="24"/>
  <c r="J74" i="24"/>
  <c r="B45" i="24"/>
  <c r="B39" i="24"/>
  <c r="K30" i="24"/>
  <c r="J30" i="24"/>
  <c r="H30" i="24"/>
  <c r="F30" i="24"/>
  <c r="D30" i="24"/>
  <c r="G15" i="24"/>
  <c r="M15" i="24"/>
  <c r="E15" i="24"/>
  <c r="L15" i="24"/>
  <c r="I15" i="24"/>
  <c r="G19" i="24"/>
  <c r="M19" i="24"/>
  <c r="E19" i="24"/>
  <c r="L19" i="24"/>
  <c r="I19" i="24"/>
  <c r="G25" i="24"/>
  <c r="M25" i="24"/>
  <c r="E25" i="24"/>
  <c r="L25" i="24"/>
  <c r="I25" i="24"/>
  <c r="G31" i="24"/>
  <c r="M31" i="24"/>
  <c r="E31" i="24"/>
  <c r="L31" i="24"/>
  <c r="I31" i="24"/>
  <c r="G35" i="24"/>
  <c r="M35" i="24"/>
  <c r="E35" i="24"/>
  <c r="L35" i="24"/>
  <c r="I35" i="24"/>
  <c r="F19" i="24"/>
  <c r="D19" i="24"/>
  <c r="J19" i="24"/>
  <c r="H19" i="24"/>
  <c r="K19" i="24"/>
  <c r="F21" i="24"/>
  <c r="D21" i="24"/>
  <c r="J21" i="24"/>
  <c r="H21" i="24"/>
  <c r="K21" i="24"/>
  <c r="K24" i="24"/>
  <c r="J24" i="24"/>
  <c r="H24" i="24"/>
  <c r="F24" i="24"/>
  <c r="D24" i="24"/>
  <c r="F33" i="24"/>
  <c r="D33" i="24"/>
  <c r="J33" i="24"/>
  <c r="H33" i="24"/>
  <c r="K33" i="24"/>
  <c r="H37" i="24"/>
  <c r="F37" i="24"/>
  <c r="D37" i="24"/>
  <c r="J37" i="24"/>
  <c r="K37" i="24"/>
  <c r="I45" i="24"/>
  <c r="G45" i="24"/>
  <c r="L45" i="24"/>
  <c r="E45" i="24"/>
  <c r="K18" i="24"/>
  <c r="J18" i="24"/>
  <c r="H18" i="24"/>
  <c r="F18" i="24"/>
  <c r="D18" i="24"/>
  <c r="F27" i="24"/>
  <c r="D27" i="24"/>
  <c r="J27" i="24"/>
  <c r="H27" i="24"/>
  <c r="K27" i="24"/>
  <c r="I16" i="24"/>
  <c r="L16" i="24"/>
  <c r="M16" i="24"/>
  <c r="G16" i="24"/>
  <c r="E16" i="24"/>
  <c r="I26" i="24"/>
  <c r="L26" i="24"/>
  <c r="M26" i="24"/>
  <c r="E26" i="24"/>
  <c r="I32" i="24"/>
  <c r="L32" i="24"/>
  <c r="M32" i="24"/>
  <c r="G32" i="24"/>
  <c r="E32" i="24"/>
  <c r="K22" i="24"/>
  <c r="J22" i="24"/>
  <c r="H22" i="24"/>
  <c r="F22" i="24"/>
  <c r="D22" i="24"/>
  <c r="D38" i="24"/>
  <c r="K38" i="24"/>
  <c r="J38" i="24"/>
  <c r="H38" i="24"/>
  <c r="F38" i="24"/>
  <c r="I37" i="24"/>
  <c r="G37" i="24"/>
  <c r="L37" i="24"/>
  <c r="M37" i="24"/>
  <c r="G34" i="24"/>
  <c r="K66" i="24"/>
  <c r="I66" i="24"/>
  <c r="J66" i="24"/>
  <c r="J77" i="24"/>
  <c r="I20" i="24"/>
  <c r="L20" i="24"/>
  <c r="I28" i="24"/>
  <c r="L28" i="24"/>
  <c r="M20" i="24"/>
  <c r="M28" i="24"/>
  <c r="I41" i="24"/>
  <c r="G41" i="24"/>
  <c r="L41" i="24"/>
  <c r="K53" i="24"/>
  <c r="I53" i="24"/>
  <c r="K61" i="24"/>
  <c r="I61" i="24"/>
  <c r="K69" i="24"/>
  <c r="I69" i="24"/>
  <c r="K55" i="24"/>
  <c r="I55" i="24"/>
  <c r="K63" i="24"/>
  <c r="I63" i="24"/>
  <c r="K71" i="24"/>
  <c r="I71" i="24"/>
  <c r="K52" i="24"/>
  <c r="I52" i="24"/>
  <c r="K60" i="24"/>
  <c r="I60" i="24"/>
  <c r="K68" i="24"/>
  <c r="I68" i="24"/>
  <c r="E22" i="24"/>
  <c r="E30" i="24"/>
  <c r="I43" i="24"/>
  <c r="G43" i="24"/>
  <c r="L43" i="24"/>
  <c r="K57" i="24"/>
  <c r="I57" i="24"/>
  <c r="K65" i="24"/>
  <c r="I65" i="24"/>
  <c r="K73" i="24"/>
  <c r="I73" i="24"/>
  <c r="F15" i="24"/>
  <c r="D15" i="24"/>
  <c r="J15" i="24"/>
  <c r="H15" i="24"/>
  <c r="F23" i="24"/>
  <c r="D23" i="24"/>
  <c r="J23" i="24"/>
  <c r="H23" i="24"/>
  <c r="F31" i="24"/>
  <c r="D31" i="24"/>
  <c r="J31" i="24"/>
  <c r="H31" i="24"/>
  <c r="E43" i="24"/>
  <c r="K54" i="24"/>
  <c r="I54" i="24"/>
  <c r="K62" i="24"/>
  <c r="I62" i="24"/>
  <c r="K70" i="24"/>
  <c r="I70" i="24"/>
  <c r="C14" i="24"/>
  <c r="C6" i="24"/>
  <c r="I22" i="24"/>
  <c r="L22" i="24"/>
  <c r="I30" i="24"/>
  <c r="L30" i="24"/>
  <c r="E20" i="24"/>
  <c r="M22" i="24"/>
  <c r="E28" i="24"/>
  <c r="M30" i="24"/>
  <c r="C39" i="24"/>
  <c r="K51" i="24"/>
  <c r="I51" i="24"/>
  <c r="K59" i="24"/>
  <c r="I59" i="24"/>
  <c r="K67" i="24"/>
  <c r="I67" i="24"/>
  <c r="K75" i="24"/>
  <c r="I75" i="24"/>
  <c r="G20" i="24"/>
  <c r="G28" i="24"/>
  <c r="K56" i="24"/>
  <c r="I56" i="24"/>
  <c r="K64" i="24"/>
  <c r="I64" i="24"/>
  <c r="K72" i="24"/>
  <c r="I72" i="24"/>
  <c r="F40" i="24"/>
  <c r="J41" i="24"/>
  <c r="F42" i="24"/>
  <c r="J43" i="24"/>
  <c r="F44" i="24"/>
  <c r="H40" i="24"/>
  <c r="H42" i="24"/>
  <c r="H44" i="24"/>
  <c r="J40" i="24"/>
  <c r="J42" i="24"/>
  <c r="J44" i="24"/>
  <c r="K40" i="24"/>
  <c r="K42" i="24"/>
  <c r="K44" i="24"/>
  <c r="L44" i="24"/>
  <c r="E40" i="24"/>
  <c r="E42" i="24"/>
  <c r="E44" i="24"/>
  <c r="H39" i="24" l="1"/>
  <c r="F39" i="24"/>
  <c r="D39" i="24"/>
  <c r="J39" i="24"/>
  <c r="K39" i="24"/>
  <c r="H45" i="24"/>
  <c r="F45" i="24"/>
  <c r="D45" i="24"/>
  <c r="J45" i="24"/>
  <c r="K45" i="24"/>
  <c r="J79" i="24"/>
  <c r="J78" i="24"/>
  <c r="K6" i="24"/>
  <c r="J6" i="24"/>
  <c r="H6" i="24"/>
  <c r="F6" i="24"/>
  <c r="D6" i="24"/>
  <c r="I39" i="24"/>
  <c r="G39" i="24"/>
  <c r="L39" i="24"/>
  <c r="E39" i="24"/>
  <c r="M39" i="24"/>
  <c r="I77" i="24"/>
  <c r="K14" i="24"/>
  <c r="J14" i="24"/>
  <c r="H14" i="24"/>
  <c r="F14" i="24"/>
  <c r="D14" i="24"/>
  <c r="K77" i="24"/>
  <c r="I6" i="24"/>
  <c r="L6" i="24"/>
  <c r="M6" i="24"/>
  <c r="E6" i="24"/>
  <c r="G6" i="24"/>
  <c r="I14" i="24"/>
  <c r="L14" i="24"/>
  <c r="M14" i="24"/>
  <c r="G14" i="24"/>
  <c r="E14" i="24"/>
  <c r="I78" i="24" l="1"/>
  <c r="I79" i="24"/>
  <c r="K79" i="24"/>
  <c r="K78" i="24"/>
  <c r="I83" i="24" l="1"/>
  <c r="I82" i="24"/>
  <c r="I81" i="24"/>
</calcChain>
</file>

<file path=xl/sharedStrings.xml><?xml version="1.0" encoding="utf-8"?>
<sst xmlns="http://schemas.openxmlformats.org/spreadsheetml/2006/main" count="1665" uniqueCount="521">
  <si>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</si>
  <si>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</si>
  <si>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</si>
  <si>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</si>
  <si>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</si>
  <si>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</si>
  <si>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</si>
  <si>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</si>
  <si>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</si>
  <si>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</si>
  <si>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</si>
  <si>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</si>
  <si>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</si>
  <si>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Region Hannover (03241)</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</si>
  <si>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</si>
  <si>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</si>
  <si>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</si>
  <si>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</si>
  <si>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</si>
  <si>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</si>
  <si>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</si>
  <si>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</si>
  <si>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</si>
  <si>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</si>
  <si>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</si>
  <si>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</si>
  <si>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</si>
  <si>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</si>
  <si>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Nordost</t>
  </si>
  <si>
    <t>Spichernstr. 1</t>
  </si>
  <si>
    <t>30161 Hannover</t>
  </si>
  <si>
    <t>E-Mail:</t>
  </si>
  <si>
    <t>Statistik-Service-Nordost@arbeitsagentur.de</t>
  </si>
  <si>
    <t>Hotline:</t>
  </si>
  <si>
    <t>0511/919-3455</t>
  </si>
  <si>
    <t>Fax:</t>
  </si>
  <si>
    <t>0511/919-4103456</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</si>
  <si>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</si>
  <si>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</si>
  <si>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</si>
  <si>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</si>
  <si>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</si>
  <si>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</si>
  <si>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</si>
  <si>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</si>
  <si>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</si>
  <si>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</si>
  <si>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</si>
  <si>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</si>
  <si>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</si>
  <si>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</si>
  <si>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</si>
  <si>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</si>
  <si>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</si>
  <si>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</si>
  <si>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</si>
  <si>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</si>
  <si>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</si>
  <si>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</si>
  <si>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</si>
  <si>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</si>
  <si>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</si>
  <si>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</si>
  <si>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</si>
  <si>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</si>
  <si>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</si>
  <si>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</si>
  <si>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</si>
  <si>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</si>
  <si>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</si>
  <si>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</si>
  <si>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</si>
  <si>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</si>
  <si>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</si>
  <si>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</si>
  <si>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</si>
  <si>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</si>
  <si>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</si>
  <si>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</si>
  <si>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</si>
  <si>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</si>
  <si>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</si>
  <si>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</si>
  <si>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</si>
  <si>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</si>
  <si>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</si>
  <si>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</si>
  <si>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</si>
  <si>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</si>
  <si>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</si>
  <si>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</si>
  <si>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</si>
  <si>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Region Hannover (03241);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</si>
  <si>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</si>
  <si>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</si>
  <si>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</si>
  <si>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</si>
  <si>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</si>
  <si>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</si>
  <si>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</si>
  <si>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</si>
  <si>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</si>
  <si>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</si>
  <si>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</si>
  <si>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</si>
  <si>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</si>
  <si>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</si>
  <si>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</si>
  <si>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</si>
  <si>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</si>
  <si>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</si>
  <si>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</si>
  <si>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</si>
  <si>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</si>
  <si>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</si>
  <si>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</si>
  <si>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</si>
  <si>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</si>
  <si>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</si>
  <si>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</si>
  <si>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</si>
  <si>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</si>
  <si>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</si>
  <si>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</si>
  <si>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</si>
  <si>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</si>
  <si>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</si>
  <si>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</si>
  <si>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</si>
  <si>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Bundesland Niedersachsen</t>
  </si>
  <si>
    <t>Westdeutschland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</si>
  <si>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</si>
  <si>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</si>
  <si>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</si>
  <si>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</si>
  <si>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</si>
  <si>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</si>
  <si>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</si>
  <si>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</si>
  <si>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</si>
  <si>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</si>
  <si>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</si>
  <si>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</si>
  <si>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</si>
  <si>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</si>
  <si>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</si>
  <si>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</si>
  <si>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</si>
  <si>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</si>
  <si>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</si>
  <si>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</si>
  <si>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</si>
  <si>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</si>
  <si>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</si>
  <si>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</si>
  <si>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</si>
  <si>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</si>
  <si>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</si>
  <si>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</si>
  <si>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</si>
  <si>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</si>
  <si>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</si>
  <si>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</si>
  <si>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</si>
  <si>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</si>
  <si>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</si>
  <si>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</si>
  <si>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</si>
  <si>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</si>
  <si>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</si>
  <si>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</si>
  <si>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</si>
  <si>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</si>
  <si>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</si>
  <si>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</si>
  <si>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</si>
  <si>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</si>
  <si>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</si>
  <si>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</si>
  <si>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</si>
  <si>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</si>
  <si>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</si>
  <si>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</si>
  <si>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Region Hannover (03241)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</si>
  <si>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</si>
  <si>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</si>
  <si>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</si>
  <si>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</si>
  <si>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</si>
  <si>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</si>
  <si>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</si>
  <si>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</si>
  <si>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</si>
  <si>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</si>
  <si>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</si>
  <si>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</si>
  <si>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</si>
  <si>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</si>
  <si>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</si>
  <si>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</si>
  <si>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</si>
  <si>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</si>
  <si>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</si>
  <si>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</si>
  <si>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</si>
  <si>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</si>
  <si>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</si>
  <si>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</si>
  <si>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</si>
  <si>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</si>
  <si>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</si>
  <si>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</si>
  <si>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</si>
  <si>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</si>
  <si>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</si>
  <si>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</si>
  <si>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</si>
  <si>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</si>
  <si>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</si>
  <si>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</si>
  <si>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</si>
  <si>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</si>
  <si>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</si>
  <si>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</si>
  <si>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</si>
  <si>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</si>
  <si>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</si>
  <si>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</si>
  <si>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</si>
  <si>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</si>
  <si>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</si>
  <si>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</si>
  <si>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</si>
  <si>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</si>
  <si>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</si>
  <si>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</si>
  <si>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</si>
  <si>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</si>
  <si>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</si>
  <si>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</si>
  <si>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</si>
  <si>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</si>
  <si>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</si>
  <si>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</si>
  <si>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</si>
  <si>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</si>
  <si>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</si>
  <si>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</si>
  <si>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</si>
  <si>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</si>
  <si>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</si>
  <si>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</si>
  <si>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</si>
  <si>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</si>
  <si>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</si>
  <si>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</si>
  <si>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</si>
  <si>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</si>
  <si>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</si>
  <si>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</si>
  <si>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</si>
  <si>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</si>
  <si>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</si>
  <si>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</si>
  <si>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</si>
  <si>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</si>
  <si>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</si>
  <si>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</si>
  <si>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</si>
  <si>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</si>
  <si>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</si>
  <si>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</si>
  <si>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</si>
  <si>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</si>
  <si>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</si>
  <si>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</si>
  <si>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</si>
  <si>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</si>
  <si>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</si>
  <si>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</si>
  <si>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</si>
  <si>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</si>
  <si>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</si>
  <si>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</si>
  <si>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</si>
  <si>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</si>
  <si>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</si>
  <si>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</si>
  <si>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</si>
  <si>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</si>
  <si>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</si>
  <si>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</si>
  <si>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</si>
  <si>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</si>
  <si>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</si>
  <si>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</si>
  <si>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</si>
  <si>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</si>
  <si>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</si>
  <si>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</si>
  <si>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</si>
  <si>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</si>
  <si>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</si>
  <si>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</si>
  <si>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</si>
  <si>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</si>
  <si>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</si>
  <si>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</si>
  <si>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</si>
  <si>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</si>
  <si>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</si>
  <si>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</si>
  <si>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</si>
  <si>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</si>
  <si>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</si>
  <si>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</si>
  <si>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</si>
  <si>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</si>
  <si>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</si>
  <si>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</si>
  <si>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</si>
  <si>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</si>
  <si>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</si>
  <si>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</si>
  <si>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</si>
  <si>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</si>
  <si>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</si>
  <si>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</si>
  <si>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</si>
  <si>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</si>
  <si>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</si>
  <si>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</si>
  <si>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</si>
  <si>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</si>
  <si>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</si>
  <si>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</si>
  <si>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</si>
  <si>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</si>
  <si>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</si>
  <si>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</si>
  <si>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</si>
  <si>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</si>
  <si>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</si>
  <si>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</si>
  <si>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</si>
  <si>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</si>
  <si>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</si>
  <si>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</si>
  <si>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</si>
  <si>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</si>
  <si>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</si>
  <si>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</si>
  <si>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</si>
  <si>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</si>
  <si>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</si>
  <si>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</si>
  <si>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</si>
  <si>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</si>
  <si>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</si>
  <si>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</si>
  <si>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</si>
  <si>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</si>
  <si>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</si>
  <si>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</si>
  <si>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</si>
  <si>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</si>
  <si>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</si>
  <si>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</si>
  <si>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</si>
  <si>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</si>
  <si>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</si>
  <si>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</si>
  <si>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</si>
  <si>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Region Hannover (03241);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</si>
  <si>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</si>
  <si>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</si>
  <si>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</si>
  <si>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</si>
  <si>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</si>
  <si>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</si>
  <si>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</si>
  <si>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</si>
  <si>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</si>
  <si>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</si>
  <si>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</si>
  <si>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</si>
  <si>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</si>
  <si>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</si>
  <si>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</si>
  <si>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</si>
  <si>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</si>
  <si>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</si>
  <si>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</si>
  <si>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</si>
  <si>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</si>
  <si>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</si>
  <si>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</si>
  <si>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</si>
  <si>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</si>
  <si>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</si>
  <si>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</si>
  <si>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</si>
  <si>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</si>
  <si>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</si>
  <si>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</si>
  <si>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</si>
  <si>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</si>
  <si>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</si>
  <si>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</si>
  <si>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</si>
  <si>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</si>
  <si>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</si>
  <si>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</si>
  <si>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</si>
  <si>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</si>
  <si>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</si>
  <si>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</si>
  <si>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</si>
  <si>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</si>
  <si>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</si>
  <si>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</si>
  <si>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</si>
  <si>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</si>
  <si>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</si>
  <si>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</si>
  <si>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</si>
  <si>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</si>
  <si>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</si>
  <si>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</si>
  <si>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</si>
  <si>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</si>
  <si>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</si>
  <si>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</si>
  <si>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</si>
  <si>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</si>
  <si>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</si>
  <si>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</si>
  <si>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</si>
  <si>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</si>
  <si>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</si>
  <si>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</si>
  <si>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</si>
  <si>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</si>
  <si>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</si>
  <si>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</si>
  <si>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</si>
  <si>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</si>
  <si>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</si>
  <si>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</si>
  <si>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</si>
  <si>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</si>
  <si>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</si>
  <si>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</si>
  <si>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</si>
  <si>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</si>
  <si>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</si>
  <si>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</si>
  <si>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</si>
  <si>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</si>
  <si>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</si>
  <si>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</si>
  <si>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</si>
  <si>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</si>
  <si>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</si>
  <si>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</si>
  <si>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</si>
  <si>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</si>
  <si>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</si>
  <si>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</si>
  <si>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</si>
  <si>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</si>
  <si>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</si>
  <si>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</si>
  <si>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</si>
  <si>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</si>
  <si>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</si>
  <si>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</si>
  <si>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</si>
  <si>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</si>
  <si>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</si>
  <si>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</si>
  <si>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</si>
  <si>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</si>
  <si>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</si>
  <si>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</si>
  <si>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</si>
  <si>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</si>
  <si>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</si>
  <si>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</si>
  <si>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</si>
  <si>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</si>
  <si>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</si>
  <si>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</si>
  <si>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</si>
  <si>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</si>
  <si>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</si>
  <si>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</si>
  <si>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</si>
  <si>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</si>
  <si>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</si>
  <si>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</si>
  <si>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</si>
  <si>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</si>
  <si>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</si>
  <si>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</si>
  <si>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</si>
  <si>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</si>
  <si>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</si>
  <si>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</si>
  <si>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</si>
  <si>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</si>
  <si>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</si>
  <si>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</si>
  <si>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</si>
  <si>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</si>
  <si>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</si>
  <si>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</si>
  <si>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</si>
  <si>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</si>
  <si>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Aufgrund von betrieblichen Umstrukturierungen in der Automobilindustrie erfolgten zum November 2019 bundesweit vermehrte An- und Abmeldungen von Beschäftigungsverhältnissen, die sich in der erhöhten Anzahl von begonnenen und beendeten Beschäftigungsverhältnissen zeigen. Für den Gesamtbestand der Beschäftigten gibt es jedoch kaum Auswirkungen.</t>
  </si>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</sst>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5">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11" fillId="0" borderId="0" xfId="4" applyFont="1" applyBorder="1" applyAlignment="1">
      <alignment horizontal="left"/>
    </xf>
    <xf numFmtId="0" fontId="2" fillId="0" borderId="0" xfId="0" applyFont="1" applyBorder="1" applyAlignment="1">
      <alignment wrapText="1"/>
    </xf>
    <xf numFmtId="0" fontId="0" fillId="0" borderId="0" xfId="0" applyAlignment="1">
      <alignment wrapText="1"/>
    </xf>
    <xf numFmtId="0" fontId="3" fillId="0" borderId="0" xfId="3" applyFont="1" applyFill="1" applyBorder="1" applyAlignment="1">
      <alignment horizontal="left" vertical="top" wrapText="1"/>
    </xf>
    <xf numFmtId="0" fontId="5" fillId="0" borderId="0" xfId="5" applyFont="1" applyFill="1" applyBorder="1" applyAlignment="1">
      <alignment horizontal="left"/>
    </xf>
    <xf numFmtId="0" fontId="3" fillId="0" borderId="0" xfId="3" applyFont="1" applyFill="1" applyBorder="1" applyAlignment="1">
      <alignment horizontal="left" wrapText="1"/>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9" fillId="0" borderId="0" xfId="4"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3" fillId="0" borderId="0" xfId="4" applyFont="1" applyBorder="1" applyAlignment="1">
      <alignment horizontal="left"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164" fontId="16" fillId="0" borderId="6" xfId="4" applyNumberFormat="1" applyFont="1" applyBorder="1" applyAlignment="1">
      <alignment horizontal="center" vertical="top"/>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49" fontId="16" fillId="0" borderId="0" xfId="9" applyNumberFormat="1" applyFont="1" applyFill="1" applyBorder="1" applyAlignment="1"/>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4" applyFont="1" applyAlignment="1">
      <alignment wrapText="1"/>
    </xf>
    <xf numFmtId="0" fontId="34" fillId="0" borderId="0" xfId="6" applyFont="1" applyAlignment="1" applyProtection="1">
      <alignment horizontal="left" wrapText="1"/>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164" fontId="26" fillId="0" borderId="6" xfId="12" applyNumberFormat="1" applyFont="1" applyFill="1" applyBorder="1" applyAlignment="1">
      <alignment horizontal="left" wrapText="1"/>
    </xf>
    <xf numFmtId="0" fontId="2" fillId="0" borderId="6" xfId="0" applyFont="1" applyBorder="1" applyAlignment="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0" borderId="9" xfId="4" applyFont="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3" fillId="0" borderId="0" xfId="4" applyNumberFormat="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3" fillId="0" borderId="0" xfId="4" applyFont="1" applyAlignment="1">
      <alignment horizontal="left" wrapText="1"/>
    </xf>
    <xf numFmtId="0" fontId="3" fillId="0" borderId="0" xfId="4" applyAlignment="1">
      <alignment horizontal="left" wrapText="1"/>
    </xf>
    <xf numFmtId="0" fontId="15" fillId="0" borderId="0" xfId="21" applyAlignment="1" applyProtection="1">
      <alignment horizontal="left" wrapText="1" indent="2"/>
    </xf>
    <xf numFmtId="0" fontId="15" fillId="0" borderId="0" xfId="21" applyFill="1" applyAlignment="1" applyProtection="1">
      <alignment horizontal="left"/>
    </xf>
    <xf numFmtId="0" fontId="15" fillId="0" borderId="0" xfId="21" applyFill="1" applyAlignment="1" applyProtection="1"/>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{54AC12C9-C6EA-4EE9-8FEE-C69D7546C9D9}</c15:txfldGUID>
                      <c15:f>Daten_Diagramme!$D$6</c15:f>
                      <c15:dlblFieldTableCache>
                        <c:ptCount val="1"/>
                        <c:pt idx="0">
                          <c:v>1.4</c:v>
                        </c:pt>
                      </c15:dlblFieldTableCache>
                    </c15:dlblFTEntry>
                  </c15:dlblFieldTable>
                  <c15:showDataLabelsRange val="0"/>
                </c:ext>
                <c:ext xmlns:c16="http://schemas.microsoft.com/office/drawing/2014/chart" uri="{C3380CC4-5D6E-409C-BE32-E72D297353CC}">
                  <c16:uniqueId val="{00000000-7AAD-4A40-8E01-449BEFBB9250}"/>
                </c:ext>
              </c:extLst>
            </c:dLbl>
            <c:dLbl>
              <c:idx val="1"/>
              <c:tx>
                <c:strRef>
                  <c:f>Daten_Diagramme!$D$7</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{730CDF14-5C48-43B6-A35E-27AEDCF36F42}</c15:txfldGUID>
                      <c15:f>Daten_Diagramme!$D$7</c15:f>
                      <c15:dlblFieldTableCache>
                        <c:ptCount val="1"/>
                        <c:pt idx="0">
                          <c:v>1.4</c:v>
                        </c:pt>
                      </c15:dlblFieldTableCache>
                    </c15:dlblFTEntry>
                  </c15:dlblFieldTable>
                  <c15:showDataLabelsRange val="0"/>
                </c:ext>
                <c:ext xmlns:c16="http://schemas.microsoft.com/office/drawing/2014/chart" uri="{C3380CC4-5D6E-409C-BE32-E72D297353CC}">
                  <c16:uniqueId val="{00000001-7AAD-4A40-8E01-449BEFBB9250}"/>
                </c:ext>
              </c:extLst>
            </c:dLbl>
            <c:dLbl>
              <c:idx val="2"/>
              <c:tx>
                <c:strRef>
                  <c:f>Daten_Diagramme!$D$8</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{0B054888-44E4-4265-B1EC-6E555E546C62}</c15:txfldGUID>
                      <c15:f>Daten_Diagramme!$D$8</c15:f>
                      <c15:dlblFieldTableCache>
                        <c:ptCount val="1"/>
                        <c:pt idx="0">
                          <c:v>1.1</c:v>
                        </c:pt>
                      </c15:dlblFieldTableCache>
                    </c15:dlblFTEntry>
                  </c15:dlblFieldTable>
                  <c15:showDataLabelsRange val="0"/>
                </c:ext>
                <c:ext xmlns:c16="http://schemas.microsoft.com/office/drawing/2014/chart" uri="{C3380CC4-5D6E-409C-BE32-E72D297353CC}">
                  <c16:uniqueId val="{00000002-7AAD-4A40-8E01-449BEFBB9250}"/>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{9CD0CCD3-45A2-4A73-9157-3F0E70C22DF5}</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7AAD-4A40-8E01-449BEFBB9250}"/>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1.4403363815005648</c:v>
                </c:pt>
                <c:pt idx="1">
                  <c:v>1.4040057212208159</c:v>
                </c:pt>
                <c:pt idx="2">
                  <c:v>1.1186464311118853</c:v>
                </c:pt>
                <c:pt idx="3">
                  <c:v>1.0875687030768</c:v>
                </c:pt>
              </c:numCache>
            </c:numRef>
          </c:val>
          <c:extLst>
            <c:ext xmlns:c16="http://schemas.microsoft.com/office/drawing/2014/chart" uri="{C3380CC4-5D6E-409C-BE32-E72D297353CC}">
              <c16:uniqueId val="{00000004-7AAD-4A40-8E01-449BEFBB9250}"/>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{9EB9700B-82BC-4DD7-B38C-DA796708E77D}</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7AAD-4A40-8E01-449BEFBB9250}"/>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{C3367B2A-FECF-4B1E-BF42-623B8A037B8A}</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7AAD-4A40-8E01-449BEFBB9250}"/>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{1DE95EE2-EB3F-408C-86E3-0B9988C83B03}</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7AAD-4A40-8E01-449BEFBB9250}"/>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{A714F930-4E38-4AE7-9013-422D3911BC34}</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7AAD-4A40-8E01-449BEFBB9250}"/>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7AAD-4A40-8E01-449BEFBB9250}"/>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7AAD-4A40-8E01-449BEFBB9250}"/>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{CB788DCF-A18C-4EB0-AEEE-8946EB7A10C5}</c15:txfldGUID>
                      <c15:f>Daten_Diagramme!$E$6</c15:f>
                      <c15:dlblFieldTableCache>
                        <c:ptCount val="1"/>
                        <c:pt idx="0">
                          <c:v>-2.7</c:v>
                        </c:pt>
                      </c15:dlblFieldTableCache>
                    </c15:dlblFTEntry>
                  </c15:dlblFieldTable>
                  <c15:showDataLabelsRange val="0"/>
                </c:ext>
                <c:ext xmlns:c16="http://schemas.microsoft.com/office/drawing/2014/chart" uri="{C3380CC4-5D6E-409C-BE32-E72D297353CC}">
                  <c16:uniqueId val="{00000000-EE43-4C56-859C-98866234704E}"/>
                </c:ext>
              </c:extLst>
            </c:dLbl>
            <c:dLbl>
              <c:idx val="1"/>
              <c:tx>
                <c:strRef>
                  <c:f>Daten_Diagramme!$E$7</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{14103217-C318-4190-B3F7-3D7FED3FEE04}</c15:txfldGUID>
                      <c15:f>Daten_Diagramme!$E$7</c15:f>
                      <c15:dlblFieldTableCache>
                        <c:ptCount val="1"/>
                        <c:pt idx="0">
                          <c:v>-2.9</c:v>
                        </c:pt>
                      </c15:dlblFieldTableCache>
                    </c15:dlblFTEntry>
                  </c15:dlblFieldTable>
                  <c15:showDataLabelsRange val="0"/>
                </c:ext>
                <c:ext xmlns:c16="http://schemas.microsoft.com/office/drawing/2014/chart" uri="{C3380CC4-5D6E-409C-BE32-E72D297353CC}">
                  <c16:uniqueId val="{00000001-EE43-4C56-859C-98866234704E}"/>
                </c:ext>
              </c:extLst>
            </c:dLbl>
            <c:dLbl>
              <c:idx val="2"/>
              <c:tx>
                <c:strRef>
                  <c:f>Daten_Diagramme!$E$8</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{43739DF1-CCC7-4300-9E81-AC2D2357905E}</c15:txfldGUID>
                      <c15:f>Daten_Diagramme!$E$8</c15:f>
                      <c15:dlblFieldTableCache>
                        <c:ptCount val="1"/>
                        <c:pt idx="0">
                          <c:v>-2.8</c:v>
                        </c:pt>
                      </c15:dlblFieldTableCache>
                    </c15:dlblFTEntry>
                  </c15:dlblFieldTable>
                  <c15:showDataLabelsRange val="0"/>
                </c:ext>
                <c:ext xmlns:c16="http://schemas.microsoft.com/office/drawing/2014/chart" uri="{C3380CC4-5D6E-409C-BE32-E72D297353CC}">
                  <c16:uniqueId val="{00000002-EE43-4C56-859C-98866234704E}"/>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{0A3DD666-4DC4-404D-8593-F7CAF2100A98}</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EE43-4C56-859C-98866234704E}"/>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-2.7121303003737367</c:v>
                </c:pt>
                <c:pt idx="1">
                  <c:v>-2.8801937126160149</c:v>
                </c:pt>
                <c:pt idx="2">
                  <c:v>-2.7637010795899166</c:v>
                </c:pt>
                <c:pt idx="3">
                  <c:v>-2.8655893304673015</c:v>
                </c:pt>
              </c:numCache>
            </c:numRef>
          </c:val>
          <c:extLst>
            <c:ext xmlns:c16="http://schemas.microsoft.com/office/drawing/2014/chart" uri="{C3380CC4-5D6E-409C-BE32-E72D297353CC}">
              <c16:uniqueId val="{00000004-EE43-4C56-859C-98866234704E}"/>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{B335AB1C-267E-4F30-893D-63D3D949BCDC}</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EE43-4C56-859C-98866234704E}"/>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{D4EA1998-05EB-4B50-B3E8-CB625B85B06A}</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EE43-4C56-859C-98866234704E}"/>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{5964988A-0B0E-4A3E-8DC6-92BE05147CC2}</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EE43-4C56-859C-98866234704E}"/>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{DB8FB297-53D5-4F73-B500-6BBADEBC3CF1}</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EE43-4C56-859C-98866234704E}"/>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EE43-4C56-859C-98866234704E}"/>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EE43-4C56-859C-98866234704E}"/>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{411BA170-800E-45D7-BDB2-9CF598199635}</c15:txfldGUID>
                      <c15:f>Daten_Diagramme!$D$14</c15:f>
                      <c15:dlblFieldTableCache>
                        <c:ptCount val="1"/>
                        <c:pt idx="0">
                          <c:v>1.4</c:v>
                        </c:pt>
                      </c15:dlblFieldTableCache>
                    </c15:dlblFTEntry>
                  </c15:dlblFieldTable>
                  <c15:showDataLabelsRange val="0"/>
                </c:ext>
                <c:ext xmlns:c16="http://schemas.microsoft.com/office/drawing/2014/chart" uri="{C3380CC4-5D6E-409C-BE32-E72D297353CC}">
                  <c16:uniqueId val="{00000000-71D8-4927-908F-59FCE0729E69}"/>
                </c:ext>
              </c:extLst>
            </c:dLbl>
            <c:dLbl>
              <c:idx val="1"/>
              <c:tx>
                <c:strRef>
                  <c:f>Daten_Diagramme!$D$15</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{6E59E88D-4B1D-42FE-86DB-413FA825B608}</c15:txfldGUID>
                      <c15:f>Daten_Diagramme!$D$15</c15:f>
                      <c15:dlblFieldTableCache>
                        <c:ptCount val="1"/>
                        <c:pt idx="0">
                          <c:v>0.4</c:v>
                        </c:pt>
                      </c15:dlblFieldTableCache>
                    </c15:dlblFTEntry>
                  </c15:dlblFieldTable>
                  <c15:showDataLabelsRange val="0"/>
                </c:ext>
                <c:ext xmlns:c16="http://schemas.microsoft.com/office/drawing/2014/chart" uri="{C3380CC4-5D6E-409C-BE32-E72D297353CC}">
                  <c16:uniqueId val="{00000001-71D8-4927-908F-59FCE0729E69}"/>
                </c:ext>
              </c:extLst>
            </c:dLbl>
            <c:dLbl>
              <c:idx val="2"/>
              <c:tx>
                <c:strRef>
                  <c:f>Daten_Diagramme!$D$16</c:f>
                  <c:strCache>
                    <c:ptCount val="1"/>
                    <c:pt idx="0">
                      <c:v>-0.3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{BB12FD73-F51B-4585-9A7A-705CBC3B3C97}</c15:txfldGUID>
                      <c15:f>Daten_Diagramme!$D$16</c15:f>
                      <c15:dlblFieldTableCache>
                        <c:ptCount val="1"/>
                        <c:pt idx="0">
                          <c:v>-0.3</c:v>
                        </c:pt>
                      </c15:dlblFieldTableCache>
                    </c15:dlblFTEntry>
                  </c15:dlblFieldTable>
                  <c15:showDataLabelsRange val="0"/>
                </c:ext>
                <c:ext xmlns:c16="http://schemas.microsoft.com/office/drawing/2014/chart" uri="{C3380CC4-5D6E-409C-BE32-E72D297353CC}">
                  <c16:uniqueId val="{00000002-71D8-4927-908F-59FCE0729E69}"/>
                </c:ext>
              </c:extLst>
            </c:dLbl>
            <c:dLbl>
              <c:idx val="3"/>
              <c:tx>
                <c:strRef>
                  <c:f>Daten_Diagramme!$D$17</c:f>
                  <c:strCache>
                    <c:ptCount val="1"/>
                    <c:pt idx="0">
                      <c:v>-0.9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{99B7207B-0487-4752-B4CE-B44D071CA4D9}</c15:txfldGUID>
                      <c15:f>Daten_Diagramme!$D$17</c15:f>
                      <c15:dlblFieldTableCache>
                        <c:ptCount val="1"/>
                        <c:pt idx="0">
                          <c:v>-0.9</c:v>
                        </c:pt>
                      </c15:dlblFieldTableCache>
                    </c15:dlblFTEntry>
                  </c15:dlblFieldTable>
                  <c15:showDataLabelsRange val="0"/>
                </c:ext>
                <c:ext xmlns:c16="http://schemas.microsoft.com/office/drawing/2014/chart" uri="{C3380CC4-5D6E-409C-BE32-E72D297353CC}">
                  <c16:uniqueId val="{00000003-71D8-4927-908F-59FCE0729E69}"/>
                </c:ext>
              </c:extLst>
            </c:dLbl>
            <c:dLbl>
              <c:idx val="4"/>
              <c:tx>
                <c:strRef>
                  <c:f>Daten_Diagramme!$D$18</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{20528C49-89EE-4321-913E-035C2D73CF9B}</c15:txfldGUID>
                      <c15:f>Daten_Diagramme!$D$18</c15:f>
                      <c15:dlblFieldTableCache>
                        <c:ptCount val="1"/>
                        <c:pt idx="0">
                          <c:v>-0.5</c:v>
                        </c:pt>
                      </c15:dlblFieldTableCache>
                    </c15:dlblFTEntry>
                  </c15:dlblFieldTable>
                  <c15:showDataLabelsRange val="0"/>
                </c:ext>
                <c:ext xmlns:c16="http://schemas.microsoft.com/office/drawing/2014/chart" uri="{C3380CC4-5D6E-409C-BE32-E72D297353CC}">
                  <c16:uniqueId val="{00000004-71D8-4927-908F-59FCE0729E69}"/>
                </c:ext>
              </c:extLst>
            </c:dLbl>
            <c:dLbl>
              <c:idx val="5"/>
              <c:tx>
                <c:strRef>
                  <c:f>Daten_Diagramme!$D$19</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{8496A9CD-A2EE-4BC1-913A-57B79FA67D6E}</c15:txfldGUID>
                      <c15:f>Daten_Diagramme!$D$19</c15:f>
                      <c15:dlblFieldTableCache>
                        <c:ptCount val="1"/>
                        <c:pt idx="0">
                          <c:v>-0.8</c:v>
                        </c:pt>
                      </c15:dlblFieldTableCache>
                    </c15:dlblFTEntry>
                  </c15:dlblFieldTable>
                  <c15:showDataLabelsRange val="0"/>
                </c:ext>
                <c:ext xmlns:c16="http://schemas.microsoft.com/office/drawing/2014/chart" uri="{C3380CC4-5D6E-409C-BE32-E72D297353CC}">
                  <c16:uniqueId val="{00000005-71D8-4927-908F-59FCE0729E69}"/>
                </c:ext>
              </c:extLst>
            </c:dLbl>
            <c:dLbl>
              <c:idx val="6"/>
              <c:tx>
                <c:strRef>
                  <c:f>Daten_Diagramme!$D$20</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{AE719CE3-F8BB-4FCB-B179-3F4F5C1A12FA}</c15:txfldGUID>
                      <c15:f>Daten_Diagramme!$D$20</c15:f>
                      <c15:dlblFieldTableCache>
                        <c:ptCount val="1"/>
                        <c:pt idx="0">
                          <c:v>-1.3</c:v>
                        </c:pt>
                      </c15:dlblFieldTableCache>
                    </c15:dlblFTEntry>
                  </c15:dlblFieldTable>
                  <c15:showDataLabelsRange val="0"/>
                </c:ext>
                <c:ext xmlns:c16="http://schemas.microsoft.com/office/drawing/2014/chart" uri="{C3380CC4-5D6E-409C-BE32-E72D297353CC}">
                  <c16:uniqueId val="{00000006-71D8-4927-908F-59FCE0729E69}"/>
                </c:ext>
              </c:extLst>
            </c:dLbl>
            <c:dLbl>
              <c:idx val="7"/>
              <c:tx>
                <c:strRef>
                  <c:f>Daten_Diagramme!$D$21</c:f>
                  <c:strCache>
                    <c:ptCount val="1"/>
                    <c:pt idx="0">
                      <c:v>3.0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{50050D36-DED7-4FA2-8828-131B083E8F50}</c15:txfldGUID>
                      <c15:f>Daten_Diagramme!$D$21</c15:f>
                      <c15:dlblFieldTableCache>
                        <c:ptCount val="1"/>
                        <c:pt idx="0">
                          <c:v>3.0</c:v>
                        </c:pt>
                      </c15:dlblFieldTableCache>
                    </c15:dlblFTEntry>
                  </c15:dlblFieldTable>
                  <c15:showDataLabelsRange val="0"/>
                </c:ext>
                <c:ext xmlns:c16="http://schemas.microsoft.com/office/drawing/2014/chart" uri="{C3380CC4-5D6E-409C-BE32-E72D297353CC}">
                  <c16:uniqueId val="{00000007-71D8-4927-908F-59FCE0729E69}"/>
                </c:ext>
              </c:extLst>
            </c:dLbl>
            <c:dLbl>
              <c:idx val="8"/>
              <c:tx>
                <c:strRef>
                  <c:f>Daten_Diagramme!$D$22</c:f>
                  <c:strCache>
                    <c:ptCount val="1"/>
                    <c:pt idx="0">
                      <c:v>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{9067F5F1-59DA-4A95-8102-5B0238213E67}</c15:txfldGUID>
                      <c15:f>Daten_Diagramme!$D$22</c15:f>
                      <c15:dlblFieldTableCache>
                        <c:ptCount val="1"/>
                        <c:pt idx="0">
                          <c:v>1.6</c:v>
                        </c:pt>
                      </c15:dlblFieldTableCache>
                    </c15:dlblFTEntry>
                  </c15:dlblFieldTable>
                  <c15:showDataLabelsRange val="0"/>
                </c:ext>
                <c:ext xmlns:c16="http://schemas.microsoft.com/office/drawing/2014/chart" uri="{C3380CC4-5D6E-409C-BE32-E72D297353CC}">
                  <c16:uniqueId val="{00000008-71D8-4927-908F-59FCE0729E69}"/>
                </c:ext>
              </c:extLst>
            </c:dLbl>
            <c:dLbl>
              <c:idx val="9"/>
              <c:tx>
                <c:strRef>
                  <c:f>Daten_Diagramme!$D$23</c:f>
                  <c:strCache>
                    <c:ptCount val="1"/>
                    <c:pt idx="0">
                      <c:v>4.2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{99129C73-9FB9-4C90-B6CF-28682E07DC11}</c15:txfldGUID>
                      <c15:f>Daten_Diagramme!$D$23</c15:f>
                      <c15:dlblFieldTableCache>
                        <c:ptCount val="1"/>
                        <c:pt idx="0">
                          <c:v>4.2</c:v>
                        </c:pt>
                      </c15:dlblFieldTableCache>
                    </c15:dlblFTEntry>
                  </c15:dlblFieldTable>
                  <c15:showDataLabelsRange val="0"/>
                </c:ext>
                <c:ext xmlns:c16="http://schemas.microsoft.com/office/drawing/2014/chart" uri="{C3380CC4-5D6E-409C-BE32-E72D297353CC}">
                  <c16:uniqueId val="{00000009-71D8-4927-908F-59FCE0729E69}"/>
                </c:ext>
              </c:extLst>
            </c:dLbl>
            <c:dLbl>
              <c:idx val="10"/>
              <c:tx>
                <c:strRef>
                  <c:f>Daten_Diagramme!$D$24</c:f>
                  <c:strCache>
                    <c:ptCount val="1"/>
                    <c:pt idx="0">
                      <c:v>-1.8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{B9DD70E8-B767-43FD-9072-347683FBD491}</c15:txfldGUID>
                      <c15:f>Daten_Diagramme!$D$24</c15:f>
                      <c15:dlblFieldTableCache>
                        <c:ptCount val="1"/>
                        <c:pt idx="0">
                          <c:v>-1.8</c:v>
                        </c:pt>
                      </c15:dlblFieldTableCache>
                    </c15:dlblFTEntry>
                  </c15:dlblFieldTable>
                  <c15:showDataLabelsRange val="0"/>
                </c:ext>
                <c:ext xmlns:c16="http://schemas.microsoft.com/office/drawing/2014/chart" uri="{C3380CC4-5D6E-409C-BE32-E72D297353CC}">
                  <c16:uniqueId val="{0000000A-71D8-4927-908F-59FCE0729E69}"/>
                </c:ext>
              </c:extLst>
            </c:dLbl>
            <c:dLbl>
              <c:idx val="11"/>
              <c:tx>
                <c:strRef>
                  <c:f>Daten_Diagramme!$D$25</c:f>
                  <c:strCache>
                    <c:ptCount val="1"/>
                    <c:pt idx="0">
                      <c:v>5.8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{364AAB9E-D7ED-439E-8DF3-593A60FAA504}</c15:txfldGUID>
                      <c15:f>Daten_Diagramme!$D$25</c15:f>
                      <c15:dlblFieldTableCache>
                        <c:ptCount val="1"/>
                        <c:pt idx="0">
                          <c:v>5.8</c:v>
                        </c:pt>
                      </c15:dlblFieldTableCache>
                    </c15:dlblFTEntry>
                  </c15:dlblFieldTable>
                  <c15:showDataLabelsRange val="0"/>
                </c:ext>
                <c:ext xmlns:c16="http://schemas.microsoft.com/office/drawing/2014/chart" uri="{C3380CC4-5D6E-409C-BE32-E72D297353CC}">
                  <c16:uniqueId val="{0000000B-71D8-4927-908F-59FCE0729E69}"/>
                </c:ext>
              </c:extLst>
            </c:dLbl>
            <c:dLbl>
              <c:idx val="12"/>
              <c:tx>
                <c:strRef>
                  <c:f>Daten_Diagramme!$D$26</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{4A6DA2BE-B641-4146-9968-C90DA7FFAD5E}</c15:txfldGUID>
                      <c15:f>Daten_Diagramme!$D$26</c15:f>
                      <c15:dlblFieldTableCache>
                        <c:ptCount val="1"/>
                        <c:pt idx="0">
                          <c:v>-1.3</c:v>
                        </c:pt>
                      </c15:dlblFieldTableCache>
                    </c15:dlblFTEntry>
                  </c15:dlblFieldTable>
                  <c15:showDataLabelsRange val="0"/>
                </c:ext>
                <c:ext xmlns:c16="http://schemas.microsoft.com/office/drawing/2014/chart" uri="{C3380CC4-5D6E-409C-BE32-E72D297353CC}">
                  <c16:uniqueId val="{0000000C-71D8-4927-908F-59FCE0729E69}"/>
                </c:ext>
              </c:extLst>
            </c:dLbl>
            <c:dLbl>
              <c:idx val="13"/>
              <c:tx>
                <c:strRef>
                  <c:f>Daten_Diagramme!$D$27</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{375E95D0-A5E8-4372-BEB0-5D231F97C647}</c15:txfldGUID>
                      <c15:f>Daten_Diagramme!$D$27</c15:f>
                      <c15:dlblFieldTableCache>
                        <c:ptCount val="1"/>
                        <c:pt idx="0">
                          <c:v>2.8</c:v>
                        </c:pt>
                      </c15:dlblFieldTableCache>
                    </c15:dlblFTEntry>
                  </c15:dlblFieldTable>
                  <c15:showDataLabelsRange val="0"/>
                </c:ext>
                <c:ext xmlns:c16="http://schemas.microsoft.com/office/drawing/2014/chart" uri="{C3380CC4-5D6E-409C-BE32-E72D297353CC}">
                  <c16:uniqueId val="{0000000D-71D8-4927-908F-59FCE0729E69}"/>
                </c:ext>
              </c:extLst>
            </c:dLbl>
            <c:dLbl>
              <c:idx val="14"/>
              <c:tx>
                <c:strRef>
                  <c:f>Daten_Diagramme!$D$28</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{E52113E0-B5B1-49C5-8372-3CA0E1E0A902}</c15:txfldGUID>
                      <c15:f>Daten_Diagramme!$D$28</c15:f>
                      <c15:dlblFieldTableCache>
                        <c:ptCount val="1"/>
                        <c:pt idx="0">
                          <c:v>-0.7</c:v>
                        </c:pt>
                      </c15:dlblFieldTableCache>
                    </c15:dlblFTEntry>
                  </c15:dlblFieldTable>
                  <c15:showDataLabelsRange val="0"/>
                </c:ext>
                <c:ext xmlns:c16="http://schemas.microsoft.com/office/drawing/2014/chart" uri="{C3380CC4-5D6E-409C-BE32-E72D297353CC}">
                  <c16:uniqueId val="{0000000E-71D8-4927-908F-59FCE0729E69}"/>
                </c:ext>
              </c:extLst>
            </c:dLbl>
            <c:dLbl>
              <c:idx val="15"/>
              <c:tx>
                <c:strRef>
                  <c:f>Daten_Diagramme!$D$29</c:f>
                  <c:strCache>
                    <c:ptCount val="1"/>
                    <c:pt idx="0">
                      <c:v>-9.8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{7FF83A11-285B-4A0A-886A-A8C5A7EA7C6D}</c15:txfldGUID>
                      <c15:f>Daten_Diagramme!$D$29</c15:f>
                      <c15:dlblFieldTableCache>
                        <c:ptCount val="1"/>
                        <c:pt idx="0">
                          <c:v>-9.8</c:v>
                        </c:pt>
                      </c15:dlblFieldTableCache>
                    </c15:dlblFTEntry>
                  </c15:dlblFieldTable>
                  <c15:showDataLabelsRange val="0"/>
                </c:ext>
                <c:ext xmlns:c16="http://schemas.microsoft.com/office/drawing/2014/chart" uri="{C3380CC4-5D6E-409C-BE32-E72D297353CC}">
                  <c16:uniqueId val="{0000000F-71D8-4927-908F-59FCE0729E69}"/>
                </c:ext>
              </c:extLst>
            </c:dLbl>
            <c:dLbl>
              <c:idx val="16"/>
              <c:tx>
                <c:strRef>
                  <c:f>Daten_Diagramme!$D$30</c:f>
                  <c:strCache>
                    <c:ptCount val="1"/>
                    <c:pt idx="0">
                      <c:v>3.1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{7CC389B5-23D6-44B3-8A2A-8BB528FA2A56}</c15:txfldGUID>
                      <c15:f>Daten_Diagramme!$D$30</c15:f>
                      <c15:dlblFieldTableCache>
                        <c:ptCount val="1"/>
                        <c:pt idx="0">
                          <c:v>3.1</c:v>
                        </c:pt>
                      </c15:dlblFieldTableCache>
                    </c15:dlblFTEntry>
                  </c15:dlblFieldTable>
                  <c15:showDataLabelsRange val="0"/>
                </c:ext>
                <c:ext xmlns:c16="http://schemas.microsoft.com/office/drawing/2014/chart" uri="{C3380CC4-5D6E-409C-BE32-E72D297353CC}">
                  <c16:uniqueId val="{00000010-71D8-4927-908F-59FCE0729E69}"/>
                </c:ext>
              </c:extLst>
            </c:dLbl>
            <c:dLbl>
              <c:idx val="17"/>
              <c:tx>
                <c:strRef>
                  <c:f>Daten_Diagramme!$D$31</c:f>
                  <c:strCache>
                    <c:ptCount val="1"/>
                    <c:pt idx="0">
                      <c:v>3.2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{B627EB18-D5FE-40A8-9A34-72736BA0FCA9}</c15:txfldGUID>
                      <c15:f>Daten_Diagramme!$D$31</c15:f>
                      <c15:dlblFieldTableCache>
                        <c:ptCount val="1"/>
                        <c:pt idx="0">
                          <c:v>3.2</c:v>
                        </c:pt>
                      </c15:dlblFieldTableCache>
                    </c15:dlblFTEntry>
                  </c15:dlblFieldTable>
                  <c15:showDataLabelsRange val="0"/>
                </c:ext>
                <c:ext xmlns:c16="http://schemas.microsoft.com/office/drawing/2014/chart" uri="{C3380CC4-5D6E-409C-BE32-E72D297353CC}">
                  <c16:uniqueId val="{00000011-71D8-4927-908F-59FCE0729E69}"/>
                </c:ext>
              </c:extLst>
            </c:dLbl>
            <c:dLbl>
              <c:idx val="18"/>
              <c:tx>
                <c:strRef>
                  <c:f>Daten_Diagramme!$D$32</c:f>
                  <c:strCache>
                    <c:ptCount val="1"/>
                    <c:pt idx="0">
                      <c:v>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{6F8B03EE-F945-4B95-A934-EF49D45A00ED}</c15:txfldGUID>
                      <c15:f>Daten_Diagramme!$D$32</c15:f>
                      <c15:dlblFieldTableCache>
                        <c:ptCount val="1"/>
                        <c:pt idx="0">
                          <c:v>1.8</c:v>
                        </c:pt>
                      </c15:dlblFieldTableCache>
                    </c15:dlblFTEntry>
                  </c15:dlblFieldTable>
                  <c15:showDataLabelsRange val="0"/>
                </c:ext>
                <c:ext xmlns:c16="http://schemas.microsoft.com/office/drawing/2014/chart" uri="{C3380CC4-5D6E-409C-BE32-E72D297353CC}">
                  <c16:uniqueId val="{00000012-71D8-4927-908F-59FCE0729E69}"/>
                </c:ext>
              </c:extLst>
            </c:dLbl>
            <c:dLbl>
              <c:idx val="19"/>
              <c:tx>
                <c:strRef>
                  <c:f>Daten_Diagramme!$D$33</c:f>
                  <c:strCache>
                    <c:ptCount val="1"/>
                    <c:pt idx="0">
                      <c:v>4.6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{7E968054-95BD-4D8B-8B23-6274412570CA}</c15:txfldGUID>
                      <c15:f>Daten_Diagramme!$D$33</c15:f>
                      <c15:dlblFieldTableCache>
                        <c:ptCount val="1"/>
                        <c:pt idx="0">
                          <c:v>4.6</c:v>
                        </c:pt>
                      </c15:dlblFieldTableCache>
                    </c15:dlblFTEntry>
                  </c15:dlblFieldTable>
                  <c15:showDataLabelsRange val="0"/>
                </c:ext>
                <c:ext xmlns:c16="http://schemas.microsoft.com/office/drawing/2014/chart" uri="{C3380CC4-5D6E-409C-BE32-E72D297353CC}">
                  <c16:uniqueId val="{00000013-71D8-4927-908F-59FCE0729E69}"/>
                </c:ext>
              </c:extLst>
            </c:dLbl>
            <c:dLbl>
              <c:idx val="20"/>
              <c:tx>
                <c:strRef>
                  <c:f>Daten_Diagramme!$D$34</c:f>
                  <c:strCache>
                    <c:ptCount val="1"/>
                    <c:pt idx="0">
                      <c:v>2.5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{C9F1D5FE-D57D-46C4-AB36-C25E5976C1E8}</c15:txfldGUID>
                      <c15:f>Daten_Diagramme!$D$34</c15:f>
                      <c15:dlblFieldTableCache>
                        <c:ptCount val="1"/>
                        <c:pt idx="0">
                          <c:v>2.5</c:v>
                        </c:pt>
                      </c15:dlblFieldTableCache>
                    </c15:dlblFTEntry>
                  </c15:dlblFieldTable>
                  <c15:showDataLabelsRange val="0"/>
                </c:ext>
                <c:ext xmlns:c16="http://schemas.microsoft.com/office/drawing/2014/chart" uri="{C3380CC4-5D6E-409C-BE32-E72D297353CC}">
                  <c16:uniqueId val="{00000014-71D8-4927-908F-59FCE0729E69}"/>
                </c:ext>
              </c:extLst>
            </c:dLbl>
            <c:dLbl>
              <c:idx val="21"/>
              <c:tx>
                <c:strRef>
                  <c:f>Daten_Diagramme!$D$35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{661A1899-4F9D-4D87-A133-689AFA5E815E}</c15:txfldGUID>
                      <c15:f>Daten_Diagramme!$D$35</c15:f>
                      <c15:dlblFieldTableCache>
                        <c:ptCount val="1"/>
                        <c:pt idx="0">
                          <c:v>*</c:v>
                        </c:pt>
                      </c15:dlblFieldTableCache>
                    </c15:dlblFTEntry>
                  </c15:dlblFieldTable>
                  <c15:showDataLabelsRange val="0"/>
                </c:ext>
                <c:ext xmlns:c16="http://schemas.microsoft.com/office/drawing/2014/chart" uri="{C3380CC4-5D6E-409C-BE32-E72D297353CC}">
                  <c16:uniqueId val="{00000015-71D8-4927-908F-59FCE0729E69}"/>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{6DAD3C98-0E6B-44D2-BF48-156ED1E7CFC6}</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71D8-4927-908F-59FCE0729E69}"/>
                </c:ext>
              </c:extLst>
            </c:dLbl>
            <c:dLbl>
              <c:idx val="23"/>
              <c:tx>
                <c:strRef>
                  <c:f>Daten_Diagramme!$D$37</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{C8992E27-1487-4022-80E6-AC6E2EA53ECB}</c15:txfldGUID>
                      <c15:f>Daten_Diagramme!$D$37</c15:f>
                      <c15:dlblFieldTableCache>
                        <c:ptCount val="1"/>
                        <c:pt idx="0">
                          <c:v>0.4</c:v>
                        </c:pt>
                      </c15:dlblFieldTableCache>
                    </c15:dlblFTEntry>
                  </c15:dlblFieldTable>
                  <c15:showDataLabelsRange val="0"/>
                </c:ext>
                <c:ext xmlns:c16="http://schemas.microsoft.com/office/drawing/2014/chart" uri="{C3380CC4-5D6E-409C-BE32-E72D297353CC}">
                  <c16:uniqueId val="{00000017-71D8-4927-908F-59FCE0729E69}"/>
                </c:ext>
              </c:extLst>
            </c:dLbl>
            <c:dLbl>
              <c:idx val="24"/>
              <c:layout>
                <c:manualLayout>
                  <c:x val="4.7769028871392123E-3"/>
                  <c:y val="-4.6876052205785108E-5"/>
                </c:manualLayout>
              </c:layout>
              <c:tx>
                <c:strRef>
                  <c:f>Daten_Diagramme!$D$38</c:f>
                  <c:strCache>
                    <c:ptCount val="1"/>
                    <c:pt idx="0">
                      <c:v>0.0</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{80789161-DA3F-4889-AD36-F50252F733FA}</c15:txfldGUID>
                      <c15:f>Daten_Diagramme!$D$38</c15:f>
                      <c15:dlblFieldTableCache>
                        <c:ptCount val="1"/>
                        <c:pt idx="0">
                          <c:v>0.0</c:v>
                        </c:pt>
                      </c15:dlblFieldTableCache>
                    </c15:dlblFTEntry>
                  </c15:dlblFieldTable>
                  <c15:showDataLabelsRange val="0"/>
                </c:ext>
                <c:ext xmlns:c16="http://schemas.microsoft.com/office/drawing/2014/chart" uri="{C3380CC4-5D6E-409C-BE32-E72D297353CC}">
                  <c16:uniqueId val="{00000018-71D8-4927-908F-59FCE0729E69}"/>
                </c:ext>
              </c:extLst>
            </c:dLbl>
            <c:dLbl>
              <c:idx val="25"/>
              <c:tx>
                <c:strRef>
                  <c:f>Daten_Diagramme!$D$39</c:f>
                  <c:strCache>
                    <c:ptCount val="1"/>
                    <c:pt idx="0">
                      <c:v>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{BC64EA48-3872-46A7-8794-BEDE2BF44A9D}</c15:txfldGUID>
                      <c15:f>Daten_Diagramme!$D$39</c15:f>
                      <c15:dlblFieldTableCache>
                        <c:ptCount val="1"/>
                        <c:pt idx="0">
                          <c:v>1.8</c:v>
                        </c:pt>
                      </c15:dlblFieldTableCache>
                    </c15:dlblFTEntry>
                  </c15:dlblFieldTable>
                  <c15:showDataLabelsRange val="0"/>
                </c:ext>
                <c:ext xmlns:c16="http://schemas.microsoft.com/office/drawing/2014/chart" uri="{C3380CC4-5D6E-409C-BE32-E72D297353CC}">
                  <c16:uniqueId val="{00000019-71D8-4927-908F-59FCE0729E69}"/>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{62207EAC-7898-4736-B6BF-5D8BC3F5C396}</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71D8-4927-908F-59FCE0729E69}"/>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{1860BB51-1297-4B1A-9FB2-775836A96858}</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71D8-4927-908F-59FCE0729E69}"/>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{4DCAB88D-D987-445A-9A58-3950A55AAA93}</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71D8-4927-908F-59FCE0729E69}"/>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{995463DB-BC50-4437-9172-E286F9AF2BC9}</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71D8-4927-908F-59FCE0729E69}"/>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{35B7AA83-B1AB-473A-8E66-5FA0CB4A149F}</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71D8-4927-908F-59FCE0729E69}"/>
                </c:ext>
              </c:extLst>
            </c:dLbl>
            <c:dLbl>
              <c:idx val="31"/>
              <c:tx>
                <c:strRef>
                  <c:f>Daten_Diagramme!$D$45</c:f>
                  <c:strCache>
                    <c:ptCount val="1"/>
                    <c:pt idx="0">
                      <c:v>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{BD6118B7-790A-4815-8500-13375DD186E4}</c15:txfldGUID>
                      <c15:f>Daten_Diagramme!$D$45</c15:f>
                      <c15:dlblFieldTableCache>
                        <c:ptCount val="1"/>
                        <c:pt idx="0">
                          <c:v>1.8</c:v>
                        </c:pt>
                      </c15:dlblFieldTableCache>
                    </c15:dlblFTEntry>
                  </c15:dlblFieldTable>
                  <c15:showDataLabelsRange val="0"/>
                </c:ext>
                <c:ext xmlns:c16="http://schemas.microsoft.com/office/drawing/2014/chart" uri="{C3380CC4-5D6E-409C-BE32-E72D297353CC}">
                  <c16:uniqueId val="{0000001F-71D8-4927-908F-59FCE0729E69}"/>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1.4403363815005648</c:v>
                </c:pt>
                <c:pt idx="1">
                  <c:v>0.42444821731748728</c:v>
                </c:pt>
                <c:pt idx="2">
                  <c:v>-0.25109170305676853</c:v>
                </c:pt>
                <c:pt idx="3">
                  <c:v>-0.87915994421504551</c:v>
                </c:pt>
                <c:pt idx="4">
                  <c:v>-0.51577669902912626</c:v>
                </c:pt>
                <c:pt idx="5">
                  <c:v>-0.79625694846865414</c:v>
                </c:pt>
                <c:pt idx="6">
                  <c:v>-1.3267695263252686</c:v>
                </c:pt>
                <c:pt idx="7">
                  <c:v>2.9969904698211001</c:v>
                </c:pt>
                <c:pt idx="8">
                  <c:v>1.5943791379543304</c:v>
                </c:pt>
                <c:pt idx="9">
                  <c:v>4.2168674698795181</c:v>
                </c:pt>
                <c:pt idx="10">
                  <c:v>-1.7945619335347431</c:v>
                </c:pt>
                <c:pt idx="11">
                  <c:v>5.7518992120039636</c:v>
                </c:pt>
                <c:pt idx="12">
                  <c:v>-1.2946253432718713</c:v>
                </c:pt>
                <c:pt idx="13">
                  <c:v>2.8496304718590109</c:v>
                </c:pt>
                <c:pt idx="14">
                  <c:v>-0.69894560769437553</c:v>
                </c:pt>
                <c:pt idx="15">
                  <c:v>-9.8227365953706425</c:v>
                </c:pt>
                <c:pt idx="16">
                  <c:v>3.057757644394111</c:v>
                </c:pt>
                <c:pt idx="17">
                  <c:v>3.1965976128412676</c:v>
                </c:pt>
                <c:pt idx="18">
                  <c:v>1.770164849583701</c:v>
                </c:pt>
                <c:pt idx="19">
                  <c:v>4.5664000951333357</c:v>
                </c:pt>
                <c:pt idx="20">
                  <c:v>2.4628061341268026</c:v>
                </c:pt>
                <c:pt idx="21">
                  <c:v>0</c:v>
                </c:pt>
                <c:pt idx="23">
                  <c:v>0.42444821731748728</c:v>
                </c:pt>
                <c:pt idx="24">
                  <c:v>4.8012652746135455E-2</c:v>
                </c:pt>
                <c:pt idx="25">
                  <c:v>1.8038185586540081</c:v>
                </c:pt>
              </c:numCache>
            </c:numRef>
          </c:val>
          <c:extLst>
            <c:ext xmlns:c16="http://schemas.microsoft.com/office/drawing/2014/chart" uri="{C3380CC4-5D6E-409C-BE32-E72D297353CC}">
              <c16:uniqueId val="{00000020-71D8-4927-908F-59FCE0729E69}"/>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{64D0D390-56B8-4475-A03E-510406DE21FF}</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71D8-4927-908F-59FCE0729E69}"/>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{0682A20C-0A4B-485B-80ED-5F74854E47EC}</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71D8-4927-908F-59FCE0729E69}"/>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{5E6384F5-DB04-4672-9F82-05C50F57A5EB}</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71D8-4927-908F-59FCE0729E69}"/>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{CB25234F-26FB-440B-9669-2A78B483B629}</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71D8-4927-908F-59FCE0729E69}"/>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{A3B0A6A7-4749-44AD-B600-841411B7153E}</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71D8-4927-908F-59FCE0729E69}"/>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{5E44F2B4-FD69-4AD7-BA5F-0CB3659A8F4C}</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71D8-4927-908F-59FCE0729E69}"/>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{461D55E6-3822-404B-BF2A-1E71073F1A19}</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71D8-4927-908F-59FCE0729E69}"/>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{5317BD93-B539-4D1A-82E7-0C058F732BE9}</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71D8-4927-908F-59FCE0729E69}"/>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{636DD555-7809-417C-9A99-216B1D118E62}</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71D8-4927-908F-59FCE0729E69}"/>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{08BEF31B-9842-41E2-A2FF-5977E2C3C09B}</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71D8-4927-908F-59FCE0729E69}"/>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{D4A28191-9093-44A1-9A3A-2B5D146B0B7E}</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71D8-4927-908F-59FCE0729E69}"/>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{76E9F6C0-2C09-465D-BA0E-C3CDC1382CC2}</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71D8-4927-908F-59FCE0729E69}"/>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{DA335B18-B135-4D60-9D66-C57E36779A6A}</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71D8-4927-908F-59FCE0729E69}"/>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{43D5816A-720F-43B2-8AB4-3F9971596BE3}</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71D8-4927-908F-59FCE0729E69}"/>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{78EE94E7-8688-41F6-99F9-3955EFE2E7DD}</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71D8-4927-908F-59FCE0729E69}"/>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{49549C36-C90D-4585-870B-79815ADAB5C1}</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71D8-4927-908F-59FCE0729E69}"/>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{6FEDCEF1-439F-4048-87D6-5BA21A02396B}</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71D8-4927-908F-59FCE0729E69}"/>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{44D23809-AA7E-48DD-95A8-CA9C30C4D54C}</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71D8-4927-908F-59FCE0729E69}"/>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{FC51FEAE-D58E-46EF-8031-FB561BBE45EC}</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71D8-4927-908F-59FCE0729E69}"/>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{967CAC2E-7563-4F4F-A174-CB5D8822D08E}</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71D8-4927-908F-59FCE0729E69}"/>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{6A349DEF-170A-47C4-B532-2066CC479794}</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71D8-4927-908F-59FCE0729E69}"/>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{68BF5325-20CE-4EA6-8D82-8B8139D82E6D}</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71D8-4927-908F-59FCE0729E69}"/>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{FEBF4FB8-62FD-4ED9-B28C-A323C221E52A}</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71D8-4927-908F-59FCE0729E69}"/>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{A3C5F597-7698-4212-8C45-1F73E3D70B86}</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71D8-4927-908F-59FCE0729E69}"/>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{584FAEF9-7E11-4734-A51A-491E1A2328F1}</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71D8-4927-908F-59FCE0729E69}"/>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{33FAD62A-2F72-433C-877F-3A785FC242C3}</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71D8-4927-908F-59FCE0729E69}"/>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{560EF7F3-DDCC-4E14-9B34-DBEAB3435ECB}</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71D8-4927-908F-59FCE0729E69}"/>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{FE426668-D138-4B31-B997-F39933D64587}</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71D8-4927-908F-59FCE0729E69}"/>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{4A5E277E-E41C-41BA-B07A-CA102ACA63CA}</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71D8-4927-908F-59FCE0729E69}"/>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{8DA5EF44-D0C4-4056-83CE-78A07A464990}</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71D8-4927-908F-59FCE0729E69}"/>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{E923B2B7-2DDD-4308-95C1-7596DE1CBB3D}</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71D8-4927-908F-59FCE0729E69}"/>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{E376D58B-7F67-4AFE-BDAE-46E439FC2AAC}</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71D8-4927-908F-59FCE0729E69}"/>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-0.75</c:v>
                </c:pt>
                <c:pt idx="22">
                  <c:v>0</c:v>
                </c:pt>
                <c:pt idx="23">
                  <c:v>0</c:v>
                </c:pt>
                <c:pt idx="24">
                  <c:v>0</c:v>
                </c:pt>
                <c:pt idx="25">
                  <c:v>0</c:v>
                </c:pt>
              </c:numCache>
            </c:numRef>
          </c:val>
          <c:extLst>
            <c:ext xmlns:c16="http://schemas.microsoft.com/office/drawing/2014/chart" uri="{C3380CC4-5D6E-409C-BE32-E72D297353CC}">
              <c16:uniqueId val="{00000041-71D8-4927-908F-59FCE0729E69}"/>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45</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222</c:v>
                </c:pt>
                <c:pt idx="22">
                  <c:v>#N/A</c:v>
                </c:pt>
                <c:pt idx="23">
                  <c:v>#N/A</c:v>
                </c:pt>
                <c:pt idx="24">
                  <c:v>#N/A</c:v>
                </c:pt>
                <c:pt idx="25">
                  <c:v>#N/A</c:v>
                </c:pt>
              </c:numCache>
            </c:numRef>
          </c:yVal>
          <c:smooth val="0"/>
          <c:extLst>
            <c:ext xmlns:c16="http://schemas.microsoft.com/office/drawing/2014/chart" uri="{C3380CC4-5D6E-409C-BE32-E72D297353CC}">
              <c16:uniqueId val="{00000042-71D8-4927-908F-59FCE0729E69}"/>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{A4EF9845-5CEB-459B-8F78-A0E8166A321E}</c15:txfldGUID>
                      <c15:f>Daten_Diagramme!$E$14</c15:f>
                      <c15:dlblFieldTableCache>
                        <c:ptCount val="1"/>
                        <c:pt idx="0">
                          <c:v>-2.7</c:v>
                        </c:pt>
                      </c15:dlblFieldTableCache>
                    </c15:dlblFTEntry>
                  </c15:dlblFieldTable>
                  <c15:showDataLabelsRange val="0"/>
                </c:ext>
                <c:ext xmlns:c16="http://schemas.microsoft.com/office/drawing/2014/chart" uri="{C3380CC4-5D6E-409C-BE32-E72D297353CC}">
                  <c16:uniqueId val="{00000000-2570-479D-88C2-84B0ACBD7E64}"/>
                </c:ext>
              </c:extLst>
            </c:dLbl>
            <c:dLbl>
              <c:idx val="1"/>
              <c:tx>
                <c:strRef>
                  <c:f>Daten_Diagramme!$E$15</c:f>
                  <c:strCache>
                    <c:ptCount val="1"/>
                    <c:pt idx="0">
                      <c:v>10.8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{D36ADA8B-9B06-4B1C-A6DE-D90E82DBF761}</c15:txfldGUID>
                      <c15:f>Daten_Diagramme!$E$15</c15:f>
                      <c15:dlblFieldTableCache>
                        <c:ptCount val="1"/>
                        <c:pt idx="0">
                          <c:v>10.8</c:v>
                        </c:pt>
                      </c15:dlblFieldTableCache>
                    </c15:dlblFTEntry>
                  </c15:dlblFieldTable>
                  <c15:showDataLabelsRange val="0"/>
                </c:ext>
                <c:ext xmlns:c16="http://schemas.microsoft.com/office/drawing/2014/chart" uri="{C3380CC4-5D6E-409C-BE32-E72D297353CC}">
                  <c16:uniqueId val="{00000001-2570-479D-88C2-84B0ACBD7E64}"/>
                </c:ext>
              </c:extLst>
            </c:dLbl>
            <c:dLbl>
              <c:idx val="2"/>
              <c:tx>
                <c:strRef>
                  <c:f>Daten_Diagramme!$E$16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{6865C9DC-4362-4A93-8A18-EE96E188168C}</c15:txfldGUID>
                      <c15:f>Daten_Diagramme!$E$16</c15:f>
                      <c15:dlblFieldTableCache>
                        <c:ptCount val="1"/>
                        <c:pt idx="0">
                          <c:v>0.0</c:v>
                        </c:pt>
                      </c15:dlblFieldTableCache>
                    </c15:dlblFTEntry>
                  </c15:dlblFieldTable>
                  <c15:showDataLabelsRange val="0"/>
                </c:ext>
                <c:ext xmlns:c16="http://schemas.microsoft.com/office/drawing/2014/chart" uri="{C3380CC4-5D6E-409C-BE32-E72D297353CC}">
                  <c16:uniqueId val="{00000002-2570-479D-88C2-84B0ACBD7E64}"/>
                </c:ext>
              </c:extLst>
            </c:dLbl>
            <c:dLbl>
              <c:idx val="3"/>
              <c:tx>
                <c:strRef>
                  <c:f>Daten_Diagramme!$E$17</c:f>
                  <c:strCache>
                    <c:ptCount val="1"/>
                    <c:pt idx="0">
                      <c:v>-3.4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{2151C587-BD81-4ACF-9282-259FBFA80F46}</c15:txfldGUID>
                      <c15:f>Daten_Diagramme!$E$17</c15:f>
                      <c15:dlblFieldTableCache>
                        <c:ptCount val="1"/>
                        <c:pt idx="0">
                          <c:v>-3.4</c:v>
                        </c:pt>
                      </c15:dlblFieldTableCache>
                    </c15:dlblFTEntry>
                  </c15:dlblFieldTable>
                  <c15:showDataLabelsRange val="0"/>
                </c:ext>
                <c:ext xmlns:c16="http://schemas.microsoft.com/office/drawing/2014/chart" uri="{C3380CC4-5D6E-409C-BE32-E72D297353CC}">
                  <c16:uniqueId val="{00000003-2570-479D-88C2-84B0ACBD7E64}"/>
                </c:ext>
              </c:extLst>
            </c:dLbl>
            <c:dLbl>
              <c:idx val="4"/>
              <c:tx>
                <c:strRef>
                  <c:f>Daten_Diagramme!$E$18</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{D5BC63DC-324E-473A-B5C6-53C6A15A177E}</c15:txfldGUID>
                      <c15:f>Daten_Diagramme!$E$18</c15:f>
                      <c15:dlblFieldTableCache>
                        <c:ptCount val="1"/>
                        <c:pt idx="0">
                          <c:v>-1.2</c:v>
                        </c:pt>
                      </c15:dlblFieldTableCache>
                    </c15:dlblFTEntry>
                  </c15:dlblFieldTable>
                  <c15:showDataLabelsRange val="0"/>
                </c:ext>
                <c:ext xmlns:c16="http://schemas.microsoft.com/office/drawing/2014/chart" uri="{C3380CC4-5D6E-409C-BE32-E72D297353CC}">
                  <c16:uniqueId val="{00000004-2570-479D-88C2-84B0ACBD7E64}"/>
                </c:ext>
              </c:extLst>
            </c:dLbl>
            <c:dLbl>
              <c:idx val="5"/>
              <c:tx>
                <c:strRef>
                  <c:f>Daten_Diagramme!$E$19</c:f>
                  <c:strCache>
                    <c:ptCount val="1"/>
                    <c:pt idx="0">
                      <c:v>-4.9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{A6C8134F-4BE5-432E-A5D7-A3B9DC838FD5}</c15:txfldGUID>
                      <c15:f>Daten_Diagramme!$E$19</c15:f>
                      <c15:dlblFieldTableCache>
                        <c:ptCount val="1"/>
                        <c:pt idx="0">
                          <c:v>-4.9</c:v>
                        </c:pt>
                      </c15:dlblFieldTableCache>
                    </c15:dlblFTEntry>
                  </c15:dlblFieldTable>
                  <c15:showDataLabelsRange val="0"/>
                </c:ext>
                <c:ext xmlns:c16="http://schemas.microsoft.com/office/drawing/2014/chart" uri="{C3380CC4-5D6E-409C-BE32-E72D297353CC}">
                  <c16:uniqueId val="{00000005-2570-479D-88C2-84B0ACBD7E64}"/>
                </c:ext>
              </c:extLst>
            </c:dLbl>
            <c:dLbl>
              <c:idx val="6"/>
              <c:tx>
                <c:strRef>
                  <c:f>Daten_Diagramme!$E$20</c:f>
                  <c:strCache>
                    <c:ptCount val="1"/>
                    <c:pt idx="0">
                      <c:v>-5.8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{90C26354-EB27-4179-ACBD-68E04EE7D986}</c15:txfldGUID>
                      <c15:f>Daten_Diagramme!$E$20</c15:f>
                      <c15:dlblFieldTableCache>
                        <c:ptCount val="1"/>
                        <c:pt idx="0">
                          <c:v>-5.8</c:v>
                        </c:pt>
                      </c15:dlblFieldTableCache>
                    </c15:dlblFTEntry>
                  </c15:dlblFieldTable>
                  <c15:showDataLabelsRange val="0"/>
                </c:ext>
                <c:ext xmlns:c16="http://schemas.microsoft.com/office/drawing/2014/chart" uri="{C3380CC4-5D6E-409C-BE32-E72D297353CC}">
                  <c16:uniqueId val="{00000006-2570-479D-88C2-84B0ACBD7E64}"/>
                </c:ext>
              </c:extLst>
            </c:dLbl>
            <c:dLbl>
              <c:idx val="7"/>
              <c:tx>
                <c:strRef>
                  <c:f>Daten_Diagramme!$E$21</c:f>
                  <c:strCache>
                    <c:ptCount val="1"/>
                    <c:pt idx="0">
                      <c:v>-4.7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{C570D366-4C69-4F01-95EF-487685132D4F}</c15:txfldGUID>
                      <c15:f>Daten_Diagramme!$E$21</c15:f>
                      <c15:dlblFieldTableCache>
                        <c:ptCount val="1"/>
                        <c:pt idx="0">
                          <c:v>-4.7</c:v>
                        </c:pt>
                      </c15:dlblFieldTableCache>
                    </c15:dlblFTEntry>
                  </c15:dlblFieldTable>
                  <c15:showDataLabelsRange val="0"/>
                </c:ext>
                <c:ext xmlns:c16="http://schemas.microsoft.com/office/drawing/2014/chart" uri="{C3380CC4-5D6E-409C-BE32-E72D297353CC}">
                  <c16:uniqueId val="{00000007-2570-479D-88C2-84B0ACBD7E64}"/>
                </c:ext>
              </c:extLst>
            </c:dLbl>
            <c:dLbl>
              <c:idx val="8"/>
              <c:tx>
                <c:strRef>
                  <c:f>Daten_Diagramme!$E$22</c:f>
                  <c:strCache>
                    <c:ptCount val="1"/>
                    <c:pt idx="0">
                      <c:v>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{C5467E32-BFBD-48F2-AE49-6CB906FAC7CC}</c15:txfldGUID>
                      <c15:f>Daten_Diagramme!$E$22</c15:f>
                      <c15:dlblFieldTableCache>
                        <c:ptCount val="1"/>
                        <c:pt idx="0">
                          <c:v>0.9</c:v>
                        </c:pt>
                      </c15:dlblFieldTableCache>
                    </c15:dlblFTEntry>
                  </c15:dlblFieldTable>
                  <c15:showDataLabelsRange val="0"/>
                </c:ext>
                <c:ext xmlns:c16="http://schemas.microsoft.com/office/drawing/2014/chart" uri="{C3380CC4-5D6E-409C-BE32-E72D297353CC}">
                  <c16:uniqueId val="{00000008-2570-479D-88C2-84B0ACBD7E64}"/>
                </c:ext>
              </c:extLst>
            </c:dLbl>
            <c:dLbl>
              <c:idx val="9"/>
              <c:tx>
                <c:strRef>
                  <c:f>Daten_Diagramme!$E$23</c:f>
                  <c:strCache>
                    <c:ptCount val="1"/>
                    <c:pt idx="0">
                      <c:v>-1.7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{0DD05EE9-AEF7-4190-8900-73CDA826105E}</c15:txfldGUID>
                      <c15:f>Daten_Diagramme!$E$23</c15:f>
                      <c15:dlblFieldTableCache>
                        <c:ptCount val="1"/>
                        <c:pt idx="0">
                          <c:v>-1.7</c:v>
                        </c:pt>
                      </c15:dlblFieldTableCache>
                    </c15:dlblFTEntry>
                  </c15:dlblFieldTable>
                  <c15:showDataLabelsRange val="0"/>
                </c:ext>
                <c:ext xmlns:c16="http://schemas.microsoft.com/office/drawing/2014/chart" uri="{C3380CC4-5D6E-409C-BE32-E72D297353CC}">
                  <c16:uniqueId val="{00000009-2570-479D-88C2-84B0ACBD7E64}"/>
                </c:ext>
              </c:extLst>
            </c:dLbl>
            <c:dLbl>
              <c:idx val="10"/>
              <c:tx>
                <c:strRef>
                  <c:f>Daten_Diagramme!$E$24</c:f>
                  <c:strCache>
                    <c:ptCount val="1"/>
                    <c:pt idx="0">
                      <c:v>-10.1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{0B6A3275-047F-4880-AF60-ADE6628A76B9}</c15:txfldGUID>
                      <c15:f>Daten_Diagramme!$E$24</c15:f>
                      <c15:dlblFieldTableCache>
                        <c:ptCount val="1"/>
                        <c:pt idx="0">
                          <c:v>-10.1</c:v>
                        </c:pt>
                      </c15:dlblFieldTableCache>
                    </c15:dlblFTEntry>
                  </c15:dlblFieldTable>
                  <c15:showDataLabelsRange val="0"/>
                </c:ext>
                <c:ext xmlns:c16="http://schemas.microsoft.com/office/drawing/2014/chart" uri="{C3380CC4-5D6E-409C-BE32-E72D297353CC}">
                  <c16:uniqueId val="{0000000A-2570-479D-88C2-84B0ACBD7E64}"/>
                </c:ext>
              </c:extLst>
            </c:dLbl>
            <c:dLbl>
              <c:idx val="11"/>
              <c:tx>
                <c:strRef>
                  <c:f>Daten_Diagramme!$E$25</c:f>
                  <c:strCache>
                    <c:ptCount val="1"/>
                    <c:pt idx="0">
                      <c:v>-10.1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{7B83DC6E-900F-4AAD-AACD-B6A25CADADE8}</c15:txfldGUID>
                      <c15:f>Daten_Diagramme!$E$25</c15:f>
                      <c15:dlblFieldTableCache>
                        <c:ptCount val="1"/>
                        <c:pt idx="0">
                          <c:v>-10.1</c:v>
                        </c:pt>
                      </c15:dlblFieldTableCache>
                    </c15:dlblFTEntry>
                  </c15:dlblFieldTable>
                  <c15:showDataLabelsRange val="0"/>
                </c:ext>
                <c:ext xmlns:c16="http://schemas.microsoft.com/office/drawing/2014/chart" uri="{C3380CC4-5D6E-409C-BE32-E72D297353CC}">
                  <c16:uniqueId val="{0000000B-2570-479D-88C2-84B0ACBD7E64}"/>
                </c:ext>
              </c:extLst>
            </c:dLbl>
            <c:dLbl>
              <c:idx val="12"/>
              <c:tx>
                <c:strRef>
                  <c:f>Daten_Diagramme!$E$26</c:f>
                  <c:strCache>
                    <c:ptCount val="1"/>
                    <c:pt idx="0">
                      <c:v>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{57B60922-4114-4329-876D-D1E990AD3185}</c15:txfldGUID>
                      <c15:f>Daten_Diagramme!$E$26</c15:f>
                      <c15:dlblFieldTableCache>
                        <c:ptCount val="1"/>
                        <c:pt idx="0">
                          <c:v>1.8</c:v>
                        </c:pt>
                      </c15:dlblFieldTableCache>
                    </c15:dlblFTEntry>
                  </c15:dlblFieldTable>
                  <c15:showDataLabelsRange val="0"/>
                </c:ext>
                <c:ext xmlns:c16="http://schemas.microsoft.com/office/drawing/2014/chart" uri="{C3380CC4-5D6E-409C-BE32-E72D297353CC}">
                  <c16:uniqueId val="{0000000C-2570-479D-88C2-84B0ACBD7E64}"/>
                </c:ext>
              </c:extLst>
            </c:dLbl>
            <c:dLbl>
              <c:idx val="13"/>
              <c:tx>
                <c:strRef>
                  <c:f>Daten_Diagramme!$E$27</c:f>
                  <c:strCache>
                    <c:ptCount val="1"/>
                    <c:pt idx="0">
                      <c:v>-0.3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{D6D4132E-D167-460E-AB76-1B8FA7D85BBB}</c15:txfldGUID>
                      <c15:f>Daten_Diagramme!$E$27</c15:f>
                      <c15:dlblFieldTableCache>
                        <c:ptCount val="1"/>
                        <c:pt idx="0">
                          <c:v>-0.3</c:v>
                        </c:pt>
                      </c15:dlblFieldTableCache>
                    </c15:dlblFTEntry>
                  </c15:dlblFieldTable>
                  <c15:showDataLabelsRange val="0"/>
                </c:ext>
                <c:ext xmlns:c16="http://schemas.microsoft.com/office/drawing/2014/chart" uri="{C3380CC4-5D6E-409C-BE32-E72D297353CC}">
                  <c16:uniqueId val="{0000000D-2570-479D-88C2-84B0ACBD7E64}"/>
                </c:ext>
              </c:extLst>
            </c:dLbl>
            <c:dLbl>
              <c:idx val="14"/>
              <c:tx>
                <c:strRef>
                  <c:f>Daten_Diagramme!$E$28</c:f>
                  <c:strCache>
                    <c:ptCount val="1"/>
                    <c:pt idx="0">
                      <c:v>-4.8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{484D212E-B762-4AA0-9590-82C9CD963C64}</c15:txfldGUID>
                      <c15:f>Daten_Diagramme!$E$28</c15:f>
                      <c15:dlblFieldTableCache>
                        <c:ptCount val="1"/>
                        <c:pt idx="0">
                          <c:v>-4.8</c:v>
                        </c:pt>
                      </c15:dlblFieldTableCache>
                    </c15:dlblFTEntry>
                  </c15:dlblFieldTable>
                  <c15:showDataLabelsRange val="0"/>
                </c:ext>
                <c:ext xmlns:c16="http://schemas.microsoft.com/office/drawing/2014/chart" uri="{C3380CC4-5D6E-409C-BE32-E72D297353CC}">
                  <c16:uniqueId val="{0000000E-2570-479D-88C2-84B0ACBD7E64}"/>
                </c:ext>
              </c:extLst>
            </c:dLbl>
            <c:dLbl>
              <c:idx val="15"/>
              <c:tx>
                <c:strRef>
                  <c:f>Daten_Diagramme!$E$29</c:f>
                  <c:strCache>
                    <c:ptCount val="1"/>
                    <c:pt idx="0">
                      <c:v>-9.3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{5390AE3D-52B3-4ABE-9194-AD5CB6E62B39}</c15:txfldGUID>
                      <c15:f>Daten_Diagramme!$E$29</c15:f>
                      <c15:dlblFieldTableCache>
                        <c:ptCount val="1"/>
                        <c:pt idx="0">
                          <c:v>-9.3</c:v>
                        </c:pt>
                      </c15:dlblFieldTableCache>
                    </c15:dlblFTEntry>
                  </c15:dlblFieldTable>
                  <c15:showDataLabelsRange val="0"/>
                </c:ext>
                <c:ext xmlns:c16="http://schemas.microsoft.com/office/drawing/2014/chart" uri="{C3380CC4-5D6E-409C-BE32-E72D297353CC}">
                  <c16:uniqueId val="{0000000F-2570-479D-88C2-84B0ACBD7E64}"/>
                </c:ext>
              </c:extLst>
            </c:dLbl>
            <c:dLbl>
              <c:idx val="16"/>
              <c:tx>
                <c:strRef>
                  <c:f>Daten_Diagramme!$E$30</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{6EDE0FE6-98F8-4E41-961F-AF5ABEC9F75C}</c15:txfldGUID>
                      <c15:f>Daten_Diagramme!$E$30</c15:f>
                      <c15:dlblFieldTableCache>
                        <c:ptCount val="1"/>
                        <c:pt idx="0">
                          <c:v>0.7</c:v>
                        </c:pt>
                      </c15:dlblFieldTableCache>
                    </c15:dlblFTEntry>
                  </c15:dlblFieldTable>
                  <c15:showDataLabelsRange val="0"/>
                </c:ext>
                <c:ext xmlns:c16="http://schemas.microsoft.com/office/drawing/2014/chart" uri="{C3380CC4-5D6E-409C-BE32-E72D297353CC}">
                  <c16:uniqueId val="{00000010-2570-479D-88C2-84B0ACBD7E64}"/>
                </c:ext>
              </c:extLst>
            </c:dLbl>
            <c:dLbl>
              <c:idx val="17"/>
              <c:tx>
                <c:strRef>
                  <c:f>Daten_Diagramme!$E$31</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{410E4557-9301-485F-9A53-F7D90A06D495}</c15:txfldGUID>
                      <c15:f>Daten_Diagramme!$E$31</c15:f>
                      <c15:dlblFieldTableCache>
                        <c:ptCount val="1"/>
                        <c:pt idx="0">
                          <c:v>1.9</c:v>
                        </c:pt>
                      </c15:dlblFieldTableCache>
                    </c15:dlblFTEntry>
                  </c15:dlblFieldTable>
                  <c15:showDataLabelsRange val="0"/>
                </c:ext>
                <c:ext xmlns:c16="http://schemas.microsoft.com/office/drawing/2014/chart" uri="{C3380CC4-5D6E-409C-BE32-E72D297353CC}">
                  <c16:uniqueId val="{00000011-2570-479D-88C2-84B0ACBD7E64}"/>
                </c:ext>
              </c:extLst>
            </c:dLbl>
            <c:dLbl>
              <c:idx val="18"/>
              <c:tx>
                <c:strRef>
                  <c:f>Daten_Diagramme!$E$32</c:f>
                  <c:strCache>
                    <c:ptCount val="1"/>
                    <c:pt idx="0">
                      <c:v>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{61604E1A-F8AB-46F6-BD16-99DBB063F272}</c15:txfldGUID>
                      <c15:f>Daten_Diagramme!$E$32</c15:f>
                      <c15:dlblFieldTableCache>
                        <c:ptCount val="1"/>
                        <c:pt idx="0">
                          <c:v>0.3</c:v>
                        </c:pt>
                      </c15:dlblFieldTableCache>
                    </c15:dlblFTEntry>
                  </c15:dlblFieldTable>
                  <c15:showDataLabelsRange val="0"/>
                </c:ext>
                <c:ext xmlns:c16="http://schemas.microsoft.com/office/drawing/2014/chart" uri="{C3380CC4-5D6E-409C-BE32-E72D297353CC}">
                  <c16:uniqueId val="{00000012-2570-479D-88C2-84B0ACBD7E64}"/>
                </c:ext>
              </c:extLst>
            </c:dLbl>
            <c:dLbl>
              <c:idx val="19"/>
              <c:tx>
                <c:strRef>
                  <c:f>Daten_Diagramme!$E$33</c:f>
                  <c:strCache>
                    <c:ptCount val="1"/>
                    <c:pt idx="0">
                      <c:v>3.1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{7B5BC374-6D70-4DED-8EA4-69F21EFD3EAA}</c15:txfldGUID>
                      <c15:f>Daten_Diagramme!$E$33</c15:f>
                      <c15:dlblFieldTableCache>
                        <c:ptCount val="1"/>
                        <c:pt idx="0">
                          <c:v>3.1</c:v>
                        </c:pt>
                      </c15:dlblFieldTableCache>
                    </c15:dlblFTEntry>
                  </c15:dlblFieldTable>
                  <c15:showDataLabelsRange val="0"/>
                </c:ext>
                <c:ext xmlns:c16="http://schemas.microsoft.com/office/drawing/2014/chart" uri="{C3380CC4-5D6E-409C-BE32-E72D297353CC}">
                  <c16:uniqueId val="{00000013-2570-479D-88C2-84B0ACBD7E64}"/>
                </c:ext>
              </c:extLst>
            </c:dLbl>
            <c:dLbl>
              <c:idx val="20"/>
              <c:tx>
                <c:strRef>
                  <c:f>Daten_Diagramme!$E$34</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{B5014A04-A5C9-4DF6-AA3C-4B761C8D2A0F}</c15:txfldGUID>
                      <c15:f>Daten_Diagramme!$E$34</c15:f>
                      <c15:dlblFieldTableCache>
                        <c:ptCount val="1"/>
                        <c:pt idx="0">
                          <c:v>-2.9</c:v>
                        </c:pt>
                      </c15:dlblFieldTableCache>
                    </c15:dlblFTEntry>
                  </c15:dlblFieldTable>
                  <c15:showDataLabelsRange val="0"/>
                </c:ext>
                <c:ext xmlns:c16="http://schemas.microsoft.com/office/drawing/2014/chart" uri="{C3380CC4-5D6E-409C-BE32-E72D297353CC}">
                  <c16:uniqueId val="{00000014-2570-479D-88C2-84B0ACBD7E64}"/>
                </c:ext>
              </c:extLst>
            </c:dLbl>
            <c:dLbl>
              <c:idx val="21"/>
              <c:tx>
                <c:strRef>
                  <c:f>Daten_Diagramme!$E$35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{3E558129-D19D-431E-93AC-CCB82FE38EC4}</c15:txfldGUID>
                      <c15:f>Daten_Diagramme!$E$35</c15:f>
                      <c15:dlblFieldTableCache>
                        <c:ptCount val="1"/>
                        <c:pt idx="0">
                          <c:v>*</c:v>
                        </c:pt>
                      </c15:dlblFieldTableCache>
                    </c15:dlblFTEntry>
                  </c15:dlblFieldTable>
                  <c15:showDataLabelsRange val="0"/>
                </c:ext>
                <c:ext xmlns:c16="http://schemas.microsoft.com/office/drawing/2014/chart" uri="{C3380CC4-5D6E-409C-BE32-E72D297353CC}">
                  <c16:uniqueId val="{00000015-2570-479D-88C2-84B0ACBD7E64}"/>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{C0254D43-3B9C-4CC2-B81C-D093A69E584B}</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2570-479D-88C2-84B0ACBD7E64}"/>
                </c:ext>
              </c:extLst>
            </c:dLbl>
            <c:dLbl>
              <c:idx val="23"/>
              <c:tx>
                <c:strRef>
                  <c:f>Daten_Diagramme!$E$37</c:f>
                  <c:strCache>
                    <c:ptCount val="1"/>
                    <c:pt idx="0">
                      <c:v>10.8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{F84B57B9-4E21-4DA6-979B-D34DB4E75B5C}</c15:txfldGUID>
                      <c15:f>Daten_Diagramme!$E$37</c15:f>
                      <c15:dlblFieldTableCache>
                        <c:ptCount val="1"/>
                        <c:pt idx="0">
                          <c:v>10.8</c:v>
                        </c:pt>
                      </c15:dlblFieldTableCache>
                    </c15:dlblFTEntry>
                  </c15:dlblFieldTable>
                  <c15:showDataLabelsRange val="0"/>
                </c:ext>
                <c:ext xmlns:c16="http://schemas.microsoft.com/office/drawing/2014/chart" uri="{C3380CC4-5D6E-409C-BE32-E72D297353CC}">
                  <c16:uniqueId val="{00000017-2570-479D-88C2-84B0ACBD7E64}"/>
                </c:ext>
              </c:extLst>
            </c:dLbl>
            <c:dLbl>
              <c:idx val="24"/>
              <c:tx>
                <c:strRef>
                  <c:f>Daten_Diagramme!$E$38</c:f>
                  <c:strCache>
                    <c:ptCount val="1"/>
                    <c:pt idx="0">
                      <c:v>-3.8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{412F7B9E-F52F-482A-BE15-8EE435455FC0}</c15:txfldGUID>
                      <c15:f>Daten_Diagramme!$E$38</c15:f>
                      <c15:dlblFieldTableCache>
                        <c:ptCount val="1"/>
                        <c:pt idx="0">
                          <c:v>-3.8</c:v>
                        </c:pt>
                      </c15:dlblFieldTableCache>
                    </c15:dlblFTEntry>
                  </c15:dlblFieldTable>
                  <c15:showDataLabelsRange val="0"/>
                </c:ext>
                <c:ext xmlns:c16="http://schemas.microsoft.com/office/drawing/2014/chart" uri="{C3380CC4-5D6E-409C-BE32-E72D297353CC}">
                  <c16:uniqueId val="{00000018-2570-479D-88C2-84B0ACBD7E64}"/>
                </c:ext>
              </c:extLst>
            </c:dLbl>
            <c:dLbl>
              <c:idx val="25"/>
              <c:tx>
                <c:strRef>
                  <c:f>Daten_Diagramme!$E$39</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{7851AB7F-8012-4839-BE8B-396675FD0C64}</c15:txfldGUID>
                      <c15:f>Daten_Diagramme!$E$39</c15:f>
                      <c15:dlblFieldTableCache>
                        <c:ptCount val="1"/>
                        <c:pt idx="0">
                          <c:v>-2.7</c:v>
                        </c:pt>
                      </c15:dlblFieldTableCache>
                    </c15:dlblFTEntry>
                  </c15:dlblFieldTable>
                  <c15:showDataLabelsRange val="0"/>
                </c:ext>
                <c:ext xmlns:c16="http://schemas.microsoft.com/office/drawing/2014/chart" uri="{C3380CC4-5D6E-409C-BE32-E72D297353CC}">
                  <c16:uniqueId val="{00000019-2570-479D-88C2-84B0ACBD7E64}"/>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{B044AF2D-9017-4A94-A2EC-B78C255DD06D}</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2570-479D-88C2-84B0ACBD7E64}"/>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{4CADE7C9-EC79-492E-AAA7-D54C076C8F5B}</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2570-479D-88C2-84B0ACBD7E64}"/>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{C30A6D9A-6BD6-4660-8D4C-DE0D707A52BB}</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2570-479D-88C2-84B0ACBD7E64}"/>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{0F56754F-0494-40B3-9115-C66722F43FF8}</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2570-479D-88C2-84B0ACBD7E64}"/>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{E9DC0041-F2DD-417D-A220-E50A2E0AF03A}</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2570-479D-88C2-84B0ACBD7E64}"/>
                </c:ext>
              </c:extLst>
            </c:dLbl>
            <c:dLbl>
              <c:idx val="31"/>
              <c:tx>
                <c:strRef>
                  <c:f>Daten_Diagramme!$E$45</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{C7A2FA83-9194-42BD-BBC7-9558D9ACFE65}</c15:txfldGUID>
                      <c15:f>Daten_Diagramme!$E$45</c15:f>
                      <c15:dlblFieldTableCache>
                        <c:ptCount val="1"/>
                        <c:pt idx="0">
                          <c:v>-2.7</c:v>
                        </c:pt>
                      </c15:dlblFieldTableCache>
                    </c15:dlblFTEntry>
                  </c15:dlblFieldTable>
                  <c15:showDataLabelsRange val="0"/>
                </c:ext>
                <c:ext xmlns:c16="http://schemas.microsoft.com/office/drawing/2014/chart" uri="{C3380CC4-5D6E-409C-BE32-E72D297353CC}">
                  <c16:uniqueId val="{0000001F-2570-479D-88C2-84B0ACBD7E64}"/>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-2.7121303003737367</c:v>
                </c:pt>
                <c:pt idx="1">
                  <c:v>10.818307905686547</c:v>
                </c:pt>
                <c:pt idx="2">
                  <c:v>0</c:v>
                </c:pt>
                <c:pt idx="3">
                  <c:v>-3.3510638297872339</c:v>
                </c:pt>
                <c:pt idx="4">
                  <c:v>-1.1897679952409279</c:v>
                </c:pt>
                <c:pt idx="5">
                  <c:v>-4.8686739269698913</c:v>
                </c:pt>
                <c:pt idx="6">
                  <c:v>-5.7915057915057915</c:v>
                </c:pt>
                <c:pt idx="7">
                  <c:v>-4.6726098985551801</c:v>
                </c:pt>
                <c:pt idx="8">
                  <c:v>0.88518614944024998</c:v>
                </c:pt>
                <c:pt idx="9">
                  <c:v>-1.6624981609533618</c:v>
                </c:pt>
                <c:pt idx="10">
                  <c:v>-10.063157894736841</c:v>
                </c:pt>
                <c:pt idx="11">
                  <c:v>-10.097087378640778</c:v>
                </c:pt>
                <c:pt idx="12">
                  <c:v>1.7942583732057416</c:v>
                </c:pt>
                <c:pt idx="13">
                  <c:v>-0.27613008795254651</c:v>
                </c:pt>
                <c:pt idx="14">
                  <c:v>-4.8166870024984023</c:v>
                </c:pt>
                <c:pt idx="15">
                  <c:v>-9.3268145919518624</c:v>
                </c:pt>
                <c:pt idx="16">
                  <c:v>0.6696428571428571</c:v>
                </c:pt>
                <c:pt idx="17">
                  <c:v>1.8521848588383385</c:v>
                </c:pt>
                <c:pt idx="18">
                  <c:v>0.30674846625766872</c:v>
                </c:pt>
                <c:pt idx="19">
                  <c:v>3.1093279839518555</c:v>
                </c:pt>
                <c:pt idx="20">
                  <c:v>-2.9479639693292636</c:v>
                </c:pt>
                <c:pt idx="21">
                  <c:v>0</c:v>
                </c:pt>
                <c:pt idx="23">
                  <c:v>10.818307905686547</c:v>
                </c:pt>
                <c:pt idx="24">
                  <c:v>-3.8302562689446127</c:v>
                </c:pt>
                <c:pt idx="25">
                  <c:v>-2.7295186483901817</c:v>
                </c:pt>
              </c:numCache>
            </c:numRef>
          </c:val>
          <c:extLst>
            <c:ext xmlns:c16="http://schemas.microsoft.com/office/drawing/2014/chart" uri="{C3380CC4-5D6E-409C-BE32-E72D297353CC}">
              <c16:uniqueId val="{00000020-2570-479D-88C2-84B0ACBD7E64}"/>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{82C8B399-EE0D-43CA-A9B0-AF2CF76CCAD2}</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2570-479D-88C2-84B0ACBD7E64}"/>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{701FF64A-E7C5-43A1-AADE-AA4CC02D641A}</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2570-479D-88C2-84B0ACBD7E64}"/>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{41676451-1FDF-4B95-B7D4-26B7547AC092}</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2570-479D-88C2-84B0ACBD7E64}"/>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{475546F9-6CC7-4AE3-B0ED-EB3A2C591FD1}</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2570-479D-88C2-84B0ACBD7E64}"/>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{73A3FBDC-3C4A-4E82-8C80-3149B719202E}</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2570-479D-88C2-84B0ACBD7E64}"/>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{E11F66DF-B960-48B3-925C-D9068DCE6A44}</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2570-479D-88C2-84B0ACBD7E64}"/>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{B33C3D84-CB0D-4F9A-8150-E97349B50095}</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2570-479D-88C2-84B0ACBD7E64}"/>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{3EE4D57F-4507-4321-A777-884A463BDD58}</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2570-479D-88C2-84B0ACBD7E64}"/>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{A1EE01D2-F899-47A7-B724-52E754A4F599}</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2570-479D-88C2-84B0ACBD7E64}"/>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{45BB726F-5DB1-437B-91FD-EC9B1DD4BA29}</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2570-479D-88C2-84B0ACBD7E64}"/>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{36D11AAB-4D5A-4E16-AE70-CBACED2A2E49}</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2570-479D-88C2-84B0ACBD7E64}"/>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{D9C079A2-C36A-41A9-B44F-E405623CA566}</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2570-479D-88C2-84B0ACBD7E64}"/>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{FDEC3883-2451-4A10-9ABC-F9F5F424B57E}</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2570-479D-88C2-84B0ACBD7E64}"/>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{B25A180B-E304-4A2A-BF03-3A3F5783511E}</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2570-479D-88C2-84B0ACBD7E64}"/>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{980E6FA1-763B-46E5-B55F-8B4C9E24C156}</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2570-479D-88C2-84B0ACBD7E64}"/>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{BF68438F-7DC9-4BC9-8FF8-48F1416CBBF9}</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2570-479D-88C2-84B0ACBD7E64}"/>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{C70D58EB-C8FE-408F-B645-4BBCF60D765A}</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2570-479D-88C2-84B0ACBD7E64}"/>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{95AA4159-E5D5-4B87-882D-FF165C039C1D}</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2570-479D-88C2-84B0ACBD7E64}"/>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{1BEB2614-B074-44A9-BFD8-ADCC1F296420}</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2570-479D-88C2-84B0ACBD7E64}"/>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{0912B678-8FE2-45F1-ACF7-871543D0098C}</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2570-479D-88C2-84B0ACBD7E64}"/>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{B0BA5494-108A-4370-8177-21BCC6AB1EAA}</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2570-479D-88C2-84B0ACBD7E64}"/>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{8BD975B8-27F6-498E-8374-FF0CA23AB916}</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2570-479D-88C2-84B0ACBD7E64}"/>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{3E5FC52A-6C57-4FEF-9724-EF0371480921}</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2570-479D-88C2-84B0ACBD7E64}"/>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{6EFBD23C-AD93-456D-A8AC-5CB03FF75192}</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2570-479D-88C2-84B0ACBD7E64}"/>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{895A0CD9-BBFF-4347-BA3E-52C5F01AC57F}</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2570-479D-88C2-84B0ACBD7E64}"/>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{241D4CB4-1F20-4FD5-9219-A3DB424372B3}</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2570-479D-88C2-84B0ACBD7E64}"/>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{762289D3-6B5D-4F2E-B401-A4F5DB1D67E5}</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2570-479D-88C2-84B0ACBD7E64}"/>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{E807134C-1236-40DB-B5BD-AEDC136BB360}</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2570-479D-88C2-84B0ACBD7E64}"/>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{8A168186-0435-4397-9B18-97709057C073}</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2570-479D-88C2-84B0ACBD7E64}"/>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{A9C0AA6C-3C4A-416B-B977-AFB54CF42493}</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2570-479D-88C2-84B0ACBD7E64}"/>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{081A2B66-86B3-45F4-86B8-5AF2DBF28BE2}</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2570-479D-88C2-84B0ACBD7E64}"/>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{852BC0AE-E829-49A1-A261-1F83B0CCB6F2}</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2570-479D-88C2-84B0ACBD7E64}"/>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-0.75</c:v>
                </c:pt>
                <c:pt idx="22">
                  <c:v>0</c:v>
                </c:pt>
                <c:pt idx="23">
                  <c:v>0</c:v>
                </c:pt>
                <c:pt idx="24">
                  <c:v>0</c:v>
                </c:pt>
                <c:pt idx="25">
                  <c:v>0</c:v>
                </c:pt>
              </c:numCache>
            </c:numRef>
          </c:val>
          <c:extLst>
            <c:ext xmlns:c16="http://schemas.microsoft.com/office/drawing/2014/chart" uri="{C3380CC4-5D6E-409C-BE32-E72D297353CC}">
              <c16:uniqueId val="{00000041-2570-479D-88C2-84B0ACBD7E64}"/>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45</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222</c:v>
                </c:pt>
                <c:pt idx="22">
                  <c:v>#N/A</c:v>
                </c:pt>
                <c:pt idx="23">
                  <c:v>#N/A</c:v>
                </c:pt>
                <c:pt idx="24">
                  <c:v>#N/A</c:v>
                </c:pt>
                <c:pt idx="25">
                  <c:v>#N/A</c:v>
                </c:pt>
              </c:numCache>
            </c:numRef>
          </c:yVal>
          <c:smooth val="0"/>
          <c:extLst>
            <c:ext xmlns:c16="http://schemas.microsoft.com/office/drawing/2014/chart" uri="{C3380CC4-5D6E-409C-BE32-E72D297353CC}">
              <c16:uniqueId val="{00000042-2570-479D-88C2-84B0ACBD7E64}"/>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{5A115C4F-003F-4B29-8A40-547B9889495D}</c15:txfldGUID>
                      <c15:f>Diagramm!$I$46</c15:f>
                      <c15:dlblFieldTableCache>
                        <c:ptCount val="1"/>
                      </c15:dlblFieldTableCache>
                    </c15:dlblFTEntry>
                  </c15:dlblFieldTable>
                  <c15:showDataLabelsRange val="0"/>
                </c:ext>
                <c:ext xmlns:c16="http://schemas.microsoft.com/office/drawing/2014/chart" uri="{C3380CC4-5D6E-409C-BE32-E72D297353CC}">
                  <c16:uniqueId val="{00000000-A091-4034-95C4-2881667AD9B7}"/>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{98C5EFE9-85CB-4C41-B46C-05FE4B1A61A7}</c15:txfldGUID>
                      <c15:f>Diagramm!$I$47</c15:f>
                      <c15:dlblFieldTableCache>
                        <c:ptCount val="1"/>
                      </c15:dlblFieldTableCache>
                    </c15:dlblFTEntry>
                  </c15:dlblFieldTable>
                  <c15:showDataLabelsRange val="0"/>
                </c:ext>
                <c:ext xmlns:c16="http://schemas.microsoft.com/office/drawing/2014/chart" uri="{C3380CC4-5D6E-409C-BE32-E72D297353CC}">
                  <c16:uniqueId val="{00000001-A091-4034-95C4-2881667AD9B7}"/>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{4B8BEE95-6EE0-41DE-B4B6-01730BD5AD27}</c15:txfldGUID>
                      <c15:f>Diagramm!$I$48</c15:f>
                      <c15:dlblFieldTableCache>
                        <c:ptCount val="1"/>
                      </c15:dlblFieldTableCache>
                    </c15:dlblFTEntry>
                  </c15:dlblFieldTable>
                  <c15:showDataLabelsRange val="0"/>
                </c:ext>
                <c:ext xmlns:c16="http://schemas.microsoft.com/office/drawing/2014/chart" uri="{C3380CC4-5D6E-409C-BE32-E72D297353CC}">
                  <c16:uniqueId val="{00000002-A091-4034-95C4-2881667AD9B7}"/>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{84C9E39D-0A10-4C1A-8014-364DACB7C49E}</c15:txfldGUID>
                      <c15:f>Diagramm!$I$49</c15:f>
                      <c15:dlblFieldTableCache>
                        <c:ptCount val="1"/>
                      </c15:dlblFieldTableCache>
                    </c15:dlblFTEntry>
                  </c15:dlblFieldTable>
                  <c15:showDataLabelsRange val="0"/>
                </c:ext>
                <c:ext xmlns:c16="http://schemas.microsoft.com/office/drawing/2014/chart" uri="{C3380CC4-5D6E-409C-BE32-E72D297353CC}">
                  <c16:uniqueId val="{00000003-A091-4034-95C4-2881667AD9B7}"/>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{A726EFBF-71D7-403F-BFCB-44C94875BF1D}</c15:txfldGUID>
                      <c15:f>Diagramm!$I$50</c15:f>
                      <c15:dlblFieldTableCache>
                        <c:ptCount val="1"/>
                      </c15:dlblFieldTableCache>
                    </c15:dlblFTEntry>
                  </c15:dlblFieldTable>
                  <c15:showDataLabelsRange val="0"/>
                </c:ext>
                <c:ext xmlns:c16="http://schemas.microsoft.com/office/drawing/2014/chart" uri="{C3380CC4-5D6E-409C-BE32-E72D297353CC}">
                  <c16:uniqueId val="{00000004-A091-4034-95C4-2881667AD9B7}"/>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{E6A064F4-9EB2-4B65-A11A-A9706043967E}</c15:txfldGUID>
                      <c15:f>Diagramm!$I$51</c15:f>
                      <c15:dlblFieldTableCache>
                        <c:ptCount val="1"/>
                      </c15:dlblFieldTableCache>
                    </c15:dlblFTEntry>
                  </c15:dlblFieldTable>
                  <c15:showDataLabelsRange val="0"/>
                </c:ext>
                <c:ext xmlns:c16="http://schemas.microsoft.com/office/drawing/2014/chart" uri="{C3380CC4-5D6E-409C-BE32-E72D297353CC}">
                  <c16:uniqueId val="{00000005-A091-4034-95C4-2881667AD9B7}"/>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{4AD2F1EE-196C-47D0-9AD0-A1D6A58669E4}</c15:txfldGUID>
                      <c15:f>Diagramm!$I$52</c15:f>
                      <c15:dlblFieldTableCache>
                        <c:ptCount val="1"/>
                      </c15:dlblFieldTableCache>
                    </c15:dlblFTEntry>
                  </c15:dlblFieldTable>
                  <c15:showDataLabelsRange val="0"/>
                </c:ext>
                <c:ext xmlns:c16="http://schemas.microsoft.com/office/drawing/2014/chart" uri="{C3380CC4-5D6E-409C-BE32-E72D297353CC}">
                  <c16:uniqueId val="{00000006-A091-4034-95C4-2881667AD9B7}"/>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{980560C7-57BE-4409-91DE-2F0A69DDE1AB}</c15:txfldGUID>
                      <c15:f>Diagramm!$I$53</c15:f>
                      <c15:dlblFieldTableCache>
                        <c:ptCount val="1"/>
                      </c15:dlblFieldTableCache>
                    </c15:dlblFTEntry>
                  </c15:dlblFieldTable>
                  <c15:showDataLabelsRange val="0"/>
                </c:ext>
                <c:ext xmlns:c16="http://schemas.microsoft.com/office/drawing/2014/chart" uri="{C3380CC4-5D6E-409C-BE32-E72D297353CC}">
                  <c16:uniqueId val="{00000007-A091-4034-95C4-2881667AD9B7}"/>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{547DC387-BBC8-4A01-BE67-93A0C07EE27E}</c15:txfldGUID>
                      <c15:f>Diagramm!$I$54</c15:f>
                      <c15:dlblFieldTableCache>
                        <c:ptCount val="1"/>
                      </c15:dlblFieldTableCache>
                    </c15:dlblFTEntry>
                  </c15:dlblFieldTable>
                  <c15:showDataLabelsRange val="0"/>
                </c:ext>
                <c:ext xmlns:c16="http://schemas.microsoft.com/office/drawing/2014/chart" uri="{C3380CC4-5D6E-409C-BE32-E72D297353CC}">
                  <c16:uniqueId val="{00000008-A091-4034-95C4-2881667AD9B7}"/>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{60362DFA-ECBA-480E-9E0B-8C8DA6D40441}</c15:txfldGUID>
                      <c15:f>Diagramm!$I$55</c15:f>
                      <c15:dlblFieldTableCache>
                        <c:ptCount val="1"/>
                      </c15:dlblFieldTableCache>
                    </c15:dlblFTEntry>
                  </c15:dlblFieldTable>
                  <c15:showDataLabelsRange val="0"/>
                </c:ext>
                <c:ext xmlns:c16="http://schemas.microsoft.com/office/drawing/2014/chart" uri="{C3380CC4-5D6E-409C-BE32-E72D297353CC}">
                  <c16:uniqueId val="{00000009-A091-4034-95C4-2881667AD9B7}"/>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{BA762B9F-6776-43FF-9871-1AC16481AC6A}</c15:txfldGUID>
                      <c15:f>Diagramm!$I$56</c15:f>
                      <c15:dlblFieldTableCache>
                        <c:ptCount val="1"/>
                      </c15:dlblFieldTableCache>
                    </c15:dlblFTEntry>
                  </c15:dlblFieldTable>
                  <c15:showDataLabelsRange val="0"/>
                </c:ext>
                <c:ext xmlns:c16="http://schemas.microsoft.com/office/drawing/2014/chart" uri="{C3380CC4-5D6E-409C-BE32-E72D297353CC}">
                  <c16:uniqueId val="{0000000A-A091-4034-95C4-2881667AD9B7}"/>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{B09C3AB5-7298-4473-8251-332F3C5601EE}</c15:txfldGUID>
                      <c15:f>Diagramm!$I$57</c15:f>
                      <c15:dlblFieldTableCache>
                        <c:ptCount val="1"/>
                      </c15:dlblFieldTableCache>
                    </c15:dlblFTEntry>
                  </c15:dlblFieldTable>
                  <c15:showDataLabelsRange val="0"/>
                </c:ext>
                <c:ext xmlns:c16="http://schemas.microsoft.com/office/drawing/2014/chart" uri="{C3380CC4-5D6E-409C-BE32-E72D297353CC}">
                  <c16:uniqueId val="{0000000B-A091-4034-95C4-2881667AD9B7}"/>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{D39C86DF-EE3E-435C-9BBC-9F14CE9E60EB}</c15:txfldGUID>
                      <c15:f>Diagramm!$I$58</c15:f>
                      <c15:dlblFieldTableCache>
                        <c:ptCount val="1"/>
                      </c15:dlblFieldTableCache>
                    </c15:dlblFTEntry>
                  </c15:dlblFieldTable>
                  <c15:showDataLabelsRange val="0"/>
                </c:ext>
                <c:ext xmlns:c16="http://schemas.microsoft.com/office/drawing/2014/chart" uri="{C3380CC4-5D6E-409C-BE32-E72D297353CC}">
                  <c16:uniqueId val="{0000000C-A091-4034-95C4-2881667AD9B7}"/>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{F54A4A21-4AA5-48DE-8C67-7F3ADA9AC19A}</c15:txfldGUID>
                      <c15:f>Diagramm!$I$59</c15:f>
                      <c15:dlblFieldTableCache>
                        <c:ptCount val="1"/>
                      </c15:dlblFieldTableCache>
                    </c15:dlblFTEntry>
                  </c15:dlblFieldTable>
                  <c15:showDataLabelsRange val="0"/>
                </c:ext>
                <c:ext xmlns:c16="http://schemas.microsoft.com/office/drawing/2014/chart" uri="{C3380CC4-5D6E-409C-BE32-E72D297353CC}">
                  <c16:uniqueId val="{0000000D-A091-4034-95C4-2881667AD9B7}"/>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{E422A490-5B2F-4131-9658-573B6CCE13B8}</c15:txfldGUID>
                      <c15:f>Diagramm!$I$60</c15:f>
                      <c15:dlblFieldTableCache>
                        <c:ptCount val="1"/>
                      </c15:dlblFieldTableCache>
                    </c15:dlblFTEntry>
                  </c15:dlblFieldTable>
                  <c15:showDataLabelsRange val="0"/>
                </c:ext>
                <c:ext xmlns:c16="http://schemas.microsoft.com/office/drawing/2014/chart" uri="{C3380CC4-5D6E-409C-BE32-E72D297353CC}">
                  <c16:uniqueId val="{0000000E-A091-4034-95C4-2881667AD9B7}"/>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{B6E3E0D6-9146-4671-85F1-5D2234148E82}</c15:txfldGUID>
                      <c15:f>Diagramm!$I$61</c15:f>
                      <c15:dlblFieldTableCache>
                        <c:ptCount val="1"/>
                      </c15:dlblFieldTableCache>
                    </c15:dlblFTEntry>
                  </c15:dlblFieldTable>
                  <c15:showDataLabelsRange val="0"/>
                </c:ext>
                <c:ext xmlns:c16="http://schemas.microsoft.com/office/drawing/2014/chart" uri="{C3380CC4-5D6E-409C-BE32-E72D297353CC}">
                  <c16:uniqueId val="{0000000F-A091-4034-95C4-2881667AD9B7}"/>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{CCDBD976-A406-4ABF-9A29-6754715EC415}</c15:txfldGUID>
                      <c15:f>Diagramm!$I$62</c15:f>
                      <c15:dlblFieldTableCache>
                        <c:ptCount val="1"/>
                      </c15:dlblFieldTableCache>
                    </c15:dlblFTEntry>
                  </c15:dlblFieldTable>
                  <c15:showDataLabelsRange val="0"/>
                </c:ext>
                <c:ext xmlns:c16="http://schemas.microsoft.com/office/drawing/2014/chart" uri="{C3380CC4-5D6E-409C-BE32-E72D297353CC}">
                  <c16:uniqueId val="{00000010-A091-4034-95C4-2881667AD9B7}"/>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{C27C0F75-DD4B-464A-8CB2-D15E9C7747FA}</c15:txfldGUID>
                      <c15:f>Diagramm!$I$63</c15:f>
                      <c15:dlblFieldTableCache>
                        <c:ptCount val="1"/>
                      </c15:dlblFieldTableCache>
                    </c15:dlblFTEntry>
                  </c15:dlblFieldTable>
                  <c15:showDataLabelsRange val="0"/>
                </c:ext>
                <c:ext xmlns:c16="http://schemas.microsoft.com/office/drawing/2014/chart" uri="{C3380CC4-5D6E-409C-BE32-E72D297353CC}">
                  <c16:uniqueId val="{00000011-A091-4034-95C4-2881667AD9B7}"/>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{7A453CC7-842E-4CE9-8BCB-C2007AEB046F}</c15:txfldGUID>
                      <c15:f>Diagramm!$I$64</c15:f>
                      <c15:dlblFieldTableCache>
                        <c:ptCount val="1"/>
                      </c15:dlblFieldTableCache>
                    </c15:dlblFTEntry>
                  </c15:dlblFieldTable>
                  <c15:showDataLabelsRange val="0"/>
                </c:ext>
                <c:ext xmlns:c16="http://schemas.microsoft.com/office/drawing/2014/chart" uri="{C3380CC4-5D6E-409C-BE32-E72D297353CC}">
                  <c16:uniqueId val="{00000012-A091-4034-95C4-2881667AD9B7}"/>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{1FC03354-A4B7-4862-B2D8-8009BD15E474}</c15:txfldGUID>
                      <c15:f>Diagramm!$I$65</c15:f>
                      <c15:dlblFieldTableCache>
                        <c:ptCount val="1"/>
                      </c15:dlblFieldTableCache>
                    </c15:dlblFTEntry>
                  </c15:dlblFieldTable>
                  <c15:showDataLabelsRange val="0"/>
                </c:ext>
                <c:ext xmlns:c16="http://schemas.microsoft.com/office/drawing/2014/chart" uri="{C3380CC4-5D6E-409C-BE32-E72D297353CC}">
                  <c16:uniqueId val="{00000013-A091-4034-95C4-2881667AD9B7}"/>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{CA0AEDB2-8872-4816-9EE2-9AC7FDD02CEE}</c15:txfldGUID>
                      <c15:f>Diagramm!$I$66</c15:f>
                      <c15:dlblFieldTableCache>
                        <c:ptCount val="1"/>
                      </c15:dlblFieldTableCache>
                    </c15:dlblFTEntry>
                  </c15:dlblFieldTable>
                  <c15:showDataLabelsRange val="0"/>
                </c:ext>
                <c:ext xmlns:c16="http://schemas.microsoft.com/office/drawing/2014/chart" uri="{C3380CC4-5D6E-409C-BE32-E72D297353CC}">
                  <c16:uniqueId val="{00000014-A091-4034-95C4-2881667AD9B7}"/>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{682EDC82-DF05-4E74-9737-DEE994C5AB4F}</c15:txfldGUID>
                      <c15:f>Diagramm!$I$67</c15:f>
                      <c15:dlblFieldTableCache>
                        <c:ptCount val="1"/>
                      </c15:dlblFieldTableCache>
                    </c15:dlblFTEntry>
                  </c15:dlblFieldTable>
                  <c15:showDataLabelsRange val="0"/>
                </c:ext>
                <c:ext xmlns:c16="http://schemas.microsoft.com/office/drawing/2014/chart" uri="{C3380CC4-5D6E-409C-BE32-E72D297353CC}">
                  <c16:uniqueId val="{00000015-A091-4034-95C4-2881667AD9B7}"/>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A091-4034-95C4-2881667AD9B7}"/>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{540C78A4-7150-4CBE-935C-2033AB26DAE4}</c15:txfldGUID>
                      <c15:f>Diagramm!$K$46</c15:f>
                      <c15:dlblFieldTableCache>
                        <c:ptCount val="1"/>
                      </c15:dlblFieldTableCache>
                    </c15:dlblFTEntry>
                  </c15:dlblFieldTable>
                  <c15:showDataLabelsRange val="0"/>
                </c:ext>
                <c:ext xmlns:c16="http://schemas.microsoft.com/office/drawing/2014/chart" uri="{C3380CC4-5D6E-409C-BE32-E72D297353CC}">
                  <c16:uniqueId val="{00000017-A091-4034-95C4-2881667AD9B7}"/>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{F76B27C5-9C44-4951-BD87-23801CBED565}</c15:txfldGUID>
                      <c15:f>Diagramm!$K$47</c15:f>
                      <c15:dlblFieldTableCache>
                        <c:ptCount val="1"/>
                      </c15:dlblFieldTableCache>
                    </c15:dlblFTEntry>
                  </c15:dlblFieldTable>
                  <c15:showDataLabelsRange val="0"/>
                </c:ext>
                <c:ext xmlns:c16="http://schemas.microsoft.com/office/drawing/2014/chart" uri="{C3380CC4-5D6E-409C-BE32-E72D297353CC}">
                  <c16:uniqueId val="{00000018-A091-4034-95C4-2881667AD9B7}"/>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{D4E915D5-18E5-4BA9-A607-70816157587D}</c15:txfldGUID>
                      <c15:f>Diagramm!$K$48</c15:f>
                      <c15:dlblFieldTableCache>
                        <c:ptCount val="1"/>
                      </c15:dlblFieldTableCache>
                    </c15:dlblFTEntry>
                  </c15:dlblFieldTable>
                  <c15:showDataLabelsRange val="0"/>
                </c:ext>
                <c:ext xmlns:c16="http://schemas.microsoft.com/office/drawing/2014/chart" uri="{C3380CC4-5D6E-409C-BE32-E72D297353CC}">
                  <c16:uniqueId val="{00000019-A091-4034-95C4-2881667AD9B7}"/>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{F5CE07A8-4AF0-45B8-B497-03FC1516E48B}</c15:txfldGUID>
                      <c15:f>Diagramm!$K$49</c15:f>
                      <c15:dlblFieldTableCache>
                        <c:ptCount val="1"/>
                      </c15:dlblFieldTableCache>
                    </c15:dlblFTEntry>
                  </c15:dlblFieldTable>
                  <c15:showDataLabelsRange val="0"/>
                </c:ext>
                <c:ext xmlns:c16="http://schemas.microsoft.com/office/drawing/2014/chart" uri="{C3380CC4-5D6E-409C-BE32-E72D297353CC}">
                  <c16:uniqueId val="{0000001A-A091-4034-95C4-2881667AD9B7}"/>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{CBE8ACCB-2F31-4D0A-A4C3-14AE70A949C4}</c15:txfldGUID>
                      <c15:f>Diagramm!$K$50</c15:f>
                      <c15:dlblFieldTableCache>
                        <c:ptCount val="1"/>
                      </c15:dlblFieldTableCache>
                    </c15:dlblFTEntry>
                  </c15:dlblFieldTable>
                  <c15:showDataLabelsRange val="0"/>
                </c:ext>
                <c:ext xmlns:c16="http://schemas.microsoft.com/office/drawing/2014/chart" uri="{C3380CC4-5D6E-409C-BE32-E72D297353CC}">
                  <c16:uniqueId val="{0000001B-A091-4034-95C4-2881667AD9B7}"/>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{B578C4FD-CC61-4488-9AB6-1635DC96783E}</c15:txfldGUID>
                      <c15:f>Diagramm!$K$51</c15:f>
                      <c15:dlblFieldTableCache>
                        <c:ptCount val="1"/>
                      </c15:dlblFieldTableCache>
                    </c15:dlblFTEntry>
                  </c15:dlblFieldTable>
                  <c15:showDataLabelsRange val="0"/>
                </c:ext>
                <c:ext xmlns:c16="http://schemas.microsoft.com/office/drawing/2014/chart" uri="{C3380CC4-5D6E-409C-BE32-E72D297353CC}">
                  <c16:uniqueId val="{0000001C-A091-4034-95C4-2881667AD9B7}"/>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{E0E733A1-4A37-4C62-A206-A18CE94BD31C}</c15:txfldGUID>
                      <c15:f>Diagramm!$K$52</c15:f>
                      <c15:dlblFieldTableCache>
                        <c:ptCount val="1"/>
                      </c15:dlblFieldTableCache>
                    </c15:dlblFTEntry>
                  </c15:dlblFieldTable>
                  <c15:showDataLabelsRange val="0"/>
                </c:ext>
                <c:ext xmlns:c16="http://schemas.microsoft.com/office/drawing/2014/chart" uri="{C3380CC4-5D6E-409C-BE32-E72D297353CC}">
                  <c16:uniqueId val="{0000001D-A091-4034-95C4-2881667AD9B7}"/>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{C058E5E9-CAA2-4AF1-A5B5-58B725E438F7}</c15:txfldGUID>
                      <c15:f>Diagramm!$K$53</c15:f>
                      <c15:dlblFieldTableCache>
                        <c:ptCount val="1"/>
                      </c15:dlblFieldTableCache>
                    </c15:dlblFTEntry>
                  </c15:dlblFieldTable>
                  <c15:showDataLabelsRange val="0"/>
                </c:ext>
                <c:ext xmlns:c16="http://schemas.microsoft.com/office/drawing/2014/chart" uri="{C3380CC4-5D6E-409C-BE32-E72D297353CC}">
                  <c16:uniqueId val="{0000001E-A091-4034-95C4-2881667AD9B7}"/>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{A561C049-842A-4FF0-B6D7-244047CF6E1B}</c15:txfldGUID>
                      <c15:f>Diagramm!$K$54</c15:f>
                      <c15:dlblFieldTableCache>
                        <c:ptCount val="1"/>
                      </c15:dlblFieldTableCache>
                    </c15:dlblFTEntry>
                  </c15:dlblFieldTable>
                  <c15:showDataLabelsRange val="0"/>
                </c:ext>
                <c:ext xmlns:c16="http://schemas.microsoft.com/office/drawing/2014/chart" uri="{C3380CC4-5D6E-409C-BE32-E72D297353CC}">
                  <c16:uniqueId val="{0000001F-A091-4034-95C4-2881667AD9B7}"/>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{AA0DD7E8-0612-4BB5-97C3-7BCAC9BCC987}</c15:txfldGUID>
                      <c15:f>Diagramm!$K$55</c15:f>
                      <c15:dlblFieldTableCache>
                        <c:ptCount val="1"/>
                      </c15:dlblFieldTableCache>
                    </c15:dlblFTEntry>
                  </c15:dlblFieldTable>
                  <c15:showDataLabelsRange val="0"/>
                </c:ext>
                <c:ext xmlns:c16="http://schemas.microsoft.com/office/drawing/2014/chart" uri="{C3380CC4-5D6E-409C-BE32-E72D297353CC}">
                  <c16:uniqueId val="{00000020-A091-4034-95C4-2881667AD9B7}"/>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{D2260077-6725-4E01-829C-784E88F28EB7}</c15:txfldGUID>
                      <c15:f>Diagramm!$K$56</c15:f>
                      <c15:dlblFieldTableCache>
                        <c:ptCount val="1"/>
                      </c15:dlblFieldTableCache>
                    </c15:dlblFTEntry>
                  </c15:dlblFieldTable>
                  <c15:showDataLabelsRange val="0"/>
                </c:ext>
                <c:ext xmlns:c16="http://schemas.microsoft.com/office/drawing/2014/chart" uri="{C3380CC4-5D6E-409C-BE32-E72D297353CC}">
                  <c16:uniqueId val="{00000021-A091-4034-95C4-2881667AD9B7}"/>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{285101C0-0428-4D30-99B9-1972A524882D}</c15:txfldGUID>
                      <c15:f>Diagramm!$K$57</c15:f>
                      <c15:dlblFieldTableCache>
                        <c:ptCount val="1"/>
                      </c15:dlblFieldTableCache>
                    </c15:dlblFTEntry>
                  </c15:dlblFieldTable>
                  <c15:showDataLabelsRange val="0"/>
                </c:ext>
                <c:ext xmlns:c16="http://schemas.microsoft.com/office/drawing/2014/chart" uri="{C3380CC4-5D6E-409C-BE32-E72D297353CC}">
                  <c16:uniqueId val="{00000022-A091-4034-95C4-2881667AD9B7}"/>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{E1174F2E-DDE1-4B57-BF25-2EE8BC1BCC92}</c15:txfldGUID>
                      <c15:f>Diagramm!$K$58</c15:f>
                      <c15:dlblFieldTableCache>
                        <c:ptCount val="1"/>
                      </c15:dlblFieldTableCache>
                    </c15:dlblFTEntry>
                  </c15:dlblFieldTable>
                  <c15:showDataLabelsRange val="0"/>
                </c:ext>
                <c:ext xmlns:c16="http://schemas.microsoft.com/office/drawing/2014/chart" uri="{C3380CC4-5D6E-409C-BE32-E72D297353CC}">
                  <c16:uniqueId val="{00000023-A091-4034-95C4-2881667AD9B7}"/>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{0565BA0F-7778-4D29-A85F-7B147330DA50}</c15:txfldGUID>
                      <c15:f>Diagramm!$K$59</c15:f>
                      <c15:dlblFieldTableCache>
                        <c:ptCount val="1"/>
                      </c15:dlblFieldTableCache>
                    </c15:dlblFTEntry>
                  </c15:dlblFieldTable>
                  <c15:showDataLabelsRange val="0"/>
                </c:ext>
                <c:ext xmlns:c16="http://schemas.microsoft.com/office/drawing/2014/chart" uri="{C3380CC4-5D6E-409C-BE32-E72D297353CC}">
                  <c16:uniqueId val="{00000024-A091-4034-95C4-2881667AD9B7}"/>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{5E7C8A25-42E4-4454-AFC7-4D8D4A21A553}</c15:txfldGUID>
                      <c15:f>Diagramm!$K$60</c15:f>
                      <c15:dlblFieldTableCache>
                        <c:ptCount val="1"/>
                      </c15:dlblFieldTableCache>
                    </c15:dlblFTEntry>
                  </c15:dlblFieldTable>
                  <c15:showDataLabelsRange val="0"/>
                </c:ext>
                <c:ext xmlns:c16="http://schemas.microsoft.com/office/drawing/2014/chart" uri="{C3380CC4-5D6E-409C-BE32-E72D297353CC}">
                  <c16:uniqueId val="{00000025-A091-4034-95C4-2881667AD9B7}"/>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{CE09896E-24E5-42F7-B90B-0BC79A6F41A4}</c15:txfldGUID>
                      <c15:f>Diagramm!$K$61</c15:f>
                      <c15:dlblFieldTableCache>
                        <c:ptCount val="1"/>
                      </c15:dlblFieldTableCache>
                    </c15:dlblFTEntry>
                  </c15:dlblFieldTable>
                  <c15:showDataLabelsRange val="0"/>
                </c:ext>
                <c:ext xmlns:c16="http://schemas.microsoft.com/office/drawing/2014/chart" uri="{C3380CC4-5D6E-409C-BE32-E72D297353CC}">
                  <c16:uniqueId val="{00000026-A091-4034-95C4-2881667AD9B7}"/>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{09F5CF32-6A81-4A30-A75C-4BFAA1FD0BFA}</c15:txfldGUID>
                      <c15:f>Diagramm!$K$62</c15:f>
                      <c15:dlblFieldTableCache>
                        <c:ptCount val="1"/>
                      </c15:dlblFieldTableCache>
                    </c15:dlblFTEntry>
                  </c15:dlblFieldTable>
                  <c15:showDataLabelsRange val="0"/>
                </c:ext>
                <c:ext xmlns:c16="http://schemas.microsoft.com/office/drawing/2014/chart" uri="{C3380CC4-5D6E-409C-BE32-E72D297353CC}">
                  <c16:uniqueId val="{00000027-A091-4034-95C4-2881667AD9B7}"/>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{29902E55-CE6C-42B1-BD34-0B6B792837F6}</c15:txfldGUID>
                      <c15:f>Diagramm!$K$63</c15:f>
                      <c15:dlblFieldTableCache>
                        <c:ptCount val="1"/>
                      </c15:dlblFieldTableCache>
                    </c15:dlblFTEntry>
                  </c15:dlblFieldTable>
                  <c15:showDataLabelsRange val="0"/>
                </c:ext>
                <c:ext xmlns:c16="http://schemas.microsoft.com/office/drawing/2014/chart" uri="{C3380CC4-5D6E-409C-BE32-E72D297353CC}">
                  <c16:uniqueId val="{00000028-A091-4034-95C4-2881667AD9B7}"/>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{D4901C8D-66B7-4CF2-94FC-66E7B94DEDA4}</c15:txfldGUID>
                      <c15:f>Diagramm!$K$64</c15:f>
                      <c15:dlblFieldTableCache>
                        <c:ptCount val="1"/>
                      </c15:dlblFieldTableCache>
                    </c15:dlblFTEntry>
                  </c15:dlblFieldTable>
                  <c15:showDataLabelsRange val="0"/>
                </c:ext>
                <c:ext xmlns:c16="http://schemas.microsoft.com/office/drawing/2014/chart" uri="{C3380CC4-5D6E-409C-BE32-E72D297353CC}">
                  <c16:uniqueId val="{00000029-A091-4034-95C4-2881667AD9B7}"/>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{3A3ED3BB-2EDB-41F2-80A9-C50345D6FEE1}</c15:txfldGUID>
                      <c15:f>Diagramm!$K$65</c15:f>
                      <c15:dlblFieldTableCache>
                        <c:ptCount val="1"/>
                      </c15:dlblFieldTableCache>
                    </c15:dlblFTEntry>
                  </c15:dlblFieldTable>
                  <c15:showDataLabelsRange val="0"/>
                </c:ext>
                <c:ext xmlns:c16="http://schemas.microsoft.com/office/drawing/2014/chart" uri="{C3380CC4-5D6E-409C-BE32-E72D297353CC}">
                  <c16:uniqueId val="{0000002A-A091-4034-95C4-2881667AD9B7}"/>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{EA50616E-7C10-4C79-BF52-95FEA785A33A}</c15:txfldGUID>
                      <c15:f>Diagramm!$K$66</c15:f>
                      <c15:dlblFieldTableCache>
                        <c:ptCount val="1"/>
                      </c15:dlblFieldTableCache>
                    </c15:dlblFTEntry>
                  </c15:dlblFieldTable>
                  <c15:showDataLabelsRange val="0"/>
                </c:ext>
                <c:ext xmlns:c16="http://schemas.microsoft.com/office/drawing/2014/chart" uri="{C3380CC4-5D6E-409C-BE32-E72D297353CC}">
                  <c16:uniqueId val="{0000002B-A091-4034-95C4-2881667AD9B7}"/>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{5165F130-6BEC-4669-B4D9-3A9600C410CA}</c15:txfldGUID>
                      <c15:f>Diagramm!$K$67</c15:f>
                      <c15:dlblFieldTableCache>
                        <c:ptCount val="1"/>
                      </c15:dlblFieldTableCache>
                    </c15:dlblFTEntry>
                  </c15:dlblFieldTable>
                  <c15:showDataLabelsRange val="0"/>
                </c:ext>
                <c:ext xmlns:c16="http://schemas.microsoft.com/office/drawing/2014/chart" uri="{C3380CC4-5D6E-409C-BE32-E72D297353CC}">
                  <c16:uniqueId val="{0000002C-A091-4034-95C4-2881667AD9B7}"/>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A091-4034-95C4-2881667AD9B7}"/>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{FB61D28A-5FB1-413D-827C-277BA73D448D}</c15:txfldGUID>
                      <c15:f>Diagramm!$J$46</c15:f>
                      <c15:dlblFieldTableCache>
                        <c:ptCount val="1"/>
                      </c15:dlblFieldTableCache>
                    </c15:dlblFTEntry>
                  </c15:dlblFieldTable>
                  <c15:showDataLabelsRange val="0"/>
                </c:ext>
                <c:ext xmlns:c16="http://schemas.microsoft.com/office/drawing/2014/chart" uri="{C3380CC4-5D6E-409C-BE32-E72D297353CC}">
                  <c16:uniqueId val="{0000002E-A091-4034-95C4-2881667AD9B7}"/>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{0674C92F-43CE-4FFB-B5FE-EDBB6DD9768E}</c15:txfldGUID>
                      <c15:f>Diagramm!$J$47</c15:f>
                      <c15:dlblFieldTableCache>
                        <c:ptCount val="1"/>
                      </c15:dlblFieldTableCache>
                    </c15:dlblFTEntry>
                  </c15:dlblFieldTable>
                  <c15:showDataLabelsRange val="0"/>
                </c:ext>
                <c:ext xmlns:c16="http://schemas.microsoft.com/office/drawing/2014/chart" uri="{C3380CC4-5D6E-409C-BE32-E72D297353CC}">
                  <c16:uniqueId val="{0000002F-A091-4034-95C4-2881667AD9B7}"/>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{77870920-9F3F-4304-9345-672235710DEA}</c15:txfldGUID>
                      <c15:f>Diagramm!$J$48</c15:f>
                      <c15:dlblFieldTableCache>
                        <c:ptCount val="1"/>
                      </c15:dlblFieldTableCache>
                    </c15:dlblFTEntry>
                  </c15:dlblFieldTable>
                  <c15:showDataLabelsRange val="0"/>
                </c:ext>
                <c:ext xmlns:c16="http://schemas.microsoft.com/office/drawing/2014/chart" uri="{C3380CC4-5D6E-409C-BE32-E72D297353CC}">
                  <c16:uniqueId val="{00000030-A091-4034-95C4-2881667AD9B7}"/>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{D8C01577-94CE-467D-97C1-285C9FD0A7D8}</c15:txfldGUID>
                      <c15:f>Diagramm!$J$49</c15:f>
                      <c15:dlblFieldTableCache>
                        <c:ptCount val="1"/>
                      </c15:dlblFieldTableCache>
                    </c15:dlblFTEntry>
                  </c15:dlblFieldTable>
                  <c15:showDataLabelsRange val="0"/>
                </c:ext>
                <c:ext xmlns:c16="http://schemas.microsoft.com/office/drawing/2014/chart" uri="{C3380CC4-5D6E-409C-BE32-E72D297353CC}">
                  <c16:uniqueId val="{00000031-A091-4034-95C4-2881667AD9B7}"/>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{B0DA9105-CA2E-4E60-B63D-A1F0A4F7ABBA}</c15:txfldGUID>
                      <c15:f>Diagramm!$J$50</c15:f>
                      <c15:dlblFieldTableCache>
                        <c:ptCount val="1"/>
                      </c15:dlblFieldTableCache>
                    </c15:dlblFTEntry>
                  </c15:dlblFieldTable>
                  <c15:showDataLabelsRange val="0"/>
                </c:ext>
                <c:ext xmlns:c16="http://schemas.microsoft.com/office/drawing/2014/chart" uri="{C3380CC4-5D6E-409C-BE32-E72D297353CC}">
                  <c16:uniqueId val="{00000032-A091-4034-95C4-2881667AD9B7}"/>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{D6B99FF6-E16C-494D-883A-6F734DC1CEB9}</c15:txfldGUID>
                      <c15:f>Diagramm!$J$51</c15:f>
                      <c15:dlblFieldTableCache>
                        <c:ptCount val="1"/>
                      </c15:dlblFieldTableCache>
                    </c15:dlblFTEntry>
                  </c15:dlblFieldTable>
                  <c15:showDataLabelsRange val="0"/>
                </c:ext>
                <c:ext xmlns:c16="http://schemas.microsoft.com/office/drawing/2014/chart" uri="{C3380CC4-5D6E-409C-BE32-E72D297353CC}">
                  <c16:uniqueId val="{00000033-A091-4034-95C4-2881667AD9B7}"/>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{F05D1B5F-1CC7-4983-8814-80F044F61726}</c15:txfldGUID>
                      <c15:f>Diagramm!$J$52</c15:f>
                      <c15:dlblFieldTableCache>
                        <c:ptCount val="1"/>
                      </c15:dlblFieldTableCache>
                    </c15:dlblFTEntry>
                  </c15:dlblFieldTable>
                  <c15:showDataLabelsRange val="0"/>
                </c:ext>
                <c:ext xmlns:c16="http://schemas.microsoft.com/office/drawing/2014/chart" uri="{C3380CC4-5D6E-409C-BE32-E72D297353CC}">
                  <c16:uniqueId val="{00000034-A091-4034-95C4-2881667AD9B7}"/>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{4CB29E9A-B8FB-4117-A3D8-AA424DB9872B}</c15:txfldGUID>
                      <c15:f>Diagramm!$J$53</c15:f>
                      <c15:dlblFieldTableCache>
                        <c:ptCount val="1"/>
                      </c15:dlblFieldTableCache>
                    </c15:dlblFTEntry>
                  </c15:dlblFieldTable>
                  <c15:showDataLabelsRange val="0"/>
                </c:ext>
                <c:ext xmlns:c16="http://schemas.microsoft.com/office/drawing/2014/chart" uri="{C3380CC4-5D6E-409C-BE32-E72D297353CC}">
                  <c16:uniqueId val="{00000035-A091-4034-95C4-2881667AD9B7}"/>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{AA24E9F2-2104-45E0-9DE5-F027C3D486A0}</c15:txfldGUID>
                      <c15:f>Diagramm!$J$54</c15:f>
                      <c15:dlblFieldTableCache>
                        <c:ptCount val="1"/>
                      </c15:dlblFieldTableCache>
                    </c15:dlblFTEntry>
                  </c15:dlblFieldTable>
                  <c15:showDataLabelsRange val="0"/>
                </c:ext>
                <c:ext xmlns:c16="http://schemas.microsoft.com/office/drawing/2014/chart" uri="{C3380CC4-5D6E-409C-BE32-E72D297353CC}">
                  <c16:uniqueId val="{00000036-A091-4034-95C4-2881667AD9B7}"/>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{85402FB1-E2DC-4A3C-911D-1B08D343DC93}</c15:txfldGUID>
                      <c15:f>Diagramm!$J$55</c15:f>
                      <c15:dlblFieldTableCache>
                        <c:ptCount val="1"/>
                      </c15:dlblFieldTableCache>
                    </c15:dlblFTEntry>
                  </c15:dlblFieldTable>
                  <c15:showDataLabelsRange val="0"/>
                </c:ext>
                <c:ext xmlns:c16="http://schemas.microsoft.com/office/drawing/2014/chart" uri="{C3380CC4-5D6E-409C-BE32-E72D297353CC}">
                  <c16:uniqueId val="{00000037-A091-4034-95C4-2881667AD9B7}"/>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{EF59558B-0706-4535-83D8-72A087AF40EB}</c15:txfldGUID>
                      <c15:f>Diagramm!$J$56</c15:f>
                      <c15:dlblFieldTableCache>
                        <c:ptCount val="1"/>
                      </c15:dlblFieldTableCache>
                    </c15:dlblFTEntry>
                  </c15:dlblFieldTable>
                  <c15:showDataLabelsRange val="0"/>
                </c:ext>
                <c:ext xmlns:c16="http://schemas.microsoft.com/office/drawing/2014/chart" uri="{C3380CC4-5D6E-409C-BE32-E72D297353CC}">
                  <c16:uniqueId val="{00000038-A091-4034-95C4-2881667AD9B7}"/>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{D291ECD1-4800-4D81-ADBC-A2173FCB0EED}</c15:txfldGUID>
                      <c15:f>Diagramm!$J$57</c15:f>
                      <c15:dlblFieldTableCache>
                        <c:ptCount val="1"/>
                      </c15:dlblFieldTableCache>
                    </c15:dlblFTEntry>
                  </c15:dlblFieldTable>
                  <c15:showDataLabelsRange val="0"/>
                </c:ext>
                <c:ext xmlns:c16="http://schemas.microsoft.com/office/drawing/2014/chart" uri="{C3380CC4-5D6E-409C-BE32-E72D297353CC}">
                  <c16:uniqueId val="{00000039-A091-4034-95C4-2881667AD9B7}"/>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{1AEC4818-DB7B-4D0A-BD0B-1D23563B58E7}</c15:txfldGUID>
                      <c15:f>Diagramm!$J$58</c15:f>
                      <c15:dlblFieldTableCache>
                        <c:ptCount val="1"/>
                      </c15:dlblFieldTableCache>
                    </c15:dlblFTEntry>
                  </c15:dlblFieldTable>
                  <c15:showDataLabelsRange val="0"/>
                </c:ext>
                <c:ext xmlns:c16="http://schemas.microsoft.com/office/drawing/2014/chart" uri="{C3380CC4-5D6E-409C-BE32-E72D297353CC}">
                  <c16:uniqueId val="{0000003A-A091-4034-95C4-2881667AD9B7}"/>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{59029351-7537-4D44-A608-C5CF48B9E568}</c15:txfldGUID>
                      <c15:f>Diagramm!$J$59</c15:f>
                      <c15:dlblFieldTableCache>
                        <c:ptCount val="1"/>
                      </c15:dlblFieldTableCache>
                    </c15:dlblFTEntry>
                  </c15:dlblFieldTable>
                  <c15:showDataLabelsRange val="0"/>
                </c:ext>
                <c:ext xmlns:c16="http://schemas.microsoft.com/office/drawing/2014/chart" uri="{C3380CC4-5D6E-409C-BE32-E72D297353CC}">
                  <c16:uniqueId val="{0000003B-A091-4034-95C4-2881667AD9B7}"/>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{74F80B9A-1418-4A4D-A414-756B06E78D25}</c15:txfldGUID>
                      <c15:f>Diagramm!$J$60</c15:f>
                      <c15:dlblFieldTableCache>
                        <c:ptCount val="1"/>
                      </c15:dlblFieldTableCache>
                    </c15:dlblFTEntry>
                  </c15:dlblFieldTable>
                  <c15:showDataLabelsRange val="0"/>
                </c:ext>
                <c:ext xmlns:c16="http://schemas.microsoft.com/office/drawing/2014/chart" uri="{C3380CC4-5D6E-409C-BE32-E72D297353CC}">
                  <c16:uniqueId val="{0000003C-A091-4034-95C4-2881667AD9B7}"/>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{8643DC29-9AA7-4908-860A-DF83DC007D66}</c15:txfldGUID>
                      <c15:f>Diagramm!$J$61</c15:f>
                      <c15:dlblFieldTableCache>
                        <c:ptCount val="1"/>
                      </c15:dlblFieldTableCache>
                    </c15:dlblFTEntry>
                  </c15:dlblFieldTable>
                  <c15:showDataLabelsRange val="0"/>
                </c:ext>
                <c:ext xmlns:c16="http://schemas.microsoft.com/office/drawing/2014/chart" uri="{C3380CC4-5D6E-409C-BE32-E72D297353CC}">
                  <c16:uniqueId val="{0000003D-A091-4034-95C4-2881667AD9B7}"/>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{33CB86E8-E680-4A0D-A44B-5261675A45EF}</c15:txfldGUID>
                      <c15:f>Diagramm!$J$62</c15:f>
                      <c15:dlblFieldTableCache>
                        <c:ptCount val="1"/>
                      </c15:dlblFieldTableCache>
                    </c15:dlblFTEntry>
                  </c15:dlblFieldTable>
                  <c15:showDataLabelsRange val="0"/>
                </c:ext>
                <c:ext xmlns:c16="http://schemas.microsoft.com/office/drawing/2014/chart" uri="{C3380CC4-5D6E-409C-BE32-E72D297353CC}">
                  <c16:uniqueId val="{0000003E-A091-4034-95C4-2881667AD9B7}"/>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{CFABAA86-CA07-4F2C-9B01-FD07EAF46F19}</c15:txfldGUID>
                      <c15:f>Diagramm!$J$63</c15:f>
                      <c15:dlblFieldTableCache>
                        <c:ptCount val="1"/>
                      </c15:dlblFieldTableCache>
                    </c15:dlblFTEntry>
                  </c15:dlblFieldTable>
                  <c15:showDataLabelsRange val="0"/>
                </c:ext>
                <c:ext xmlns:c16="http://schemas.microsoft.com/office/drawing/2014/chart" uri="{C3380CC4-5D6E-409C-BE32-E72D297353CC}">
                  <c16:uniqueId val="{0000003F-A091-4034-95C4-2881667AD9B7}"/>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{4D374483-96C3-46FE-9818-88E4E4FF495F}</c15:txfldGUID>
                      <c15:f>Diagramm!$J$64</c15:f>
                      <c15:dlblFieldTableCache>
                        <c:ptCount val="1"/>
                      </c15:dlblFieldTableCache>
                    </c15:dlblFTEntry>
                  </c15:dlblFieldTable>
                  <c15:showDataLabelsRange val="0"/>
                </c:ext>
                <c:ext xmlns:c16="http://schemas.microsoft.com/office/drawing/2014/chart" uri="{C3380CC4-5D6E-409C-BE32-E72D297353CC}">
                  <c16:uniqueId val="{00000040-A091-4034-95C4-2881667AD9B7}"/>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{729A5D28-2C42-4AB6-AAB0-B5599EBE7C8B}</c15:txfldGUID>
                      <c15:f>Diagramm!$J$65</c15:f>
                      <c15:dlblFieldTableCache>
                        <c:ptCount val="1"/>
                      </c15:dlblFieldTableCache>
                    </c15:dlblFTEntry>
                  </c15:dlblFieldTable>
                  <c15:showDataLabelsRange val="0"/>
                </c:ext>
                <c:ext xmlns:c16="http://schemas.microsoft.com/office/drawing/2014/chart" uri="{C3380CC4-5D6E-409C-BE32-E72D297353CC}">
                  <c16:uniqueId val="{00000041-A091-4034-95C4-2881667AD9B7}"/>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{1CC4E79D-4D12-4905-8784-FE1316DD6524}</c15:txfldGUID>
                      <c15:f>Diagramm!$J$66</c15:f>
                      <c15:dlblFieldTableCache>
                        <c:ptCount val="1"/>
                      </c15:dlblFieldTableCache>
                    </c15:dlblFTEntry>
                  </c15:dlblFieldTable>
                  <c15:showDataLabelsRange val="0"/>
                </c:ext>
                <c:ext xmlns:c16="http://schemas.microsoft.com/office/drawing/2014/chart" uri="{C3380CC4-5D6E-409C-BE32-E72D297353CC}">
                  <c16:uniqueId val="{00000042-A091-4034-95C4-2881667AD9B7}"/>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{7E630DCA-E084-474C-B2A0-49CF5D1D3F7A}</c15:txfldGUID>
                      <c15:f>Diagramm!$J$67</c15:f>
                      <c15:dlblFieldTableCache>
                        <c:ptCount val="1"/>
                      </c15:dlblFieldTableCache>
                    </c15:dlblFTEntry>
                  </c15:dlblFieldTable>
                  <c15:showDataLabelsRange val="0"/>
                </c:ext>
                <c:ext xmlns:c16="http://schemas.microsoft.com/office/drawing/2014/chart" uri="{C3380CC4-5D6E-409C-BE32-E72D297353CC}">
                  <c16:uniqueId val="{00000043-A091-4034-95C4-2881667AD9B7}"/>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A091-4034-95C4-2881667AD9B7}"/>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9200-43CC-99E2-65B474E89C15}"/>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9200-43CC-99E2-65B474E89C15}"/>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9200-43CC-99E2-65B474E89C15}"/>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9200-43CC-99E2-65B474E89C15}"/>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9200-43CC-99E2-65B474E89C15}"/>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9200-43CC-99E2-65B474E89C15}"/>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9200-43CC-99E2-65B474E89C15}"/>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9200-43CC-99E2-65B474E89C15}"/>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9200-43CC-99E2-65B474E89C15}"/>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9200-43CC-99E2-65B474E89C15}"/>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9200-43CC-99E2-65B474E89C15}"/>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9200-43CC-99E2-65B474E89C15}"/>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9200-43CC-99E2-65B474E89C15}"/>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9200-43CC-99E2-65B474E89C15}"/>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9200-43CC-99E2-65B474E89C15}"/>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9200-43CC-99E2-65B474E89C15}"/>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9200-43CC-99E2-65B474E89C15}"/>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9200-43CC-99E2-65B474E89C15}"/>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9200-43CC-99E2-65B474E89C15}"/>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9200-43CC-99E2-65B474E89C15}"/>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9200-43CC-99E2-65B474E89C15}"/>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9200-43CC-99E2-65B474E89C15}"/>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9200-43CC-99E2-65B474E89C15}"/>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9200-43CC-99E2-65B474E89C15}"/>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9200-43CC-99E2-65B474E89C15}"/>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9200-43CC-99E2-65B474E89C15}"/>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9200-43CC-99E2-65B474E89C15}"/>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9200-43CC-99E2-65B474E89C15}"/>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9200-43CC-99E2-65B474E89C15}"/>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9200-43CC-99E2-65B474E89C15}"/>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9200-43CC-99E2-65B474E89C15}"/>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9200-43CC-99E2-65B474E89C15}"/>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9200-43CC-99E2-65B474E89C15}"/>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9200-43CC-99E2-65B474E89C15}"/>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9200-43CC-99E2-65B474E89C15}"/>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9200-43CC-99E2-65B474E89C15}"/>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9200-43CC-99E2-65B474E89C15}"/>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9200-43CC-99E2-65B474E89C15}"/>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9200-43CC-99E2-65B474E89C15}"/>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9200-43CC-99E2-65B474E89C15}"/>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9200-43CC-99E2-65B474E89C15}"/>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9200-43CC-99E2-65B474E89C15}"/>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9200-43CC-99E2-65B474E89C15}"/>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9200-43CC-99E2-65B474E89C15}"/>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9200-43CC-99E2-65B474E89C15}"/>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9200-43CC-99E2-65B474E89C15}"/>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9200-43CC-99E2-65B474E89C15}"/>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9200-43CC-99E2-65B474E89C15}"/>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9200-43CC-99E2-65B474E89C15}"/>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9200-43CC-99E2-65B474E89C15}"/>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9200-43CC-99E2-65B474E89C15}"/>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9200-43CC-99E2-65B474E89C15}"/>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9200-43CC-99E2-65B474E89C15}"/>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9200-43CC-99E2-65B474E89C15}"/>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9200-43CC-99E2-65B474E89C15}"/>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9200-43CC-99E2-65B474E89C15}"/>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9200-43CC-99E2-65B474E89C15}"/>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9200-43CC-99E2-65B474E89C15}"/>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9200-43CC-99E2-65B474E89C15}"/>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9200-43CC-99E2-65B474E89C15}"/>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9200-43CC-99E2-65B474E89C15}"/>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9200-43CC-99E2-65B474E89C15}"/>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9200-43CC-99E2-65B474E89C15}"/>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9200-43CC-99E2-65B474E89C15}"/>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9200-43CC-99E2-65B474E89C15}"/>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9200-43CC-99E2-65B474E89C15}"/>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9200-43CC-99E2-65B474E89C15}"/>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9200-43CC-99E2-65B474E89C15}"/>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9200-43CC-99E2-65B474E89C15}"/>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100.33402228094985</c:v>
                </c:pt>
                <c:pt idx="2">
                  <c:v>102.3040285305366</c:v>
                </c:pt>
                <c:pt idx="3">
                  <c:v>101.89087325710118</c:v>
                </c:pt>
                <c:pt idx="4">
                  <c:v>102.13275146054761</c:v>
                </c:pt>
                <c:pt idx="5">
                  <c:v>102.57448846172714</c:v>
                </c:pt>
                <c:pt idx="6">
                  <c:v>104.5538797562448</c:v>
                </c:pt>
                <c:pt idx="7">
                  <c:v>104.44936448315065</c:v>
                </c:pt>
                <c:pt idx="8">
                  <c:v>104.13389899558689</c:v>
                </c:pt>
                <c:pt idx="9">
                  <c:v>104.63450582406027</c:v>
                </c:pt>
                <c:pt idx="10">
                  <c:v>106.98098035326163</c:v>
                </c:pt>
                <c:pt idx="11">
                  <c:v>106.55737355251679</c:v>
                </c:pt>
                <c:pt idx="12">
                  <c:v>106.22143160328561</c:v>
                </c:pt>
                <c:pt idx="13">
                  <c:v>106.53711038732507</c:v>
                </c:pt>
                <c:pt idx="14">
                  <c:v>108.76648515136584</c:v>
                </c:pt>
                <c:pt idx="15">
                  <c:v>108.58774270472729</c:v>
                </c:pt>
                <c:pt idx="16">
                  <c:v>108.53932440474286</c:v>
                </c:pt>
                <c:pt idx="17">
                  <c:v>108.71038817825614</c:v>
                </c:pt>
                <c:pt idx="18">
                  <c:v>110.59486254108623</c:v>
                </c:pt>
                <c:pt idx="19">
                  <c:v>110.45216719884137</c:v>
                </c:pt>
                <c:pt idx="20">
                  <c:v>110.28110342532811</c:v>
                </c:pt>
                <c:pt idx="21">
                  <c:v>110.308405374218</c:v>
                </c:pt>
                <c:pt idx="22">
                  <c:v>112.57468042855527</c:v>
                </c:pt>
                <c:pt idx="23">
                  <c:v>112.44051694533852</c:v>
                </c:pt>
                <c:pt idx="24">
                  <c:v>111.86952227988336</c:v>
                </c:pt>
              </c:numCache>
            </c:numRef>
          </c:val>
          <c:smooth val="0"/>
          <c:extLst>
            <c:ext xmlns:c16="http://schemas.microsoft.com/office/drawing/2014/chart" uri="{C3380CC4-5D6E-409C-BE32-E72D297353CC}">
              <c16:uniqueId val="{00000000-47A2-4DAF-8C87-EB0815535724}"/>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102.51363173347714</c:v>
                </c:pt>
                <c:pt idx="2">
                  <c:v>106.16573791119899</c:v>
                </c:pt>
                <c:pt idx="3">
                  <c:v>105.96800287614596</c:v>
                </c:pt>
                <c:pt idx="4">
                  <c:v>103.37647552279945</c:v>
                </c:pt>
                <c:pt idx="5">
                  <c:v>106.42339265384383</c:v>
                </c:pt>
                <c:pt idx="6">
                  <c:v>110.10545868536161</c:v>
                </c:pt>
                <c:pt idx="7">
                  <c:v>110.05153094852898</c:v>
                </c:pt>
                <c:pt idx="8">
                  <c:v>109.37443825274133</c:v>
                </c:pt>
                <c:pt idx="9">
                  <c:v>111.36377254478998</c:v>
                </c:pt>
                <c:pt idx="10">
                  <c:v>114.81514770207922</c:v>
                </c:pt>
                <c:pt idx="11">
                  <c:v>114.55150098867517</c:v>
                </c:pt>
                <c:pt idx="12">
                  <c:v>112.29851998322249</c:v>
                </c:pt>
                <c:pt idx="13">
                  <c:v>114.76121996524657</c:v>
                </c:pt>
                <c:pt idx="14">
                  <c:v>118.29348672778477</c:v>
                </c:pt>
                <c:pt idx="15">
                  <c:v>118.9376235843969</c:v>
                </c:pt>
                <c:pt idx="16">
                  <c:v>117.93696446761339</c:v>
                </c:pt>
                <c:pt idx="17">
                  <c:v>120.75618670980886</c:v>
                </c:pt>
                <c:pt idx="18">
                  <c:v>124.16561807178381</c:v>
                </c:pt>
                <c:pt idx="19">
                  <c:v>124.37533704835519</c:v>
                </c:pt>
                <c:pt idx="20">
                  <c:v>123.77014800167775</c:v>
                </c:pt>
                <c:pt idx="21">
                  <c:v>125.76247827910601</c:v>
                </c:pt>
                <c:pt idx="22">
                  <c:v>129.69021511175026</c:v>
                </c:pt>
                <c:pt idx="23">
                  <c:v>129.60932350650128</c:v>
                </c:pt>
                <c:pt idx="24">
                  <c:v>125.49583558032238</c:v>
                </c:pt>
              </c:numCache>
            </c:numRef>
          </c:val>
          <c:smooth val="0"/>
          <c:extLst>
            <c:ext xmlns:c16="http://schemas.microsoft.com/office/drawing/2014/chart" uri="{C3380CC4-5D6E-409C-BE32-E72D297353CC}">
              <c16:uniqueId val="{00000001-47A2-4DAF-8C87-EB0815535724}"/>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102.80635443901329</c:v>
                </c:pt>
                <c:pt idx="2">
                  <c:v>100.73178356257814</c:v>
                </c:pt>
                <c:pt idx="3">
                  <c:v>101.86569284983517</c:v>
                </c:pt>
                <c:pt idx="4">
                  <c:v>98.137149028077758</c:v>
                </c:pt>
                <c:pt idx="5">
                  <c:v>100.62947595771286</c:v>
                </c:pt>
                <c:pt idx="6">
                  <c:v>98.542116630669554</c:v>
                </c:pt>
                <c:pt idx="7">
                  <c:v>99.883483005570085</c:v>
                </c:pt>
                <c:pt idx="8">
                  <c:v>98.645845174491313</c:v>
                </c:pt>
                <c:pt idx="9">
                  <c:v>100.59253154484485</c:v>
                </c:pt>
                <c:pt idx="10">
                  <c:v>98.149937478685914</c:v>
                </c:pt>
                <c:pt idx="11">
                  <c:v>99.327895873593278</c:v>
                </c:pt>
                <c:pt idx="12">
                  <c:v>97.001818801864275</c:v>
                </c:pt>
                <c:pt idx="13">
                  <c:v>99.455780379674891</c:v>
                </c:pt>
                <c:pt idx="14">
                  <c:v>97.057235421166311</c:v>
                </c:pt>
                <c:pt idx="15">
                  <c:v>97.74354893713766</c:v>
                </c:pt>
                <c:pt idx="16">
                  <c:v>96.255825849721504</c:v>
                </c:pt>
                <c:pt idx="17">
                  <c:v>99.066443105604179</c:v>
                </c:pt>
                <c:pt idx="18">
                  <c:v>95.612140502444007</c:v>
                </c:pt>
                <c:pt idx="19">
                  <c:v>96.659372513356828</c:v>
                </c:pt>
                <c:pt idx="20">
                  <c:v>95.278219847675345</c:v>
                </c:pt>
                <c:pt idx="21">
                  <c:v>97.229169034898263</c:v>
                </c:pt>
                <c:pt idx="22">
                  <c:v>94.378765488234635</c:v>
                </c:pt>
                <c:pt idx="23">
                  <c:v>94.293509150846873</c:v>
                </c:pt>
                <c:pt idx="24">
                  <c:v>90.283619415709907</c:v>
                </c:pt>
              </c:numCache>
            </c:numRef>
          </c:val>
          <c:smooth val="0"/>
          <c:extLst>
            <c:ext xmlns:c16="http://schemas.microsoft.com/office/drawing/2014/chart" uri="{C3380CC4-5D6E-409C-BE32-E72D297353CC}">
              <c16:uniqueId val="{00000002-47A2-4DAF-8C87-EB0815535724}"/>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47A2-4DAF-8C87-EB0815535724}"/>
                </c:ext>
              </c:extLst>
            </c:dLbl>
            <c:dLbl>
              <c:idx val="1"/>
              <c:delete val="1"/>
              <c:extLst>
                <c:ext xmlns:c15="http://schemas.microsoft.com/office/drawing/2012/chart" uri="{CE6537A1-D6FC-4f65-9D91-7224C49458BB}"/>
                <c:ext xmlns:c16="http://schemas.microsoft.com/office/drawing/2014/chart" uri="{C3380CC4-5D6E-409C-BE32-E72D297353CC}">
                  <c16:uniqueId val="{00000004-47A2-4DAF-8C87-EB0815535724}"/>
                </c:ext>
              </c:extLst>
            </c:dLbl>
            <c:dLbl>
              <c:idx val="2"/>
              <c:delete val="1"/>
              <c:extLst>
                <c:ext xmlns:c15="http://schemas.microsoft.com/office/drawing/2012/chart" uri="{CE6537A1-D6FC-4f65-9D91-7224C49458BB}"/>
                <c:ext xmlns:c16="http://schemas.microsoft.com/office/drawing/2014/chart" uri="{C3380CC4-5D6E-409C-BE32-E72D297353CC}">
                  <c16:uniqueId val="{00000005-47A2-4DAF-8C87-EB0815535724}"/>
                </c:ext>
              </c:extLst>
            </c:dLbl>
            <c:dLbl>
              <c:idx val="3"/>
              <c:delete val="1"/>
              <c:extLst>
                <c:ext xmlns:c15="http://schemas.microsoft.com/office/drawing/2012/chart" uri="{CE6537A1-D6FC-4f65-9D91-7224C49458BB}"/>
                <c:ext xmlns:c16="http://schemas.microsoft.com/office/drawing/2014/chart" uri="{C3380CC4-5D6E-409C-BE32-E72D297353CC}">
                  <c16:uniqueId val="{00000006-47A2-4DAF-8C87-EB0815535724}"/>
                </c:ext>
              </c:extLst>
            </c:dLbl>
            <c:dLbl>
              <c:idx val="4"/>
              <c:delete val="1"/>
              <c:extLst>
                <c:ext xmlns:c15="http://schemas.microsoft.com/office/drawing/2012/chart" uri="{CE6537A1-D6FC-4f65-9D91-7224C49458BB}"/>
                <c:ext xmlns:c16="http://schemas.microsoft.com/office/drawing/2014/chart" uri="{C3380CC4-5D6E-409C-BE32-E72D297353CC}">
                  <c16:uniqueId val="{00000007-47A2-4DAF-8C87-EB0815535724}"/>
                </c:ext>
              </c:extLst>
            </c:dLbl>
            <c:dLbl>
              <c:idx val="5"/>
              <c:delete val="1"/>
              <c:extLst>
                <c:ext xmlns:c15="http://schemas.microsoft.com/office/drawing/2012/chart" uri="{CE6537A1-D6FC-4f65-9D91-7224C49458BB}"/>
                <c:ext xmlns:c16="http://schemas.microsoft.com/office/drawing/2014/chart" uri="{C3380CC4-5D6E-409C-BE32-E72D297353CC}">
                  <c16:uniqueId val="{00000008-47A2-4DAF-8C87-EB0815535724}"/>
                </c:ext>
              </c:extLst>
            </c:dLbl>
            <c:dLbl>
              <c:idx val="6"/>
              <c:delete val="1"/>
              <c:extLst>
                <c:ext xmlns:c15="http://schemas.microsoft.com/office/drawing/2012/chart" uri="{CE6537A1-D6FC-4f65-9D91-7224C49458BB}"/>
                <c:ext xmlns:c16="http://schemas.microsoft.com/office/drawing/2014/chart" uri="{C3380CC4-5D6E-409C-BE32-E72D297353CC}">
                  <c16:uniqueId val="{00000009-47A2-4DAF-8C87-EB0815535724}"/>
                </c:ext>
              </c:extLst>
            </c:dLbl>
            <c:dLbl>
              <c:idx val="7"/>
              <c:delete val="1"/>
              <c:extLst>
                <c:ext xmlns:c15="http://schemas.microsoft.com/office/drawing/2012/chart" uri="{CE6537A1-D6FC-4f65-9D91-7224C49458BB}"/>
                <c:ext xmlns:c16="http://schemas.microsoft.com/office/drawing/2014/chart" uri="{C3380CC4-5D6E-409C-BE32-E72D297353CC}">
                  <c16:uniqueId val="{0000000A-47A2-4DAF-8C87-EB0815535724}"/>
                </c:ext>
              </c:extLst>
            </c:dLbl>
            <c:dLbl>
              <c:idx val="8"/>
              <c:delete val="1"/>
              <c:extLst>
                <c:ext xmlns:c15="http://schemas.microsoft.com/office/drawing/2012/chart" uri="{CE6537A1-D6FC-4f65-9D91-7224C49458BB}"/>
                <c:ext xmlns:c16="http://schemas.microsoft.com/office/drawing/2014/chart" uri="{C3380CC4-5D6E-409C-BE32-E72D297353CC}">
                  <c16:uniqueId val="{0000000B-47A2-4DAF-8C87-EB0815535724}"/>
                </c:ext>
              </c:extLst>
            </c:dLbl>
            <c:dLbl>
              <c:idx val="9"/>
              <c:delete val="1"/>
              <c:extLst>
                <c:ext xmlns:c15="http://schemas.microsoft.com/office/drawing/2012/chart" uri="{CE6537A1-D6FC-4f65-9D91-7224C49458BB}"/>
                <c:ext xmlns:c16="http://schemas.microsoft.com/office/drawing/2014/chart" uri="{C3380CC4-5D6E-409C-BE32-E72D297353CC}">
                  <c16:uniqueId val="{0000000C-47A2-4DAF-8C87-EB0815535724}"/>
                </c:ext>
              </c:extLst>
            </c:dLbl>
            <c:dLbl>
              <c:idx val="10"/>
              <c:delete val="1"/>
              <c:extLst>
                <c:ext xmlns:c15="http://schemas.microsoft.com/office/drawing/2012/chart" uri="{CE6537A1-D6FC-4f65-9D91-7224C49458BB}"/>
                <c:ext xmlns:c16="http://schemas.microsoft.com/office/drawing/2014/chart" uri="{C3380CC4-5D6E-409C-BE32-E72D297353CC}">
                  <c16:uniqueId val="{0000000D-47A2-4DAF-8C87-EB0815535724}"/>
                </c:ext>
              </c:extLst>
            </c:dLbl>
            <c:dLbl>
              <c:idx val="11"/>
              <c:delete val="1"/>
              <c:extLst>
                <c:ext xmlns:c15="http://schemas.microsoft.com/office/drawing/2012/chart" uri="{CE6537A1-D6FC-4f65-9D91-7224C49458BB}"/>
                <c:ext xmlns:c16="http://schemas.microsoft.com/office/drawing/2014/chart" uri="{C3380CC4-5D6E-409C-BE32-E72D297353CC}">
                  <c16:uniqueId val="{0000000E-47A2-4DAF-8C87-EB0815535724}"/>
                </c:ext>
              </c:extLst>
            </c:dLbl>
            <c:dLbl>
              <c:idx val="12"/>
              <c:delete val="1"/>
              <c:extLst>
                <c:ext xmlns:c15="http://schemas.microsoft.com/office/drawing/2012/chart" uri="{CE6537A1-D6FC-4f65-9D91-7224C49458BB}"/>
                <c:ext xmlns:c16="http://schemas.microsoft.com/office/drawing/2014/chart" uri="{C3380CC4-5D6E-409C-BE32-E72D297353CC}">
                  <c16:uniqueId val="{0000000F-47A2-4DAF-8C87-EB0815535724}"/>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47A2-4DAF-8C87-EB0815535724}"/>
                </c:ext>
              </c:extLst>
            </c:dLbl>
            <c:dLbl>
              <c:idx val="14"/>
              <c:delete val="1"/>
              <c:extLst>
                <c:ext xmlns:c15="http://schemas.microsoft.com/office/drawing/2012/chart" uri="{CE6537A1-D6FC-4f65-9D91-7224C49458BB}"/>
                <c:ext xmlns:c16="http://schemas.microsoft.com/office/drawing/2014/chart" uri="{C3380CC4-5D6E-409C-BE32-E72D297353CC}">
                  <c16:uniqueId val="{00000011-47A2-4DAF-8C87-EB0815535724}"/>
                </c:ext>
              </c:extLst>
            </c:dLbl>
            <c:dLbl>
              <c:idx val="15"/>
              <c:delete val="1"/>
              <c:extLst>
                <c:ext xmlns:c15="http://schemas.microsoft.com/office/drawing/2012/chart" uri="{CE6537A1-D6FC-4f65-9D91-7224C49458BB}"/>
                <c:ext xmlns:c16="http://schemas.microsoft.com/office/drawing/2014/chart" uri="{C3380CC4-5D6E-409C-BE32-E72D297353CC}">
                  <c16:uniqueId val="{00000012-47A2-4DAF-8C87-EB0815535724}"/>
                </c:ext>
              </c:extLst>
            </c:dLbl>
            <c:dLbl>
              <c:idx val="16"/>
              <c:delete val="1"/>
              <c:extLst>
                <c:ext xmlns:c15="http://schemas.microsoft.com/office/drawing/2012/chart" uri="{CE6537A1-D6FC-4f65-9D91-7224C49458BB}"/>
                <c:ext xmlns:c16="http://schemas.microsoft.com/office/drawing/2014/chart" uri="{C3380CC4-5D6E-409C-BE32-E72D297353CC}">
                  <c16:uniqueId val="{00000013-47A2-4DAF-8C87-EB0815535724}"/>
                </c:ext>
              </c:extLst>
            </c:dLbl>
            <c:dLbl>
              <c:idx val="17"/>
              <c:delete val="1"/>
              <c:extLst>
                <c:ext xmlns:c15="http://schemas.microsoft.com/office/drawing/2012/chart" uri="{CE6537A1-D6FC-4f65-9D91-7224C49458BB}"/>
                <c:ext xmlns:c16="http://schemas.microsoft.com/office/drawing/2014/chart" uri="{C3380CC4-5D6E-409C-BE32-E72D297353CC}">
                  <c16:uniqueId val="{00000014-47A2-4DAF-8C87-EB0815535724}"/>
                </c:ext>
              </c:extLst>
            </c:dLbl>
            <c:dLbl>
              <c:idx val="18"/>
              <c:delete val="1"/>
              <c:extLst>
                <c:ext xmlns:c15="http://schemas.microsoft.com/office/drawing/2012/chart" uri="{CE6537A1-D6FC-4f65-9D91-7224C49458BB}"/>
                <c:ext xmlns:c16="http://schemas.microsoft.com/office/drawing/2014/chart" uri="{C3380CC4-5D6E-409C-BE32-E72D297353CC}">
                  <c16:uniqueId val="{00000015-47A2-4DAF-8C87-EB0815535724}"/>
                </c:ext>
              </c:extLst>
            </c:dLbl>
            <c:dLbl>
              <c:idx val="19"/>
              <c:delete val="1"/>
              <c:extLst>
                <c:ext xmlns:c15="http://schemas.microsoft.com/office/drawing/2012/chart" uri="{CE6537A1-D6FC-4f65-9D91-7224C49458BB}"/>
                <c:ext xmlns:c16="http://schemas.microsoft.com/office/drawing/2014/chart" uri="{C3380CC4-5D6E-409C-BE32-E72D297353CC}">
                  <c16:uniqueId val="{00000016-47A2-4DAF-8C87-EB0815535724}"/>
                </c:ext>
              </c:extLst>
            </c:dLbl>
            <c:dLbl>
              <c:idx val="20"/>
              <c:delete val="1"/>
              <c:extLst>
                <c:ext xmlns:c15="http://schemas.microsoft.com/office/drawing/2012/chart" uri="{CE6537A1-D6FC-4f65-9D91-7224C49458BB}"/>
                <c:ext xmlns:c16="http://schemas.microsoft.com/office/drawing/2014/chart" uri="{C3380CC4-5D6E-409C-BE32-E72D297353CC}">
                  <c16:uniqueId val="{00000017-47A2-4DAF-8C87-EB0815535724}"/>
                </c:ext>
              </c:extLst>
            </c:dLbl>
            <c:dLbl>
              <c:idx val="21"/>
              <c:delete val="1"/>
              <c:extLst>
                <c:ext xmlns:c15="http://schemas.microsoft.com/office/drawing/2012/chart" uri="{CE6537A1-D6FC-4f65-9D91-7224C49458BB}"/>
                <c:ext xmlns:c16="http://schemas.microsoft.com/office/drawing/2014/chart" uri="{C3380CC4-5D6E-409C-BE32-E72D297353CC}">
                  <c16:uniqueId val="{00000018-47A2-4DAF-8C87-EB0815535724}"/>
                </c:ext>
              </c:extLst>
            </c:dLbl>
            <c:dLbl>
              <c:idx val="22"/>
              <c:delete val="1"/>
              <c:extLst>
                <c:ext xmlns:c15="http://schemas.microsoft.com/office/drawing/2012/chart" uri="{CE6537A1-D6FC-4f65-9D91-7224C49458BB}"/>
                <c:ext xmlns:c16="http://schemas.microsoft.com/office/drawing/2014/chart" uri="{C3380CC4-5D6E-409C-BE32-E72D297353CC}">
                  <c16:uniqueId val="{00000019-47A2-4DAF-8C87-EB0815535724}"/>
                </c:ext>
              </c:extLst>
            </c:dLbl>
            <c:dLbl>
              <c:idx val="23"/>
              <c:delete val="1"/>
              <c:extLst>
                <c:ext xmlns:c15="http://schemas.microsoft.com/office/drawing/2012/chart" uri="{CE6537A1-D6FC-4f65-9D91-7224C49458BB}"/>
                <c:ext xmlns:c16="http://schemas.microsoft.com/office/drawing/2014/chart" uri="{C3380CC4-5D6E-409C-BE32-E72D297353CC}">
                  <c16:uniqueId val="{0000001A-47A2-4DAF-8C87-EB0815535724}"/>
                </c:ext>
              </c:extLst>
            </c:dLbl>
            <c:dLbl>
              <c:idx val="24"/>
              <c:delete val="1"/>
              <c:extLst>
                <c:ext xmlns:c15="http://schemas.microsoft.com/office/drawing/2012/chart" uri="{CE6537A1-D6FC-4f65-9D91-7224C49458BB}"/>
                <c:ext xmlns:c16="http://schemas.microsoft.com/office/drawing/2014/chart" uri="{C3380CC4-5D6E-409C-BE32-E72D297353CC}">
                  <c16:uniqueId val="{0000001B-47A2-4DAF-8C87-EB0815535724}"/>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47A2-4DAF-8C87-EB0815535724}"/>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lc="http://schemas.openxmlformats.org/drawingml/2006/lockedCanvas" xmlns="" xmlns:mo="http://schemas.microsoft.com/office/mac/office/2008/main" xmlns:mv="urn:schemas-microsoft-com:mac:vml" xmlns:o="urn:schemas-microsoft-com:office:office" xmlns:v="urn:schemas-microsoft-com:vml" xmlns:w10="urn:schemas-microsoft-com:office:word" xmlns:w="http://schemas.openxmlformats.org/wordprocessingml/2006/main" xmlns:ma14="http://schemas.microsoft.com/office/mac/drawingml/2011/main" xmlns:pic="http://schemas.openxmlformats.org/drawingml/2006/picture" xmlns:wps="http://schemas.microsoft.com/office/word/2010/wordprocessingShape" xmlns:wne="http://schemas.microsoft.com/office/word/2006/wordml" xmlns:wpi="http://schemas.microsoft.com/office/word/2010/wordprocessingInk" xmlns:wpg="http://schemas.microsoft.com/office/word/2010/wordprocessingGroup" xmlns:w15="http://schemas.microsoft.com/office/word/2012/wordml" xmlns:w14="http://schemas.microsoft.com/office/word/2010/wordml" xmlns:wp="http://schemas.openxmlformats.org/drawingml/2006/wordprocessingDrawing" xmlns:wp14="http://schemas.microsoft.com/office/word/2010/wordprocessingDrawing" xmlns:m="http://schemas.openxmlformats.org/officeDocument/2006/math" xmlns:r="http://schemas.openxmlformats.org/officeDocument/2006/relationships" xmlns:mc="http://schemas.openxmlformats.org/markup-compatibility/2006" xmlns:wpc="http://schemas.microsoft.com/office/word/2010/wordprocessing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 Hannover (03241)</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552450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92" t="s">
        <v>97</v>
      </c>
      <c r="F8" s="592" t="s">
        <v>98</v>
      </c>
      <c r="G8" s="592" t="s">
        <v>99</v>
      </c>
      <c r="H8" s="592" t="s">
        <v>100</v>
      </c>
      <c r="I8" s="592" t="s">
        <v>101</v>
      </c>
      <c r="J8" s="590"/>
      <c r="K8" s="591"/>
    </row>
    <row r="9" spans="1:255" ht="12" customHeight="1" x14ac:dyDescent="0.2">
      <c r="A9" s="578"/>
      <c r="B9" s="579"/>
      <c r="C9" s="579"/>
      <c r="D9" s="583"/>
      <c r="E9" s="593"/>
      <c r="F9" s="593"/>
      <c r="G9" s="593"/>
      <c r="H9" s="593"/>
      <c r="I9" s="593"/>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524479</v>
      </c>
      <c r="F11" s="238">
        <v>527156</v>
      </c>
      <c r="G11" s="238">
        <v>527785</v>
      </c>
      <c r="H11" s="238">
        <v>517160</v>
      </c>
      <c r="I11" s="265">
        <v>517032</v>
      </c>
      <c r="J11" s="263">
        <v>7447</v>
      </c>
      <c r="K11" s="266">
        <v>1.4403363815005648</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15.065998829314424</v>
      </c>
      <c r="E13" s="115">
        <v>79018</v>
      </c>
      <c r="F13" s="114">
        <v>80022</v>
      </c>
      <c r="G13" s="114">
        <v>80383</v>
      </c>
      <c r="H13" s="114">
        <v>79551</v>
      </c>
      <c r="I13" s="140">
        <v>78808</v>
      </c>
      <c r="J13" s="115">
        <v>210</v>
      </c>
      <c r="K13" s="116">
        <v>0.26647040909552328</v>
      </c>
    </row>
    <row r="14" spans="1:255" ht="14.1" customHeight="1" x14ac:dyDescent="0.2">
      <c r="A14" s="306" t="s">
        <v>230</v>
      </c>
      <c r="B14" s="307"/>
      <c r="C14" s="308"/>
      <c r="D14" s="113">
        <v>56.965102511254024</v>
      </c>
      <c r="E14" s="115">
        <v>298770</v>
      </c>
      <c r="F14" s="114">
        <v>300625</v>
      </c>
      <c r="G14" s="114">
        <v>301737</v>
      </c>
      <c r="H14" s="114">
        <v>294041</v>
      </c>
      <c r="I14" s="140">
        <v>295141</v>
      </c>
      <c r="J14" s="115">
        <v>3629</v>
      </c>
      <c r="K14" s="116">
        <v>1.2295817931090562</v>
      </c>
    </row>
    <row r="15" spans="1:255" ht="14.1" customHeight="1" x14ac:dyDescent="0.2">
      <c r="A15" s="306" t="s">
        <v>231</v>
      </c>
      <c r="B15" s="307"/>
      <c r="C15" s="308"/>
      <c r="D15" s="113">
        <v>13.482522655816535</v>
      </c>
      <c r="E15" s="115">
        <v>70713</v>
      </c>
      <c r="F15" s="114">
        <v>70564</v>
      </c>
      <c r="G15" s="114">
        <v>70268</v>
      </c>
      <c r="H15" s="114">
        <v>69148</v>
      </c>
      <c r="I15" s="140">
        <v>69045</v>
      </c>
      <c r="J15" s="115">
        <v>1668</v>
      </c>
      <c r="K15" s="116">
        <v>2.4158157723223983</v>
      </c>
    </row>
    <row r="16" spans="1:255" ht="14.1" customHeight="1" x14ac:dyDescent="0.2">
      <c r="A16" s="306" t="s">
        <v>232</v>
      </c>
      <c r="B16" s="307"/>
      <c r="C16" s="308"/>
      <c r="D16" s="113">
        <v>14.313823813727527</v>
      </c>
      <c r="E16" s="115">
        <v>75073</v>
      </c>
      <c r="F16" s="114">
        <v>75023</v>
      </c>
      <c r="G16" s="114">
        <v>74465</v>
      </c>
      <c r="H16" s="114">
        <v>73521</v>
      </c>
      <c r="I16" s="140">
        <v>73120</v>
      </c>
      <c r="J16" s="115">
        <v>1953</v>
      </c>
      <c r="K16" s="116">
        <v>2.6709518599562365</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0.39925335428110564</v>
      </c>
      <c r="E18" s="115">
        <v>2094</v>
      </c>
      <c r="F18" s="114">
        <v>2016</v>
      </c>
      <c r="G18" s="114">
        <v>2166</v>
      </c>
      <c r="H18" s="114">
        <v>2165</v>
      </c>
      <c r="I18" s="140">
        <v>2067</v>
      </c>
      <c r="J18" s="115">
        <v>27</v>
      </c>
      <c r="K18" s="116">
        <v>1.3062409288824384</v>
      </c>
    </row>
    <row r="19" spans="1:255" ht="14.1" customHeight="1" x14ac:dyDescent="0.2">
      <c r="A19" s="306" t="s">
        <v>235</v>
      </c>
      <c r="B19" s="307" t="s">
        <v>236</v>
      </c>
      <c r="C19" s="308"/>
      <c r="D19" s="113">
        <v>0.22670116439361729</v>
      </c>
      <c r="E19" s="115">
        <v>1189</v>
      </c>
      <c r="F19" s="114">
        <v>1111</v>
      </c>
      <c r="G19" s="114">
        <v>1254</v>
      </c>
      <c r="H19" s="114">
        <v>1266</v>
      </c>
      <c r="I19" s="140">
        <v>1168</v>
      </c>
      <c r="J19" s="115">
        <v>21</v>
      </c>
      <c r="K19" s="116">
        <v>1.797945205479452</v>
      </c>
    </row>
    <row r="20" spans="1:255" ht="14.1" customHeight="1" x14ac:dyDescent="0.2">
      <c r="A20" s="306">
        <v>12</v>
      </c>
      <c r="B20" s="307" t="s">
        <v>237</v>
      </c>
      <c r="C20" s="308"/>
      <c r="D20" s="113">
        <v>0.84483840153752576</v>
      </c>
      <c r="E20" s="115">
        <v>4431</v>
      </c>
      <c r="F20" s="114">
        <v>4340</v>
      </c>
      <c r="G20" s="114">
        <v>4646</v>
      </c>
      <c r="H20" s="114">
        <v>4457</v>
      </c>
      <c r="I20" s="140">
        <v>4258</v>
      </c>
      <c r="J20" s="115">
        <v>173</v>
      </c>
      <c r="K20" s="116">
        <v>4.0629403475810237</v>
      </c>
    </row>
    <row r="21" spans="1:255" ht="14.1" customHeight="1" x14ac:dyDescent="0.2">
      <c r="A21" s="306">
        <v>21</v>
      </c>
      <c r="B21" s="307" t="s">
        <v>238</v>
      </c>
      <c r="C21" s="308"/>
      <c r="D21" s="113">
        <v>0.19142806480335722</v>
      </c>
      <c r="E21" s="115">
        <v>1004</v>
      </c>
      <c r="F21" s="114">
        <v>1007</v>
      </c>
      <c r="G21" s="114">
        <v>1032</v>
      </c>
      <c r="H21" s="114">
        <v>1046</v>
      </c>
      <c r="I21" s="140">
        <v>997</v>
      </c>
      <c r="J21" s="115">
        <v>7</v>
      </c>
      <c r="K21" s="116">
        <v>0.70210631895687059</v>
      </c>
    </row>
    <row r="22" spans="1:255" ht="14.1" customHeight="1" x14ac:dyDescent="0.2">
      <c r="A22" s="306">
        <v>22</v>
      </c>
      <c r="B22" s="307" t="s">
        <v>239</v>
      </c>
      <c r="C22" s="308"/>
      <c r="D22" s="113">
        <v>0.81909857210679549</v>
      </c>
      <c r="E22" s="115">
        <v>4296</v>
      </c>
      <c r="F22" s="114">
        <v>4340</v>
      </c>
      <c r="G22" s="114">
        <v>4424</v>
      </c>
      <c r="H22" s="114">
        <v>4340</v>
      </c>
      <c r="I22" s="140">
        <v>4337</v>
      </c>
      <c r="J22" s="115">
        <v>-41</v>
      </c>
      <c r="K22" s="116">
        <v>-0.94535393128890943</v>
      </c>
    </row>
    <row r="23" spans="1:255" ht="14.1" customHeight="1" x14ac:dyDescent="0.2">
      <c r="A23" s="306">
        <v>23</v>
      </c>
      <c r="B23" s="307" t="s">
        <v>240</v>
      </c>
      <c r="C23" s="308"/>
      <c r="D23" s="113">
        <v>0.6633249377000795</v>
      </c>
      <c r="E23" s="115">
        <v>3479</v>
      </c>
      <c r="F23" s="114">
        <v>3459</v>
      </c>
      <c r="G23" s="114">
        <v>3448</v>
      </c>
      <c r="H23" s="114">
        <v>3392</v>
      </c>
      <c r="I23" s="140">
        <v>3450</v>
      </c>
      <c r="J23" s="115">
        <v>29</v>
      </c>
      <c r="K23" s="116">
        <v>0.84057971014492749</v>
      </c>
    </row>
    <row r="24" spans="1:255" ht="14.1" customHeight="1" x14ac:dyDescent="0.2">
      <c r="A24" s="306">
        <v>24</v>
      </c>
      <c r="B24" s="307" t="s">
        <v>241</v>
      </c>
      <c r="C24" s="308"/>
      <c r="D24" s="113">
        <v>1.7865348278958737</v>
      </c>
      <c r="E24" s="115">
        <v>9370</v>
      </c>
      <c r="F24" s="114">
        <v>9868</v>
      </c>
      <c r="G24" s="114">
        <v>10161</v>
      </c>
      <c r="H24" s="114">
        <v>10313</v>
      </c>
      <c r="I24" s="140">
        <v>10384</v>
      </c>
      <c r="J24" s="115">
        <v>-1014</v>
      </c>
      <c r="K24" s="116">
        <v>-9.7650231124807387</v>
      </c>
    </row>
    <row r="25" spans="1:255" ht="14.1" customHeight="1" x14ac:dyDescent="0.2">
      <c r="A25" s="306">
        <v>25</v>
      </c>
      <c r="B25" s="307" t="s">
        <v>242</v>
      </c>
      <c r="C25" s="308"/>
      <c r="D25" s="113">
        <v>5.1243233761504277</v>
      </c>
      <c r="E25" s="115">
        <v>26876</v>
      </c>
      <c r="F25" s="114">
        <v>27053</v>
      </c>
      <c r="G25" s="114">
        <v>27164</v>
      </c>
      <c r="H25" s="114">
        <v>26368</v>
      </c>
      <c r="I25" s="140">
        <v>26398</v>
      </c>
      <c r="J25" s="115">
        <v>478</v>
      </c>
      <c r="K25" s="116">
        <v>1.8107432381241002</v>
      </c>
    </row>
    <row r="26" spans="1:255" ht="14.1" customHeight="1" x14ac:dyDescent="0.2">
      <c r="A26" s="306">
        <v>26</v>
      </c>
      <c r="B26" s="307" t="s">
        <v>243</v>
      </c>
      <c r="C26" s="308"/>
      <c r="D26" s="113">
        <v>3.4335025806562323</v>
      </c>
      <c r="E26" s="115">
        <v>18008</v>
      </c>
      <c r="F26" s="114">
        <v>18227</v>
      </c>
      <c r="G26" s="114">
        <v>18339</v>
      </c>
      <c r="H26" s="114">
        <v>17949</v>
      </c>
      <c r="I26" s="140">
        <v>18056</v>
      </c>
      <c r="J26" s="115">
        <v>-48</v>
      </c>
      <c r="K26" s="116">
        <v>-0.26583961010190521</v>
      </c>
    </row>
    <row r="27" spans="1:255" ht="14.1" customHeight="1" x14ac:dyDescent="0.2">
      <c r="A27" s="306">
        <v>27</v>
      </c>
      <c r="B27" s="307" t="s">
        <v>244</v>
      </c>
      <c r="C27" s="308"/>
      <c r="D27" s="113">
        <v>2.4161119892312182</v>
      </c>
      <c r="E27" s="115">
        <v>12672</v>
      </c>
      <c r="F27" s="114">
        <v>12692</v>
      </c>
      <c r="G27" s="114">
        <v>12696</v>
      </c>
      <c r="H27" s="114">
        <v>12504</v>
      </c>
      <c r="I27" s="140">
        <v>12508</v>
      </c>
      <c r="J27" s="115">
        <v>164</v>
      </c>
      <c r="K27" s="116">
        <v>1.311160857051487</v>
      </c>
    </row>
    <row r="28" spans="1:255" ht="14.1" customHeight="1" x14ac:dyDescent="0.2">
      <c r="A28" s="306">
        <v>28</v>
      </c>
      <c r="B28" s="307" t="s">
        <v>245</v>
      </c>
      <c r="C28" s="308"/>
      <c r="D28" s="113">
        <v>0.22098120229789944</v>
      </c>
      <c r="E28" s="115">
        <v>1159</v>
      </c>
      <c r="F28" s="114">
        <v>1192</v>
      </c>
      <c r="G28" s="114">
        <v>1203</v>
      </c>
      <c r="H28" s="114">
        <v>1158</v>
      </c>
      <c r="I28" s="140">
        <v>1152</v>
      </c>
      <c r="J28" s="115">
        <v>7</v>
      </c>
      <c r="K28" s="116">
        <v>0.60763888888888884</v>
      </c>
    </row>
    <row r="29" spans="1:255" ht="14.1" customHeight="1" x14ac:dyDescent="0.2">
      <c r="A29" s="306">
        <v>29</v>
      </c>
      <c r="B29" s="307" t="s">
        <v>246</v>
      </c>
      <c r="C29" s="308"/>
      <c r="D29" s="113">
        <v>2.2664396477266009</v>
      </c>
      <c r="E29" s="115">
        <v>11887</v>
      </c>
      <c r="F29" s="114">
        <v>12115</v>
      </c>
      <c r="G29" s="114">
        <v>12130</v>
      </c>
      <c r="H29" s="114">
        <v>11670</v>
      </c>
      <c r="I29" s="140">
        <v>12029</v>
      </c>
      <c r="J29" s="115">
        <v>-142</v>
      </c>
      <c r="K29" s="116">
        <v>-1.1804805054451741</v>
      </c>
    </row>
    <row r="30" spans="1:255" ht="14.1" customHeight="1" x14ac:dyDescent="0.2">
      <c r="A30" s="306" t="s">
        <v>247</v>
      </c>
      <c r="B30" s="307" t="s">
        <v>248</v>
      </c>
      <c r="C30" s="308"/>
      <c r="D30" s="113">
        <v>0.61870923335348027</v>
      </c>
      <c r="E30" s="115">
        <v>3245</v>
      </c>
      <c r="F30" s="114">
        <v>3215</v>
      </c>
      <c r="G30" s="114">
        <v>3258</v>
      </c>
      <c r="H30" s="114">
        <v>3037</v>
      </c>
      <c r="I30" s="140">
        <v>3351</v>
      </c>
      <c r="J30" s="115">
        <v>-106</v>
      </c>
      <c r="K30" s="116">
        <v>-3.1632348552670844</v>
      </c>
    </row>
    <row r="31" spans="1:255" ht="14.1" customHeight="1" x14ac:dyDescent="0.2">
      <c r="A31" s="306" t="s">
        <v>249</v>
      </c>
      <c r="B31" s="307" t="s">
        <v>250</v>
      </c>
      <c r="C31" s="308"/>
      <c r="D31" s="113">
        <v>1.6380064788104005</v>
      </c>
      <c r="E31" s="115">
        <v>8591</v>
      </c>
      <c r="F31" s="114">
        <v>8851</v>
      </c>
      <c r="G31" s="114">
        <v>8825</v>
      </c>
      <c r="H31" s="114">
        <v>8589</v>
      </c>
      <c r="I31" s="140">
        <v>8633</v>
      </c>
      <c r="J31" s="115">
        <v>-42</v>
      </c>
      <c r="K31" s="116">
        <v>-0.48650527047376346</v>
      </c>
    </row>
    <row r="32" spans="1:255" ht="14.1" customHeight="1" x14ac:dyDescent="0.2">
      <c r="A32" s="306">
        <v>31</v>
      </c>
      <c r="B32" s="307" t="s">
        <v>251</v>
      </c>
      <c r="C32" s="308"/>
      <c r="D32" s="113">
        <v>1.0688702502864749</v>
      </c>
      <c r="E32" s="115">
        <v>5606</v>
      </c>
      <c r="F32" s="114">
        <v>5545</v>
      </c>
      <c r="G32" s="114">
        <v>5483</v>
      </c>
      <c r="H32" s="114">
        <v>5449</v>
      </c>
      <c r="I32" s="140">
        <v>5426</v>
      </c>
      <c r="J32" s="115">
        <v>180</v>
      </c>
      <c r="K32" s="116">
        <v>3.3173608551419091</v>
      </c>
    </row>
    <row r="33" spans="1:11" ht="14.1" customHeight="1" x14ac:dyDescent="0.2">
      <c r="A33" s="306">
        <v>32</v>
      </c>
      <c r="B33" s="307" t="s">
        <v>252</v>
      </c>
      <c r="C33" s="308"/>
      <c r="D33" s="113">
        <v>1.4738435666632983</v>
      </c>
      <c r="E33" s="115">
        <v>7730</v>
      </c>
      <c r="F33" s="114">
        <v>7387</v>
      </c>
      <c r="G33" s="114">
        <v>7767</v>
      </c>
      <c r="H33" s="114">
        <v>7601</v>
      </c>
      <c r="I33" s="140">
        <v>7477</v>
      </c>
      <c r="J33" s="115">
        <v>253</v>
      </c>
      <c r="K33" s="116">
        <v>3.3837100441353485</v>
      </c>
    </row>
    <row r="34" spans="1:11" ht="14.1" customHeight="1" x14ac:dyDescent="0.2">
      <c r="A34" s="306">
        <v>33</v>
      </c>
      <c r="B34" s="307" t="s">
        <v>253</v>
      </c>
      <c r="C34" s="308"/>
      <c r="D34" s="113">
        <v>0.86962490395230319</v>
      </c>
      <c r="E34" s="115">
        <v>4561</v>
      </c>
      <c r="F34" s="114">
        <v>4606</v>
      </c>
      <c r="G34" s="114">
        <v>4906</v>
      </c>
      <c r="H34" s="114">
        <v>4752</v>
      </c>
      <c r="I34" s="140">
        <v>4644</v>
      </c>
      <c r="J34" s="115">
        <v>-83</v>
      </c>
      <c r="K34" s="116">
        <v>-1.7872523686477175</v>
      </c>
    </row>
    <row r="35" spans="1:11" ht="14.1" customHeight="1" x14ac:dyDescent="0.2">
      <c r="A35" s="306">
        <v>34</v>
      </c>
      <c r="B35" s="307" t="s">
        <v>254</v>
      </c>
      <c r="C35" s="308"/>
      <c r="D35" s="113">
        <v>2.1318298730740413</v>
      </c>
      <c r="E35" s="115">
        <v>11181</v>
      </c>
      <c r="F35" s="114">
        <v>11244</v>
      </c>
      <c r="G35" s="114">
        <v>11253</v>
      </c>
      <c r="H35" s="114">
        <v>11026</v>
      </c>
      <c r="I35" s="140">
        <v>11020</v>
      </c>
      <c r="J35" s="115">
        <v>161</v>
      </c>
      <c r="K35" s="116">
        <v>1.4609800362976406</v>
      </c>
    </row>
    <row r="36" spans="1:11" ht="14.1" customHeight="1" x14ac:dyDescent="0.2">
      <c r="A36" s="306">
        <v>41</v>
      </c>
      <c r="B36" s="307" t="s">
        <v>255</v>
      </c>
      <c r="C36" s="308"/>
      <c r="D36" s="113">
        <v>1.0030906861857196</v>
      </c>
      <c r="E36" s="115">
        <v>5261</v>
      </c>
      <c r="F36" s="114">
        <v>5227</v>
      </c>
      <c r="G36" s="114">
        <v>5225</v>
      </c>
      <c r="H36" s="114">
        <v>5131</v>
      </c>
      <c r="I36" s="140">
        <v>5137</v>
      </c>
      <c r="J36" s="115">
        <v>124</v>
      </c>
      <c r="K36" s="116">
        <v>2.4138602297060543</v>
      </c>
    </row>
    <row r="37" spans="1:11" ht="14.1" customHeight="1" x14ac:dyDescent="0.2">
      <c r="A37" s="306">
        <v>42</v>
      </c>
      <c r="B37" s="307" t="s">
        <v>256</v>
      </c>
      <c r="C37" s="308"/>
      <c r="D37" s="113">
        <v>0.23203979568295394</v>
      </c>
      <c r="E37" s="115">
        <v>1217</v>
      </c>
      <c r="F37" s="114">
        <v>1207</v>
      </c>
      <c r="G37" s="114">
        <v>1205</v>
      </c>
      <c r="H37" s="114">
        <v>1159</v>
      </c>
      <c r="I37" s="140">
        <v>1153</v>
      </c>
      <c r="J37" s="115">
        <v>64</v>
      </c>
      <c r="K37" s="116">
        <v>5.5507372072853425</v>
      </c>
    </row>
    <row r="38" spans="1:11" ht="14.1" customHeight="1" x14ac:dyDescent="0.2">
      <c r="A38" s="306">
        <v>43</v>
      </c>
      <c r="B38" s="307" t="s">
        <v>257</v>
      </c>
      <c r="C38" s="308"/>
      <c r="D38" s="113">
        <v>3.4439891778317149</v>
      </c>
      <c r="E38" s="115">
        <v>18063</v>
      </c>
      <c r="F38" s="114">
        <v>17939</v>
      </c>
      <c r="G38" s="114">
        <v>17783</v>
      </c>
      <c r="H38" s="114">
        <v>17183</v>
      </c>
      <c r="I38" s="140">
        <v>17094</v>
      </c>
      <c r="J38" s="115">
        <v>969</v>
      </c>
      <c r="K38" s="116">
        <v>5.6686556686556688</v>
      </c>
    </row>
    <row r="39" spans="1:11" ht="14.1" customHeight="1" x14ac:dyDescent="0.2">
      <c r="A39" s="306">
        <v>51</v>
      </c>
      <c r="B39" s="307" t="s">
        <v>258</v>
      </c>
      <c r="C39" s="308"/>
      <c r="D39" s="113">
        <v>7.037650697168047</v>
      </c>
      <c r="E39" s="115">
        <v>36911</v>
      </c>
      <c r="F39" s="114">
        <v>37443</v>
      </c>
      <c r="G39" s="114">
        <v>37313</v>
      </c>
      <c r="H39" s="114">
        <v>36683</v>
      </c>
      <c r="I39" s="140">
        <v>36444</v>
      </c>
      <c r="J39" s="115">
        <v>467</v>
      </c>
      <c r="K39" s="116">
        <v>1.2814180660739765</v>
      </c>
    </row>
    <row r="40" spans="1:11" ht="14.1" customHeight="1" x14ac:dyDescent="0.2">
      <c r="A40" s="306" t="s">
        <v>259</v>
      </c>
      <c r="B40" s="307" t="s">
        <v>260</v>
      </c>
      <c r="C40" s="308"/>
      <c r="D40" s="113">
        <v>5.5542738603452184</v>
      </c>
      <c r="E40" s="115">
        <v>29131</v>
      </c>
      <c r="F40" s="114">
        <v>29645</v>
      </c>
      <c r="G40" s="114">
        <v>29468</v>
      </c>
      <c r="H40" s="114">
        <v>28949</v>
      </c>
      <c r="I40" s="140">
        <v>28786</v>
      </c>
      <c r="J40" s="115">
        <v>345</v>
      </c>
      <c r="K40" s="116">
        <v>1.198499270478705</v>
      </c>
    </row>
    <row r="41" spans="1:11" ht="14.1" customHeight="1" x14ac:dyDescent="0.2">
      <c r="A41" s="306"/>
      <c r="B41" s="307" t="s">
        <v>261</v>
      </c>
      <c r="C41" s="308"/>
      <c r="D41" s="113">
        <v>4.6327879667250738</v>
      </c>
      <c r="E41" s="115">
        <v>24298</v>
      </c>
      <c r="F41" s="114">
        <v>24714</v>
      </c>
      <c r="G41" s="114">
        <v>24585</v>
      </c>
      <c r="H41" s="114">
        <v>24264</v>
      </c>
      <c r="I41" s="140">
        <v>24125</v>
      </c>
      <c r="J41" s="115">
        <v>173</v>
      </c>
      <c r="K41" s="116">
        <v>0.71709844559585489</v>
      </c>
    </row>
    <row r="42" spans="1:11" ht="14.1" customHeight="1" x14ac:dyDescent="0.2">
      <c r="A42" s="306">
        <v>52</v>
      </c>
      <c r="B42" s="307" t="s">
        <v>262</v>
      </c>
      <c r="C42" s="308"/>
      <c r="D42" s="113">
        <v>3.5517151306344008</v>
      </c>
      <c r="E42" s="115">
        <v>18628</v>
      </c>
      <c r="F42" s="114">
        <v>18350</v>
      </c>
      <c r="G42" s="114">
        <v>18336</v>
      </c>
      <c r="H42" s="114">
        <v>17906</v>
      </c>
      <c r="I42" s="140">
        <v>17674</v>
      </c>
      <c r="J42" s="115">
        <v>954</v>
      </c>
      <c r="K42" s="116">
        <v>5.3977594206178567</v>
      </c>
    </row>
    <row r="43" spans="1:11" ht="14.1" customHeight="1" x14ac:dyDescent="0.2">
      <c r="A43" s="306" t="s">
        <v>263</v>
      </c>
      <c r="B43" s="307" t="s">
        <v>264</v>
      </c>
      <c r="C43" s="308"/>
      <c r="D43" s="113">
        <v>3.039587857664463</v>
      </c>
      <c r="E43" s="115">
        <v>15942</v>
      </c>
      <c r="F43" s="114">
        <v>15740</v>
      </c>
      <c r="G43" s="114">
        <v>15662</v>
      </c>
      <c r="H43" s="114">
        <v>15319</v>
      </c>
      <c r="I43" s="140">
        <v>15131</v>
      </c>
      <c r="J43" s="115">
        <v>811</v>
      </c>
      <c r="K43" s="116">
        <v>5.359857246712048</v>
      </c>
    </row>
    <row r="44" spans="1:11" ht="14.1" customHeight="1" x14ac:dyDescent="0.2">
      <c r="A44" s="306">
        <v>53</v>
      </c>
      <c r="B44" s="307" t="s">
        <v>265</v>
      </c>
      <c r="C44" s="308"/>
      <c r="D44" s="113">
        <v>1.3413311114458348</v>
      </c>
      <c r="E44" s="115">
        <v>7035</v>
      </c>
      <c r="F44" s="114">
        <v>7044</v>
      </c>
      <c r="G44" s="114">
        <v>7008</v>
      </c>
      <c r="H44" s="114">
        <v>6982</v>
      </c>
      <c r="I44" s="140">
        <v>7046</v>
      </c>
      <c r="J44" s="115">
        <v>-11</v>
      </c>
      <c r="K44" s="116">
        <v>-0.15611694578484248</v>
      </c>
    </row>
    <row r="45" spans="1:11" ht="14.1" customHeight="1" x14ac:dyDescent="0.2">
      <c r="A45" s="306" t="s">
        <v>266</v>
      </c>
      <c r="B45" s="307" t="s">
        <v>267</v>
      </c>
      <c r="C45" s="308"/>
      <c r="D45" s="113">
        <v>1.2919487720194707</v>
      </c>
      <c r="E45" s="115">
        <v>6776</v>
      </c>
      <c r="F45" s="114">
        <v>6774</v>
      </c>
      <c r="G45" s="114">
        <v>6738</v>
      </c>
      <c r="H45" s="114">
        <v>6712</v>
      </c>
      <c r="I45" s="140">
        <v>6779</v>
      </c>
      <c r="J45" s="115">
        <v>-3</v>
      </c>
      <c r="K45" s="116">
        <v>-4.4254314795692577E-2</v>
      </c>
    </row>
    <row r="46" spans="1:11" ht="14.1" customHeight="1" x14ac:dyDescent="0.2">
      <c r="A46" s="306">
        <v>54</v>
      </c>
      <c r="B46" s="307" t="s">
        <v>268</v>
      </c>
      <c r="C46" s="308"/>
      <c r="D46" s="113">
        <v>3.390221534131967</v>
      </c>
      <c r="E46" s="115">
        <v>17781</v>
      </c>
      <c r="F46" s="114">
        <v>18072</v>
      </c>
      <c r="G46" s="114">
        <v>18395</v>
      </c>
      <c r="H46" s="114">
        <v>17871</v>
      </c>
      <c r="I46" s="140">
        <v>17947</v>
      </c>
      <c r="J46" s="115">
        <v>-166</v>
      </c>
      <c r="K46" s="116">
        <v>-0.92494567337159417</v>
      </c>
    </row>
    <row r="47" spans="1:11" ht="14.1" customHeight="1" x14ac:dyDescent="0.2">
      <c r="A47" s="306">
        <v>61</v>
      </c>
      <c r="B47" s="307" t="s">
        <v>269</v>
      </c>
      <c r="C47" s="308"/>
      <c r="D47" s="113">
        <v>3.0708569837877207</v>
      </c>
      <c r="E47" s="115">
        <v>16106</v>
      </c>
      <c r="F47" s="114">
        <v>16154</v>
      </c>
      <c r="G47" s="114">
        <v>16174</v>
      </c>
      <c r="H47" s="114">
        <v>15739</v>
      </c>
      <c r="I47" s="140">
        <v>15923</v>
      </c>
      <c r="J47" s="115">
        <v>183</v>
      </c>
      <c r="K47" s="116">
        <v>1.1492809144005527</v>
      </c>
    </row>
    <row r="48" spans="1:11" ht="14.1" customHeight="1" x14ac:dyDescent="0.2">
      <c r="A48" s="306">
        <v>62</v>
      </c>
      <c r="B48" s="307" t="s">
        <v>270</v>
      </c>
      <c r="C48" s="308"/>
      <c r="D48" s="113">
        <v>5.9405619672093639</v>
      </c>
      <c r="E48" s="115">
        <v>31157</v>
      </c>
      <c r="F48" s="114">
        <v>31402</v>
      </c>
      <c r="G48" s="114">
        <v>31328</v>
      </c>
      <c r="H48" s="114">
        <v>30722</v>
      </c>
      <c r="I48" s="140">
        <v>30893</v>
      </c>
      <c r="J48" s="115">
        <v>264</v>
      </c>
      <c r="K48" s="116">
        <v>0.85456252225423235</v>
      </c>
    </row>
    <row r="49" spans="1:11" ht="14.1" customHeight="1" x14ac:dyDescent="0.2">
      <c r="A49" s="306">
        <v>63</v>
      </c>
      <c r="B49" s="307" t="s">
        <v>271</v>
      </c>
      <c r="C49" s="308"/>
      <c r="D49" s="113">
        <v>2.5724576198475058</v>
      </c>
      <c r="E49" s="115">
        <v>13492</v>
      </c>
      <c r="F49" s="114">
        <v>14106</v>
      </c>
      <c r="G49" s="114">
        <v>14133</v>
      </c>
      <c r="H49" s="114">
        <v>13881</v>
      </c>
      <c r="I49" s="140">
        <v>13845</v>
      </c>
      <c r="J49" s="115">
        <v>-353</v>
      </c>
      <c r="K49" s="116">
        <v>-2.5496569158540989</v>
      </c>
    </row>
    <row r="50" spans="1:11" ht="14.1" customHeight="1" x14ac:dyDescent="0.2">
      <c r="A50" s="306" t="s">
        <v>272</v>
      </c>
      <c r="B50" s="307" t="s">
        <v>273</v>
      </c>
      <c r="C50" s="308"/>
      <c r="D50" s="113">
        <v>0.48143014305625204</v>
      </c>
      <c r="E50" s="115">
        <v>2525</v>
      </c>
      <c r="F50" s="114">
        <v>2674</v>
      </c>
      <c r="G50" s="114">
        <v>2734</v>
      </c>
      <c r="H50" s="114">
        <v>2627</v>
      </c>
      <c r="I50" s="140">
        <v>2684</v>
      </c>
      <c r="J50" s="115">
        <v>-159</v>
      </c>
      <c r="K50" s="116">
        <v>-5.9239940387481367</v>
      </c>
    </row>
    <row r="51" spans="1:11" ht="14.1" customHeight="1" x14ac:dyDescent="0.2">
      <c r="A51" s="306" t="s">
        <v>274</v>
      </c>
      <c r="B51" s="307" t="s">
        <v>275</v>
      </c>
      <c r="C51" s="308"/>
      <c r="D51" s="113">
        <v>1.4561116841665729</v>
      </c>
      <c r="E51" s="115">
        <v>7637</v>
      </c>
      <c r="F51" s="114">
        <v>7977</v>
      </c>
      <c r="G51" s="114">
        <v>8001</v>
      </c>
      <c r="H51" s="114">
        <v>7952</v>
      </c>
      <c r="I51" s="140">
        <v>7775</v>
      </c>
      <c r="J51" s="115">
        <v>-138</v>
      </c>
      <c r="K51" s="116">
        <v>-1.77491961414791</v>
      </c>
    </row>
    <row r="52" spans="1:11" ht="14.1" customHeight="1" x14ac:dyDescent="0.2">
      <c r="A52" s="306">
        <v>71</v>
      </c>
      <c r="B52" s="307" t="s">
        <v>276</v>
      </c>
      <c r="C52" s="308"/>
      <c r="D52" s="113">
        <v>13.8339189938968</v>
      </c>
      <c r="E52" s="115">
        <v>72556</v>
      </c>
      <c r="F52" s="114">
        <v>72862</v>
      </c>
      <c r="G52" s="114">
        <v>72727</v>
      </c>
      <c r="H52" s="114">
        <v>71678</v>
      </c>
      <c r="I52" s="140">
        <v>71602</v>
      </c>
      <c r="J52" s="115">
        <v>954</v>
      </c>
      <c r="K52" s="116">
        <v>1.3323650177369348</v>
      </c>
    </row>
    <row r="53" spans="1:11" ht="14.1" customHeight="1" x14ac:dyDescent="0.2">
      <c r="A53" s="306" t="s">
        <v>277</v>
      </c>
      <c r="B53" s="307" t="s">
        <v>278</v>
      </c>
      <c r="C53" s="308"/>
      <c r="D53" s="113">
        <v>5.3817216704577309</v>
      </c>
      <c r="E53" s="115">
        <v>28226</v>
      </c>
      <c r="F53" s="114">
        <v>28115</v>
      </c>
      <c r="G53" s="114">
        <v>28144</v>
      </c>
      <c r="H53" s="114">
        <v>27491</v>
      </c>
      <c r="I53" s="140">
        <v>27449</v>
      </c>
      <c r="J53" s="115">
        <v>777</v>
      </c>
      <c r="K53" s="116">
        <v>2.8307042150898027</v>
      </c>
    </row>
    <row r="54" spans="1:11" ht="14.1" customHeight="1" x14ac:dyDescent="0.2">
      <c r="A54" s="306" t="s">
        <v>279</v>
      </c>
      <c r="B54" s="307" t="s">
        <v>280</v>
      </c>
      <c r="C54" s="308"/>
      <c r="D54" s="113">
        <v>6.897130295016578</v>
      </c>
      <c r="E54" s="115">
        <v>36174</v>
      </c>
      <c r="F54" s="114">
        <v>36618</v>
      </c>
      <c r="G54" s="114">
        <v>36473</v>
      </c>
      <c r="H54" s="114">
        <v>36235</v>
      </c>
      <c r="I54" s="140">
        <v>36240</v>
      </c>
      <c r="J54" s="115">
        <v>-66</v>
      </c>
      <c r="K54" s="116">
        <v>-0.18211920529801323</v>
      </c>
    </row>
    <row r="55" spans="1:11" ht="14.1" customHeight="1" x14ac:dyDescent="0.2">
      <c r="A55" s="306">
        <v>72</v>
      </c>
      <c r="B55" s="307" t="s">
        <v>281</v>
      </c>
      <c r="C55" s="308"/>
      <c r="D55" s="113">
        <v>5.7817376863515983</v>
      </c>
      <c r="E55" s="115">
        <v>30324</v>
      </c>
      <c r="F55" s="114">
        <v>30524</v>
      </c>
      <c r="G55" s="114">
        <v>30507</v>
      </c>
      <c r="H55" s="114">
        <v>30111</v>
      </c>
      <c r="I55" s="140">
        <v>30292</v>
      </c>
      <c r="J55" s="115">
        <v>32</v>
      </c>
      <c r="K55" s="116">
        <v>0.10563845239667238</v>
      </c>
    </row>
    <row r="56" spans="1:11" ht="14.1" customHeight="1" x14ac:dyDescent="0.2">
      <c r="A56" s="306" t="s">
        <v>282</v>
      </c>
      <c r="B56" s="307" t="s">
        <v>283</v>
      </c>
      <c r="C56" s="308"/>
      <c r="D56" s="113">
        <v>3.5898482112725199</v>
      </c>
      <c r="E56" s="115">
        <v>18828</v>
      </c>
      <c r="F56" s="114">
        <v>19015</v>
      </c>
      <c r="G56" s="114">
        <v>19043</v>
      </c>
      <c r="H56" s="114">
        <v>18836</v>
      </c>
      <c r="I56" s="140">
        <v>18928</v>
      </c>
      <c r="J56" s="115">
        <v>-100</v>
      </c>
      <c r="K56" s="116">
        <v>-0.5283178360101437</v>
      </c>
    </row>
    <row r="57" spans="1:11" ht="14.1" customHeight="1" x14ac:dyDescent="0.2">
      <c r="A57" s="306" t="s">
        <v>284</v>
      </c>
      <c r="B57" s="307" t="s">
        <v>285</v>
      </c>
      <c r="C57" s="308"/>
      <c r="D57" s="113">
        <v>1.5668882834203086</v>
      </c>
      <c r="E57" s="115">
        <v>8218</v>
      </c>
      <c r="F57" s="114">
        <v>8213</v>
      </c>
      <c r="G57" s="114">
        <v>8148</v>
      </c>
      <c r="H57" s="114">
        <v>8059</v>
      </c>
      <c r="I57" s="140">
        <v>8097</v>
      </c>
      <c r="J57" s="115">
        <v>121</v>
      </c>
      <c r="K57" s="116">
        <v>1.4943806348030135</v>
      </c>
    </row>
    <row r="58" spans="1:11" ht="14.1" customHeight="1" x14ac:dyDescent="0.2">
      <c r="A58" s="306">
        <v>73</v>
      </c>
      <c r="B58" s="307" t="s">
        <v>286</v>
      </c>
      <c r="C58" s="308"/>
      <c r="D58" s="113">
        <v>3.8737489966233158</v>
      </c>
      <c r="E58" s="115">
        <v>20317</v>
      </c>
      <c r="F58" s="114">
        <v>20266</v>
      </c>
      <c r="G58" s="114">
        <v>20169</v>
      </c>
      <c r="H58" s="114">
        <v>19638</v>
      </c>
      <c r="I58" s="140">
        <v>19645</v>
      </c>
      <c r="J58" s="115">
        <v>672</v>
      </c>
      <c r="K58" s="116">
        <v>3.4207177398829218</v>
      </c>
    </row>
    <row r="59" spans="1:11" ht="14.1" customHeight="1" x14ac:dyDescent="0.2">
      <c r="A59" s="306" t="s">
        <v>287</v>
      </c>
      <c r="B59" s="307" t="s">
        <v>288</v>
      </c>
      <c r="C59" s="308"/>
      <c r="D59" s="113">
        <v>2.954551087841458</v>
      </c>
      <c r="E59" s="115">
        <v>15496</v>
      </c>
      <c r="F59" s="114">
        <v>15405</v>
      </c>
      <c r="G59" s="114">
        <v>15290</v>
      </c>
      <c r="H59" s="114">
        <v>14854</v>
      </c>
      <c r="I59" s="140">
        <v>14825</v>
      </c>
      <c r="J59" s="115">
        <v>671</v>
      </c>
      <c r="K59" s="116">
        <v>4.526138279932546</v>
      </c>
    </row>
    <row r="60" spans="1:11" ht="14.1" customHeight="1" x14ac:dyDescent="0.2">
      <c r="A60" s="306">
        <v>81</v>
      </c>
      <c r="B60" s="307" t="s">
        <v>289</v>
      </c>
      <c r="C60" s="308"/>
      <c r="D60" s="113">
        <v>8.2598159316197606</v>
      </c>
      <c r="E60" s="115">
        <v>43321</v>
      </c>
      <c r="F60" s="114">
        <v>43356</v>
      </c>
      <c r="G60" s="114">
        <v>43011</v>
      </c>
      <c r="H60" s="114">
        <v>42208</v>
      </c>
      <c r="I60" s="140">
        <v>42284</v>
      </c>
      <c r="J60" s="115">
        <v>1037</v>
      </c>
      <c r="K60" s="116">
        <v>2.4524642890928012</v>
      </c>
    </row>
    <row r="61" spans="1:11" ht="14.1" customHeight="1" x14ac:dyDescent="0.2">
      <c r="A61" s="306" t="s">
        <v>290</v>
      </c>
      <c r="B61" s="307" t="s">
        <v>291</v>
      </c>
      <c r="C61" s="308"/>
      <c r="D61" s="113">
        <v>2.1549003868601031</v>
      </c>
      <c r="E61" s="115">
        <v>11302</v>
      </c>
      <c r="F61" s="114">
        <v>11295</v>
      </c>
      <c r="G61" s="114">
        <v>11355</v>
      </c>
      <c r="H61" s="114">
        <v>10855</v>
      </c>
      <c r="I61" s="140">
        <v>10994</v>
      </c>
      <c r="J61" s="115">
        <v>308</v>
      </c>
      <c r="K61" s="116">
        <v>2.801528106239767</v>
      </c>
    </row>
    <row r="62" spans="1:11" ht="14.1" customHeight="1" x14ac:dyDescent="0.2">
      <c r="A62" s="306" t="s">
        <v>292</v>
      </c>
      <c r="B62" s="307" t="s">
        <v>293</v>
      </c>
      <c r="C62" s="308"/>
      <c r="D62" s="113">
        <v>3.3065194221312959</v>
      </c>
      <c r="E62" s="115">
        <v>17342</v>
      </c>
      <c r="F62" s="114">
        <v>17409</v>
      </c>
      <c r="G62" s="114">
        <v>17178</v>
      </c>
      <c r="H62" s="114">
        <v>16936</v>
      </c>
      <c r="I62" s="140">
        <v>16927</v>
      </c>
      <c r="J62" s="115">
        <v>415</v>
      </c>
      <c r="K62" s="116">
        <v>2.4517043776215512</v>
      </c>
    </row>
    <row r="63" spans="1:11" ht="14.1" customHeight="1" x14ac:dyDescent="0.2">
      <c r="A63" s="306"/>
      <c r="B63" s="307" t="s">
        <v>294</v>
      </c>
      <c r="C63" s="308"/>
      <c r="D63" s="113">
        <v>2.8546424165695861</v>
      </c>
      <c r="E63" s="115">
        <v>14972</v>
      </c>
      <c r="F63" s="114">
        <v>15023</v>
      </c>
      <c r="G63" s="114">
        <v>14865</v>
      </c>
      <c r="H63" s="114">
        <v>14666</v>
      </c>
      <c r="I63" s="140">
        <v>14676</v>
      </c>
      <c r="J63" s="115">
        <v>296</v>
      </c>
      <c r="K63" s="116">
        <v>2.0168983374216407</v>
      </c>
    </row>
    <row r="64" spans="1:11" ht="14.1" customHeight="1" x14ac:dyDescent="0.2">
      <c r="A64" s="306" t="s">
        <v>295</v>
      </c>
      <c r="B64" s="307" t="s">
        <v>296</v>
      </c>
      <c r="C64" s="308"/>
      <c r="D64" s="113">
        <v>0.94169642635834805</v>
      </c>
      <c r="E64" s="115">
        <v>4939</v>
      </c>
      <c r="F64" s="114">
        <v>4889</v>
      </c>
      <c r="G64" s="114">
        <v>4864</v>
      </c>
      <c r="H64" s="114">
        <v>4858</v>
      </c>
      <c r="I64" s="140">
        <v>4867</v>
      </c>
      <c r="J64" s="115">
        <v>72</v>
      </c>
      <c r="K64" s="116">
        <v>1.4793507294020958</v>
      </c>
    </row>
    <row r="65" spans="1:11" ht="14.1" customHeight="1" x14ac:dyDescent="0.2">
      <c r="A65" s="306" t="s">
        <v>297</v>
      </c>
      <c r="B65" s="307" t="s">
        <v>298</v>
      </c>
      <c r="C65" s="308"/>
      <c r="D65" s="113">
        <v>0.74073509139546101</v>
      </c>
      <c r="E65" s="115">
        <v>3885</v>
      </c>
      <c r="F65" s="114">
        <v>3872</v>
      </c>
      <c r="G65" s="114">
        <v>3826</v>
      </c>
      <c r="H65" s="114">
        <v>3807</v>
      </c>
      <c r="I65" s="140">
        <v>3792</v>
      </c>
      <c r="J65" s="115">
        <v>93</v>
      </c>
      <c r="K65" s="116">
        <v>2.4525316455696204</v>
      </c>
    </row>
    <row r="66" spans="1:11" ht="14.1" customHeight="1" x14ac:dyDescent="0.2">
      <c r="A66" s="306">
        <v>82</v>
      </c>
      <c r="B66" s="307" t="s">
        <v>299</v>
      </c>
      <c r="C66" s="308"/>
      <c r="D66" s="113">
        <v>2.8275679293165217</v>
      </c>
      <c r="E66" s="115">
        <v>14830</v>
      </c>
      <c r="F66" s="114">
        <v>14923</v>
      </c>
      <c r="G66" s="114">
        <v>14845</v>
      </c>
      <c r="H66" s="114">
        <v>14477</v>
      </c>
      <c r="I66" s="140">
        <v>14439</v>
      </c>
      <c r="J66" s="115">
        <v>391</v>
      </c>
      <c r="K66" s="116">
        <v>2.7079437634185193</v>
      </c>
    </row>
    <row r="67" spans="1:11" ht="14.1" customHeight="1" x14ac:dyDescent="0.2">
      <c r="A67" s="306" t="s">
        <v>300</v>
      </c>
      <c r="B67" s="307" t="s">
        <v>301</v>
      </c>
      <c r="C67" s="308"/>
      <c r="D67" s="113">
        <v>1.7558376979821881</v>
      </c>
      <c r="E67" s="115">
        <v>9209</v>
      </c>
      <c r="F67" s="114">
        <v>9218</v>
      </c>
      <c r="G67" s="114">
        <v>9150</v>
      </c>
      <c r="H67" s="114">
        <v>8900</v>
      </c>
      <c r="I67" s="140">
        <v>8850</v>
      </c>
      <c r="J67" s="115">
        <v>359</v>
      </c>
      <c r="K67" s="116">
        <v>4.0564971751412431</v>
      </c>
    </row>
    <row r="68" spans="1:11" ht="14.1" customHeight="1" x14ac:dyDescent="0.2">
      <c r="A68" s="306" t="s">
        <v>302</v>
      </c>
      <c r="B68" s="307" t="s">
        <v>303</v>
      </c>
      <c r="C68" s="308"/>
      <c r="D68" s="113">
        <v>0.54511238772191073</v>
      </c>
      <c r="E68" s="115">
        <v>2859</v>
      </c>
      <c r="F68" s="114">
        <v>2920</v>
      </c>
      <c r="G68" s="114">
        <v>2865</v>
      </c>
      <c r="H68" s="114">
        <v>2766</v>
      </c>
      <c r="I68" s="140">
        <v>2777</v>
      </c>
      <c r="J68" s="115">
        <v>82</v>
      </c>
      <c r="K68" s="116">
        <v>2.9528267915016206</v>
      </c>
    </row>
    <row r="69" spans="1:11" ht="14.1" customHeight="1" x14ac:dyDescent="0.2">
      <c r="A69" s="306">
        <v>83</v>
      </c>
      <c r="B69" s="307" t="s">
        <v>304</v>
      </c>
      <c r="C69" s="308"/>
      <c r="D69" s="113">
        <v>4.8772210136154168</v>
      </c>
      <c r="E69" s="115">
        <v>25580</v>
      </c>
      <c r="F69" s="114">
        <v>25573</v>
      </c>
      <c r="G69" s="114">
        <v>25380</v>
      </c>
      <c r="H69" s="114">
        <v>24754</v>
      </c>
      <c r="I69" s="140">
        <v>24636</v>
      </c>
      <c r="J69" s="115">
        <v>944</v>
      </c>
      <c r="K69" s="116">
        <v>3.8317908751420684</v>
      </c>
    </row>
    <row r="70" spans="1:11" ht="14.1" customHeight="1" x14ac:dyDescent="0.2">
      <c r="A70" s="306" t="s">
        <v>305</v>
      </c>
      <c r="B70" s="307" t="s">
        <v>306</v>
      </c>
      <c r="C70" s="308"/>
      <c r="D70" s="113">
        <v>4.2895902409820028</v>
      </c>
      <c r="E70" s="115">
        <v>22498</v>
      </c>
      <c r="F70" s="114">
        <v>22505</v>
      </c>
      <c r="G70" s="114">
        <v>22358</v>
      </c>
      <c r="H70" s="114">
        <v>21791</v>
      </c>
      <c r="I70" s="140">
        <v>21699</v>
      </c>
      <c r="J70" s="115">
        <v>799</v>
      </c>
      <c r="K70" s="116">
        <v>3.682197336282778</v>
      </c>
    </row>
    <row r="71" spans="1:11" ht="14.1" customHeight="1" x14ac:dyDescent="0.2">
      <c r="A71" s="306"/>
      <c r="B71" s="307" t="s">
        <v>307</v>
      </c>
      <c r="C71" s="308"/>
      <c r="D71" s="113">
        <v>2.0952221156614468</v>
      </c>
      <c r="E71" s="115">
        <v>10989</v>
      </c>
      <c r="F71" s="114">
        <v>10996</v>
      </c>
      <c r="G71" s="114">
        <v>10987</v>
      </c>
      <c r="H71" s="114">
        <v>10642</v>
      </c>
      <c r="I71" s="140">
        <v>10590</v>
      </c>
      <c r="J71" s="115">
        <v>399</v>
      </c>
      <c r="K71" s="116">
        <v>3.7677053824362607</v>
      </c>
    </row>
    <row r="72" spans="1:11" ht="14.1" customHeight="1" x14ac:dyDescent="0.2">
      <c r="A72" s="306">
        <v>84</v>
      </c>
      <c r="B72" s="307" t="s">
        <v>308</v>
      </c>
      <c r="C72" s="308"/>
      <c r="D72" s="113">
        <v>1.9762469040705157</v>
      </c>
      <c r="E72" s="115">
        <v>10365</v>
      </c>
      <c r="F72" s="114">
        <v>10423</v>
      </c>
      <c r="G72" s="114">
        <v>10198</v>
      </c>
      <c r="H72" s="114">
        <v>10052</v>
      </c>
      <c r="I72" s="140">
        <v>9943</v>
      </c>
      <c r="J72" s="115">
        <v>422</v>
      </c>
      <c r="K72" s="116">
        <v>4.2441918937946292</v>
      </c>
    </row>
    <row r="73" spans="1:11" ht="14.1" customHeight="1" x14ac:dyDescent="0.2">
      <c r="A73" s="306" t="s">
        <v>309</v>
      </c>
      <c r="B73" s="307" t="s">
        <v>310</v>
      </c>
      <c r="C73" s="308"/>
      <c r="D73" s="113">
        <v>0.33881242146968704</v>
      </c>
      <c r="E73" s="115">
        <v>1777</v>
      </c>
      <c r="F73" s="114">
        <v>1812</v>
      </c>
      <c r="G73" s="114">
        <v>1725</v>
      </c>
      <c r="H73" s="114">
        <v>1775</v>
      </c>
      <c r="I73" s="140">
        <v>1762</v>
      </c>
      <c r="J73" s="115">
        <v>15</v>
      </c>
      <c r="K73" s="116">
        <v>0.85130533484676507</v>
      </c>
    </row>
    <row r="74" spans="1:11" ht="14.1" customHeight="1" x14ac:dyDescent="0.2">
      <c r="A74" s="306" t="s">
        <v>311</v>
      </c>
      <c r="B74" s="307" t="s">
        <v>312</v>
      </c>
      <c r="C74" s="308"/>
      <c r="D74" s="113">
        <v>0.2669315644668328</v>
      </c>
      <c r="E74" s="115">
        <v>1400</v>
      </c>
      <c r="F74" s="114">
        <v>1394</v>
      </c>
      <c r="G74" s="114">
        <v>1385</v>
      </c>
      <c r="H74" s="114">
        <v>1345</v>
      </c>
      <c r="I74" s="140">
        <v>1321</v>
      </c>
      <c r="J74" s="115">
        <v>79</v>
      </c>
      <c r="K74" s="116">
        <v>5.9803179409538227</v>
      </c>
    </row>
    <row r="75" spans="1:11" ht="14.1" customHeight="1" x14ac:dyDescent="0.2">
      <c r="A75" s="306" t="s">
        <v>313</v>
      </c>
      <c r="B75" s="307" t="s">
        <v>314</v>
      </c>
      <c r="C75" s="308"/>
      <c r="D75" s="113">
        <v>0.80994663275364698</v>
      </c>
      <c r="E75" s="115">
        <v>4248</v>
      </c>
      <c r="F75" s="114">
        <v>4271</v>
      </c>
      <c r="G75" s="114">
        <v>4179</v>
      </c>
      <c r="H75" s="114">
        <v>4116</v>
      </c>
      <c r="I75" s="140">
        <v>4036</v>
      </c>
      <c r="J75" s="115">
        <v>212</v>
      </c>
      <c r="K75" s="116">
        <v>5.2527254707631315</v>
      </c>
    </row>
    <row r="76" spans="1:11" ht="14.1" customHeight="1" x14ac:dyDescent="0.2">
      <c r="A76" s="306">
        <v>91</v>
      </c>
      <c r="B76" s="307" t="s">
        <v>315</v>
      </c>
      <c r="C76" s="308"/>
      <c r="D76" s="113">
        <v>0.54015508723895522</v>
      </c>
      <c r="E76" s="115">
        <v>2833</v>
      </c>
      <c r="F76" s="114">
        <v>2826</v>
      </c>
      <c r="G76" s="114">
        <v>2773</v>
      </c>
      <c r="H76" s="114">
        <v>2716</v>
      </c>
      <c r="I76" s="140">
        <v>2683</v>
      </c>
      <c r="J76" s="115">
        <v>150</v>
      </c>
      <c r="K76" s="116">
        <v>5.5907566157286617</v>
      </c>
    </row>
    <row r="77" spans="1:11" ht="14.1" customHeight="1" x14ac:dyDescent="0.2">
      <c r="A77" s="306">
        <v>92</v>
      </c>
      <c r="B77" s="307" t="s">
        <v>316</v>
      </c>
      <c r="C77" s="308"/>
      <c r="D77" s="113">
        <v>1.9632816566535551</v>
      </c>
      <c r="E77" s="115">
        <v>10297</v>
      </c>
      <c r="F77" s="114">
        <v>10229</v>
      </c>
      <c r="G77" s="114">
        <v>10246</v>
      </c>
      <c r="H77" s="114">
        <v>10123</v>
      </c>
      <c r="I77" s="140">
        <v>10126</v>
      </c>
      <c r="J77" s="115">
        <v>171</v>
      </c>
      <c r="K77" s="116">
        <v>1.6887221015208373</v>
      </c>
    </row>
    <row r="78" spans="1:11" ht="14.1" customHeight="1" x14ac:dyDescent="0.2">
      <c r="A78" s="306">
        <v>93</v>
      </c>
      <c r="B78" s="307" t="s">
        <v>317</v>
      </c>
      <c r="C78" s="308"/>
      <c r="D78" s="113">
        <v>0.18246679085339929</v>
      </c>
      <c r="E78" s="115">
        <v>957</v>
      </c>
      <c r="F78" s="114">
        <v>962</v>
      </c>
      <c r="G78" s="114">
        <v>975</v>
      </c>
      <c r="H78" s="114">
        <v>909</v>
      </c>
      <c r="I78" s="140">
        <v>939</v>
      </c>
      <c r="J78" s="115">
        <v>18</v>
      </c>
      <c r="K78" s="116">
        <v>1.9169329073482428</v>
      </c>
    </row>
    <row r="79" spans="1:11" ht="14.1" customHeight="1" x14ac:dyDescent="0.2">
      <c r="A79" s="306">
        <v>94</v>
      </c>
      <c r="B79" s="307" t="s">
        <v>318</v>
      </c>
      <c r="C79" s="308"/>
      <c r="D79" s="113">
        <v>0.41374392492359086</v>
      </c>
      <c r="E79" s="115">
        <v>2170</v>
      </c>
      <c r="F79" s="114">
        <v>2240</v>
      </c>
      <c r="G79" s="114">
        <v>2288</v>
      </c>
      <c r="H79" s="114">
        <v>2128</v>
      </c>
      <c r="I79" s="140">
        <v>2144</v>
      </c>
      <c r="J79" s="115">
        <v>26</v>
      </c>
      <c r="K79" s="116">
        <v>1.2126865671641791</v>
      </c>
    </row>
    <row r="80" spans="1:11" ht="14.1" customHeight="1" x14ac:dyDescent="0.2">
      <c r="A80" s="306" t="s">
        <v>319</v>
      </c>
      <c r="B80" s="307" t="s">
        <v>320</v>
      </c>
      <c r="C80" s="308"/>
      <c r="D80" s="113">
        <v>3.6226426606213022E-3</v>
      </c>
      <c r="E80" s="115">
        <v>19</v>
      </c>
      <c r="F80" s="114">
        <v>15</v>
      </c>
      <c r="G80" s="114">
        <v>16</v>
      </c>
      <c r="H80" s="114">
        <v>20</v>
      </c>
      <c r="I80" s="140">
        <v>22</v>
      </c>
      <c r="J80" s="115">
        <v>-3</v>
      </c>
      <c r="K80" s="116">
        <v>-13.636363636363637</v>
      </c>
    </row>
    <row r="81" spans="1:11" ht="14.1" customHeight="1" x14ac:dyDescent="0.2">
      <c r="A81" s="310" t="s">
        <v>321</v>
      </c>
      <c r="B81" s="311" t="s">
        <v>224</v>
      </c>
      <c r="C81" s="312"/>
      <c r="D81" s="125">
        <v>0.17255218988748836</v>
      </c>
      <c r="E81" s="143">
        <v>905</v>
      </c>
      <c r="F81" s="144">
        <v>922</v>
      </c>
      <c r="G81" s="144">
        <v>932</v>
      </c>
      <c r="H81" s="144">
        <v>899</v>
      </c>
      <c r="I81" s="145">
        <v>918</v>
      </c>
      <c r="J81" s="143">
        <v>-13</v>
      </c>
      <c r="K81" s="146">
        <v>-1.4161220043572984</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20" t="s">
        <v>323</v>
      </c>
      <c r="B85" s="620"/>
      <c r="C85" s="620"/>
      <c r="D85" s="620"/>
      <c r="E85" s="620"/>
      <c r="F85" s="620"/>
      <c r="G85" s="620"/>
      <c r="H85" s="620"/>
      <c r="I85" s="620"/>
      <c r="J85" s="620"/>
      <c r="K85" s="620"/>
    </row>
    <row r="86" spans="1:11" ht="22.5" customHeight="1" x14ac:dyDescent="0.2">
      <c r="A86" s="620"/>
      <c r="B86" s="620"/>
      <c r="C86" s="620"/>
      <c r="D86" s="620"/>
      <c r="E86" s="620"/>
      <c r="F86" s="620"/>
      <c r="G86" s="620"/>
      <c r="H86" s="620"/>
      <c r="I86" s="620"/>
      <c r="J86" s="620"/>
      <c r="K86" s="620"/>
    </row>
    <row r="87" spans="1:11" ht="18" customHeight="1" x14ac:dyDescent="0.2">
      <c r="A87" s="621"/>
      <c r="B87" s="621"/>
      <c r="C87" s="621"/>
      <c r="D87" s="621"/>
      <c r="E87" s="621"/>
      <c r="F87" s="621"/>
      <c r="G87" s="621"/>
      <c r="H87" s="621"/>
      <c r="I87" s="621"/>
      <c r="J87" s="621"/>
      <c r="K87" s="621"/>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85:K85"/>
    <mergeCell ref="A86:K86"/>
    <mergeCell ref="A87:K87"/>
    <mergeCell ref="A3:K3"/>
    <mergeCell ref="A4:K4"/>
    <mergeCell ref="A5:E5"/>
    <mergeCell ref="A7:C10"/>
    <mergeCell ref="D7:D10"/>
    <mergeCell ref="E7:I7"/>
    <mergeCell ref="J7:K8"/>
    <mergeCell ref="E8:E9"/>
    <mergeCell ref="F8:F9"/>
    <mergeCell ref="G8:G9"/>
    <mergeCell ref="H8:H9"/>
    <mergeCell ref="I8:I9"/>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92" t="s">
        <v>97</v>
      </c>
      <c r="E8" s="592" t="s">
        <v>98</v>
      </c>
      <c r="F8" s="592" t="s">
        <v>99</v>
      </c>
      <c r="G8" s="592" t="s">
        <v>100</v>
      </c>
      <c r="H8" s="592" t="s">
        <v>101</v>
      </c>
      <c r="I8" s="590"/>
      <c r="J8" s="591"/>
      <c r="K8"/>
      <c r="L8"/>
      <c r="M8"/>
      <c r="N8"/>
      <c r="O8"/>
      <c r="P8"/>
    </row>
    <row r="9" spans="1:16" ht="12" customHeight="1" x14ac:dyDescent="0.2">
      <c r="A9" s="578"/>
      <c r="B9" s="579"/>
      <c r="C9" s="583"/>
      <c r="D9" s="593"/>
      <c r="E9" s="593"/>
      <c r="F9" s="593"/>
      <c r="G9" s="593"/>
      <c r="H9" s="593"/>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105426</v>
      </c>
      <c r="E12" s="114">
        <v>109621</v>
      </c>
      <c r="F12" s="114">
        <v>109708</v>
      </c>
      <c r="G12" s="114">
        <v>110403</v>
      </c>
      <c r="H12" s="140">
        <v>108365</v>
      </c>
      <c r="I12" s="115">
        <v>-2939</v>
      </c>
      <c r="J12" s="116">
        <v>-2.7121303003737367</v>
      </c>
      <c r="K12"/>
      <c r="L12"/>
      <c r="M12"/>
      <c r="N12"/>
      <c r="O12"/>
      <c r="P12"/>
    </row>
    <row r="13" spans="1:16" s="110" customFormat="1" ht="14.45" customHeight="1" x14ac:dyDescent="0.2">
      <c r="A13" s="120" t="s">
        <v>105</v>
      </c>
      <c r="B13" s="119" t="s">
        <v>106</v>
      </c>
      <c r="C13" s="113">
        <v>42.730446000037944</v>
      </c>
      <c r="D13" s="115">
        <v>45049</v>
      </c>
      <c r="E13" s="114">
        <v>46826</v>
      </c>
      <c r="F13" s="114">
        <v>46911</v>
      </c>
      <c r="G13" s="114">
        <v>47049</v>
      </c>
      <c r="H13" s="140">
        <v>46101</v>
      </c>
      <c r="I13" s="115">
        <v>-1052</v>
      </c>
      <c r="J13" s="116">
        <v>-2.2819461616884666</v>
      </c>
      <c r="K13"/>
      <c r="L13"/>
      <c r="M13"/>
      <c r="N13"/>
      <c r="O13"/>
      <c r="P13"/>
    </row>
    <row r="14" spans="1:16" s="110" customFormat="1" ht="14.45" customHeight="1" x14ac:dyDescent="0.2">
      <c r="A14" s="120"/>
      <c r="B14" s="119" t="s">
        <v>107</v>
      </c>
      <c r="C14" s="113">
        <v>57.269553999962056</v>
      </c>
      <c r="D14" s="115">
        <v>60377</v>
      </c>
      <c r="E14" s="114">
        <v>62795</v>
      </c>
      <c r="F14" s="114">
        <v>62797</v>
      </c>
      <c r="G14" s="114">
        <v>63354</v>
      </c>
      <c r="H14" s="140">
        <v>62264</v>
      </c>
      <c r="I14" s="115">
        <v>-1887</v>
      </c>
      <c r="J14" s="116">
        <v>-3.0306437106514199</v>
      </c>
      <c r="K14"/>
      <c r="L14"/>
      <c r="M14"/>
      <c r="N14"/>
      <c r="O14"/>
      <c r="P14"/>
    </row>
    <row r="15" spans="1:16" s="110" customFormat="1" ht="14.45" customHeight="1" x14ac:dyDescent="0.2">
      <c r="A15" s="118" t="s">
        <v>105</v>
      </c>
      <c r="B15" s="121" t="s">
        <v>108</v>
      </c>
      <c r="C15" s="113">
        <v>20.002655891336104</v>
      </c>
      <c r="D15" s="115">
        <v>21088</v>
      </c>
      <c r="E15" s="114">
        <v>22406</v>
      </c>
      <c r="F15" s="114">
        <v>22083</v>
      </c>
      <c r="G15" s="114">
        <v>23023</v>
      </c>
      <c r="H15" s="140">
        <v>21711</v>
      </c>
      <c r="I15" s="115">
        <v>-623</v>
      </c>
      <c r="J15" s="116">
        <v>-2.8695131500161208</v>
      </c>
      <c r="K15"/>
      <c r="L15"/>
      <c r="M15"/>
      <c r="N15"/>
      <c r="O15"/>
      <c r="P15"/>
    </row>
    <row r="16" spans="1:16" s="110" customFormat="1" ht="14.45" customHeight="1" x14ac:dyDescent="0.2">
      <c r="A16" s="118"/>
      <c r="B16" s="121" t="s">
        <v>109</v>
      </c>
      <c r="C16" s="113">
        <v>49.862462770094666</v>
      </c>
      <c r="D16" s="115">
        <v>52568</v>
      </c>
      <c r="E16" s="114">
        <v>54925</v>
      </c>
      <c r="F16" s="114">
        <v>55359</v>
      </c>
      <c r="G16" s="114">
        <v>55336</v>
      </c>
      <c r="H16" s="140">
        <v>54928</v>
      </c>
      <c r="I16" s="115">
        <v>-2360</v>
      </c>
      <c r="J16" s="116">
        <v>-4.2965336440431106</v>
      </c>
      <c r="K16"/>
      <c r="L16"/>
      <c r="M16"/>
      <c r="N16"/>
      <c r="O16"/>
      <c r="P16"/>
    </row>
    <row r="17" spans="1:16" s="110" customFormat="1" ht="14.45" customHeight="1" x14ac:dyDescent="0.2">
      <c r="A17" s="118"/>
      <c r="B17" s="121" t="s">
        <v>110</v>
      </c>
      <c r="C17" s="113">
        <v>16.319503727733196</v>
      </c>
      <c r="D17" s="115">
        <v>17205</v>
      </c>
      <c r="E17" s="114">
        <v>17464</v>
      </c>
      <c r="F17" s="114">
        <v>17461</v>
      </c>
      <c r="G17" s="114">
        <v>17357</v>
      </c>
      <c r="H17" s="140">
        <v>17289</v>
      </c>
      <c r="I17" s="115">
        <v>-84</v>
      </c>
      <c r="J17" s="116">
        <v>-0.48585806003817456</v>
      </c>
      <c r="K17"/>
      <c r="L17"/>
      <c r="M17"/>
      <c r="N17"/>
      <c r="O17"/>
      <c r="P17"/>
    </row>
    <row r="18" spans="1:16" s="110" customFormat="1" ht="14.45" customHeight="1" x14ac:dyDescent="0.2">
      <c r="A18" s="120"/>
      <c r="B18" s="121" t="s">
        <v>111</v>
      </c>
      <c r="C18" s="113">
        <v>13.815377610836036</v>
      </c>
      <c r="D18" s="115">
        <v>14565</v>
      </c>
      <c r="E18" s="114">
        <v>14825</v>
      </c>
      <c r="F18" s="114">
        <v>14804</v>
      </c>
      <c r="G18" s="114">
        <v>14687</v>
      </c>
      <c r="H18" s="140">
        <v>14437</v>
      </c>
      <c r="I18" s="115">
        <v>128</v>
      </c>
      <c r="J18" s="116">
        <v>0.88661079171573043</v>
      </c>
      <c r="K18"/>
      <c r="L18"/>
      <c r="M18"/>
      <c r="N18"/>
      <c r="O18"/>
      <c r="P18"/>
    </row>
    <row r="19" spans="1:16" s="110" customFormat="1" ht="14.45" customHeight="1" x14ac:dyDescent="0.2">
      <c r="A19" s="120"/>
      <c r="B19" s="121" t="s">
        <v>112</v>
      </c>
      <c r="C19" s="113">
        <v>1.2729307760893898</v>
      </c>
      <c r="D19" s="115">
        <v>1342</v>
      </c>
      <c r="E19" s="114">
        <v>1354</v>
      </c>
      <c r="F19" s="114">
        <v>1445</v>
      </c>
      <c r="G19" s="114">
        <v>1303</v>
      </c>
      <c r="H19" s="140">
        <v>1235</v>
      </c>
      <c r="I19" s="115">
        <v>107</v>
      </c>
      <c r="J19" s="116">
        <v>8.663967611336032</v>
      </c>
      <c r="K19"/>
      <c r="L19"/>
      <c r="M19"/>
      <c r="N19"/>
      <c r="O19"/>
      <c r="P19"/>
    </row>
    <row r="20" spans="1:16" s="110" customFormat="1" ht="14.45" customHeight="1" x14ac:dyDescent="0.2">
      <c r="A20" s="120" t="s">
        <v>113</v>
      </c>
      <c r="B20" s="119" t="s">
        <v>116</v>
      </c>
      <c r="C20" s="113">
        <v>83.740253827329127</v>
      </c>
      <c r="D20" s="115">
        <v>88284</v>
      </c>
      <c r="E20" s="114">
        <v>91772</v>
      </c>
      <c r="F20" s="114">
        <v>91692</v>
      </c>
      <c r="G20" s="114">
        <v>92543</v>
      </c>
      <c r="H20" s="140">
        <v>90727</v>
      </c>
      <c r="I20" s="115">
        <v>-2443</v>
      </c>
      <c r="J20" s="116">
        <v>-2.6926934650104157</v>
      </c>
      <c r="K20"/>
      <c r="L20"/>
      <c r="M20"/>
      <c r="N20"/>
      <c r="O20"/>
      <c r="P20"/>
    </row>
    <row r="21" spans="1:16" s="110" customFormat="1" ht="14.45" customHeight="1" x14ac:dyDescent="0.2">
      <c r="A21" s="123"/>
      <c r="B21" s="124" t="s">
        <v>117</v>
      </c>
      <c r="C21" s="125">
        <v>15.92681122303796</v>
      </c>
      <c r="D21" s="143">
        <v>16791</v>
      </c>
      <c r="E21" s="144">
        <v>17461</v>
      </c>
      <c r="F21" s="144">
        <v>17643</v>
      </c>
      <c r="G21" s="144">
        <v>17470</v>
      </c>
      <c r="H21" s="145">
        <v>17236</v>
      </c>
      <c r="I21" s="143">
        <v>-445</v>
      </c>
      <c r="J21" s="146">
        <v>-2.5818055233232768</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727574</v>
      </c>
      <c r="E23" s="114">
        <v>756013</v>
      </c>
      <c r="F23" s="114">
        <v>760512</v>
      </c>
      <c r="G23" s="114">
        <v>766078</v>
      </c>
      <c r="H23" s="140">
        <v>749151</v>
      </c>
      <c r="I23" s="115">
        <v>-21577</v>
      </c>
      <c r="J23" s="116">
        <v>-2.8801937126160149</v>
      </c>
      <c r="K23"/>
      <c r="L23"/>
      <c r="M23"/>
      <c r="N23"/>
      <c r="O23"/>
      <c r="P23"/>
    </row>
    <row r="24" spans="1:16" s="110" customFormat="1" ht="14.45" customHeight="1" x14ac:dyDescent="0.2">
      <c r="A24" s="120" t="s">
        <v>105</v>
      </c>
      <c r="B24" s="119" t="s">
        <v>106</v>
      </c>
      <c r="C24" s="113">
        <v>40.626108134705198</v>
      </c>
      <c r="D24" s="115">
        <v>295585</v>
      </c>
      <c r="E24" s="114">
        <v>305608</v>
      </c>
      <c r="F24" s="114">
        <v>307415</v>
      </c>
      <c r="G24" s="114">
        <v>307749</v>
      </c>
      <c r="H24" s="140">
        <v>299849</v>
      </c>
      <c r="I24" s="115">
        <v>-4264</v>
      </c>
      <c r="J24" s="116">
        <v>-1.4220490980460165</v>
      </c>
      <c r="K24"/>
      <c r="L24"/>
      <c r="M24"/>
      <c r="N24"/>
      <c r="O24"/>
      <c r="P24"/>
    </row>
    <row r="25" spans="1:16" s="110" customFormat="1" ht="14.45" customHeight="1" x14ac:dyDescent="0.2">
      <c r="A25" s="120"/>
      <c r="B25" s="119" t="s">
        <v>107</v>
      </c>
      <c r="C25" s="113">
        <v>59.373891865294802</v>
      </c>
      <c r="D25" s="115">
        <v>431989</v>
      </c>
      <c r="E25" s="114">
        <v>450405</v>
      </c>
      <c r="F25" s="114">
        <v>453097</v>
      </c>
      <c r="G25" s="114">
        <v>458329</v>
      </c>
      <c r="H25" s="140">
        <v>449302</v>
      </c>
      <c r="I25" s="115">
        <v>-17313</v>
      </c>
      <c r="J25" s="116">
        <v>-3.8533102456699502</v>
      </c>
      <c r="K25"/>
      <c r="L25"/>
      <c r="M25"/>
      <c r="N25"/>
      <c r="O25"/>
      <c r="P25"/>
    </row>
    <row r="26" spans="1:16" s="110" customFormat="1" ht="14.45" customHeight="1" x14ac:dyDescent="0.2">
      <c r="A26" s="118" t="s">
        <v>105</v>
      </c>
      <c r="B26" s="121" t="s">
        <v>108</v>
      </c>
      <c r="C26" s="113">
        <v>18.742011121892755</v>
      </c>
      <c r="D26" s="115">
        <v>136362</v>
      </c>
      <c r="E26" s="114">
        <v>143633</v>
      </c>
      <c r="F26" s="114">
        <v>143796</v>
      </c>
      <c r="G26" s="114">
        <v>148587</v>
      </c>
      <c r="H26" s="140">
        <v>138735</v>
      </c>
      <c r="I26" s="115">
        <v>-2373</v>
      </c>
      <c r="J26" s="116">
        <v>-1.7104551843442535</v>
      </c>
      <c r="K26"/>
      <c r="L26"/>
      <c r="M26"/>
      <c r="N26"/>
      <c r="O26"/>
      <c r="P26"/>
    </row>
    <row r="27" spans="1:16" s="110" customFormat="1" ht="14.45" customHeight="1" x14ac:dyDescent="0.2">
      <c r="A27" s="118"/>
      <c r="B27" s="121" t="s">
        <v>109</v>
      </c>
      <c r="C27" s="113">
        <v>46.537121997212658</v>
      </c>
      <c r="D27" s="115">
        <v>338592</v>
      </c>
      <c r="E27" s="114">
        <v>354638</v>
      </c>
      <c r="F27" s="114">
        <v>358135</v>
      </c>
      <c r="G27" s="114">
        <v>360077</v>
      </c>
      <c r="H27" s="140">
        <v>357831</v>
      </c>
      <c r="I27" s="115">
        <v>-19239</v>
      </c>
      <c r="J27" s="116">
        <v>-5.3765604433377767</v>
      </c>
      <c r="K27"/>
      <c r="L27"/>
      <c r="M27"/>
      <c r="N27"/>
      <c r="O27"/>
      <c r="P27"/>
    </row>
    <row r="28" spans="1:16" s="110" customFormat="1" ht="14.45" customHeight="1" x14ac:dyDescent="0.2">
      <c r="A28" s="118"/>
      <c r="B28" s="121" t="s">
        <v>110</v>
      </c>
      <c r="C28" s="113">
        <v>18.958346504960321</v>
      </c>
      <c r="D28" s="115">
        <v>137936</v>
      </c>
      <c r="E28" s="114">
        <v>140642</v>
      </c>
      <c r="F28" s="114">
        <v>141563</v>
      </c>
      <c r="G28" s="114">
        <v>141545</v>
      </c>
      <c r="H28" s="140">
        <v>139611</v>
      </c>
      <c r="I28" s="115">
        <v>-1675</v>
      </c>
      <c r="J28" s="116">
        <v>-1.1997621963885368</v>
      </c>
      <c r="K28"/>
      <c r="L28"/>
      <c r="M28"/>
      <c r="N28"/>
      <c r="O28"/>
      <c r="P28"/>
    </row>
    <row r="29" spans="1:16" s="110" customFormat="1" ht="14.45" customHeight="1" x14ac:dyDescent="0.2">
      <c r="A29" s="118"/>
      <c r="B29" s="121" t="s">
        <v>111</v>
      </c>
      <c r="C29" s="113">
        <v>15.761970603677426</v>
      </c>
      <c r="D29" s="115">
        <v>114680</v>
      </c>
      <c r="E29" s="114">
        <v>117099</v>
      </c>
      <c r="F29" s="114">
        <v>117017</v>
      </c>
      <c r="G29" s="114">
        <v>115869</v>
      </c>
      <c r="H29" s="140">
        <v>112974</v>
      </c>
      <c r="I29" s="115">
        <v>1706</v>
      </c>
      <c r="J29" s="116">
        <v>1.5100819657620337</v>
      </c>
      <c r="K29"/>
      <c r="L29"/>
      <c r="M29"/>
      <c r="N29"/>
      <c r="O29"/>
      <c r="P29"/>
    </row>
    <row r="30" spans="1:16" s="110" customFormat="1" ht="14.45" customHeight="1" x14ac:dyDescent="0.2">
      <c r="A30" s="120"/>
      <c r="B30" s="121" t="s">
        <v>112</v>
      </c>
      <c r="C30" s="113">
        <v>1.5153097829224245</v>
      </c>
      <c r="D30" s="115">
        <v>11025</v>
      </c>
      <c r="E30" s="114">
        <v>11206</v>
      </c>
      <c r="F30" s="114">
        <v>11815</v>
      </c>
      <c r="G30" s="114">
        <v>10353</v>
      </c>
      <c r="H30" s="140">
        <v>9957</v>
      </c>
      <c r="I30" s="115">
        <v>1068</v>
      </c>
      <c r="J30" s="116">
        <v>10.726122326001807</v>
      </c>
      <c r="K30"/>
      <c r="L30"/>
      <c r="M30"/>
      <c r="N30"/>
      <c r="O30"/>
      <c r="P30"/>
    </row>
    <row r="31" spans="1:16" s="110" customFormat="1" ht="14.45" customHeight="1" x14ac:dyDescent="0.2">
      <c r="A31" s="120" t="s">
        <v>113</v>
      </c>
      <c r="B31" s="119" t="s">
        <v>116</v>
      </c>
      <c r="C31" s="113">
        <v>90.790490039501137</v>
      </c>
      <c r="D31" s="115">
        <v>660568</v>
      </c>
      <c r="E31" s="114">
        <v>686374</v>
      </c>
      <c r="F31" s="114">
        <v>690983</v>
      </c>
      <c r="G31" s="114">
        <v>697278</v>
      </c>
      <c r="H31" s="140">
        <v>682550</v>
      </c>
      <c r="I31" s="115">
        <v>-21982</v>
      </c>
      <c r="J31" s="116">
        <v>-3.2205699216174639</v>
      </c>
      <c r="K31"/>
      <c r="L31"/>
      <c r="M31"/>
      <c r="N31"/>
      <c r="O31"/>
      <c r="P31"/>
    </row>
    <row r="32" spans="1:16" s="110" customFormat="1" ht="14.45" customHeight="1" x14ac:dyDescent="0.2">
      <c r="A32" s="123"/>
      <c r="B32" s="124" t="s">
        <v>117</v>
      </c>
      <c r="C32" s="125">
        <v>8.9948238942018275</v>
      </c>
      <c r="D32" s="143">
        <v>65444</v>
      </c>
      <c r="E32" s="144">
        <v>67989</v>
      </c>
      <c r="F32" s="144">
        <v>67856</v>
      </c>
      <c r="G32" s="144">
        <v>67043</v>
      </c>
      <c r="H32" s="145">
        <v>64887</v>
      </c>
      <c r="I32" s="143">
        <v>557</v>
      </c>
      <c r="J32" s="146">
        <v>0.85841539907839781</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6415440</v>
      </c>
      <c r="E34" s="114">
        <v>6666510</v>
      </c>
      <c r="F34" s="114">
        <v>6669878</v>
      </c>
      <c r="G34" s="114">
        <v>6713473</v>
      </c>
      <c r="H34" s="140">
        <v>6597783</v>
      </c>
      <c r="I34" s="115">
        <v>-182343</v>
      </c>
      <c r="J34" s="116">
        <v>-2.7637010795899166</v>
      </c>
      <c r="K34"/>
      <c r="L34"/>
      <c r="M34"/>
      <c r="N34"/>
      <c r="O34"/>
      <c r="P34"/>
    </row>
    <row r="35" spans="1:16" s="110" customFormat="1" ht="14.45" customHeight="1" x14ac:dyDescent="0.2">
      <c r="A35" s="120" t="s">
        <v>105</v>
      </c>
      <c r="B35" s="119" t="s">
        <v>106</v>
      </c>
      <c r="C35" s="113">
        <v>40.899221253725386</v>
      </c>
      <c r="D35" s="115">
        <v>2623865</v>
      </c>
      <c r="E35" s="114">
        <v>2714871</v>
      </c>
      <c r="F35" s="114">
        <v>2714736</v>
      </c>
      <c r="G35" s="114">
        <v>2719585</v>
      </c>
      <c r="H35" s="140">
        <v>2663168</v>
      </c>
      <c r="I35" s="115">
        <v>-39303</v>
      </c>
      <c r="J35" s="116">
        <v>-1.47579874795732</v>
      </c>
      <c r="K35"/>
      <c r="L35"/>
      <c r="M35"/>
      <c r="N35"/>
      <c r="O35"/>
      <c r="P35"/>
    </row>
    <row r="36" spans="1:16" s="110" customFormat="1" ht="14.45" customHeight="1" x14ac:dyDescent="0.2">
      <c r="A36" s="120"/>
      <c r="B36" s="119" t="s">
        <v>107</v>
      </c>
      <c r="C36" s="113">
        <v>59.100778746274614</v>
      </c>
      <c r="D36" s="115">
        <v>3791575</v>
      </c>
      <c r="E36" s="114">
        <v>3951639</v>
      </c>
      <c r="F36" s="114">
        <v>3955142</v>
      </c>
      <c r="G36" s="114">
        <v>3993888</v>
      </c>
      <c r="H36" s="140">
        <v>3934615</v>
      </c>
      <c r="I36" s="115">
        <v>-143040</v>
      </c>
      <c r="J36" s="116">
        <v>-3.6354255753104181</v>
      </c>
      <c r="K36"/>
      <c r="L36"/>
      <c r="M36"/>
      <c r="N36"/>
      <c r="O36"/>
      <c r="P36"/>
    </row>
    <row r="37" spans="1:16" s="110" customFormat="1" ht="14.45" customHeight="1" x14ac:dyDescent="0.2">
      <c r="A37" s="118" t="s">
        <v>105</v>
      </c>
      <c r="B37" s="121" t="s">
        <v>108</v>
      </c>
      <c r="C37" s="113">
        <v>17.695200952701608</v>
      </c>
      <c r="D37" s="115">
        <v>1135225</v>
      </c>
      <c r="E37" s="114">
        <v>1207051</v>
      </c>
      <c r="F37" s="114">
        <v>1198554</v>
      </c>
      <c r="G37" s="114">
        <v>1240398</v>
      </c>
      <c r="H37" s="140">
        <v>1176945</v>
      </c>
      <c r="I37" s="115">
        <v>-41720</v>
      </c>
      <c r="J37" s="116">
        <v>-3.5447705712671365</v>
      </c>
      <c r="K37"/>
      <c r="L37"/>
      <c r="M37"/>
      <c r="N37"/>
      <c r="O37"/>
      <c r="P37"/>
    </row>
    <row r="38" spans="1:16" s="110" customFormat="1" ht="14.45" customHeight="1" x14ac:dyDescent="0.2">
      <c r="A38" s="118"/>
      <c r="B38" s="121" t="s">
        <v>109</v>
      </c>
      <c r="C38" s="113">
        <v>49.277399523649194</v>
      </c>
      <c r="D38" s="115">
        <v>3161362</v>
      </c>
      <c r="E38" s="114">
        <v>3298402</v>
      </c>
      <c r="F38" s="114">
        <v>3311797</v>
      </c>
      <c r="G38" s="114">
        <v>3326634</v>
      </c>
      <c r="H38" s="140">
        <v>3306303</v>
      </c>
      <c r="I38" s="115">
        <v>-144941</v>
      </c>
      <c r="J38" s="116">
        <v>-4.3837784982199155</v>
      </c>
      <c r="K38"/>
      <c r="L38"/>
      <c r="M38"/>
      <c r="N38"/>
      <c r="O38"/>
      <c r="P38"/>
    </row>
    <row r="39" spans="1:16" s="110" customFormat="1" ht="14.45" customHeight="1" x14ac:dyDescent="0.2">
      <c r="A39" s="118"/>
      <c r="B39" s="121" t="s">
        <v>110</v>
      </c>
      <c r="C39" s="113">
        <v>18.170226827777984</v>
      </c>
      <c r="D39" s="115">
        <v>1165700</v>
      </c>
      <c r="E39" s="114">
        <v>1187654</v>
      </c>
      <c r="F39" s="114">
        <v>1190909</v>
      </c>
      <c r="G39" s="114">
        <v>1188159</v>
      </c>
      <c r="H39" s="140">
        <v>1175286</v>
      </c>
      <c r="I39" s="115">
        <v>-9586</v>
      </c>
      <c r="J39" s="116">
        <v>-0.81563125911480272</v>
      </c>
      <c r="K39"/>
      <c r="L39"/>
      <c r="M39"/>
      <c r="N39"/>
      <c r="O39"/>
      <c r="P39"/>
    </row>
    <row r="40" spans="1:16" s="110" customFormat="1" ht="14.45" customHeight="1" x14ac:dyDescent="0.2">
      <c r="A40" s="120"/>
      <c r="B40" s="121" t="s">
        <v>111</v>
      </c>
      <c r="C40" s="113">
        <v>14.856845360567631</v>
      </c>
      <c r="D40" s="115">
        <v>953132</v>
      </c>
      <c r="E40" s="114">
        <v>973394</v>
      </c>
      <c r="F40" s="114">
        <v>968611</v>
      </c>
      <c r="G40" s="114">
        <v>958275</v>
      </c>
      <c r="H40" s="140">
        <v>939239</v>
      </c>
      <c r="I40" s="115">
        <v>13893</v>
      </c>
      <c r="J40" s="116">
        <v>1.4791762267111992</v>
      </c>
      <c r="K40"/>
      <c r="L40"/>
      <c r="M40"/>
      <c r="N40"/>
      <c r="O40"/>
      <c r="P40"/>
    </row>
    <row r="41" spans="1:16" s="110" customFormat="1" ht="14.45" customHeight="1" x14ac:dyDescent="0.2">
      <c r="A41" s="120"/>
      <c r="B41" s="121" t="s">
        <v>112</v>
      </c>
      <c r="C41" s="113">
        <v>1.3942301697155612</v>
      </c>
      <c r="D41" s="115">
        <v>89446</v>
      </c>
      <c r="E41" s="114">
        <v>91249</v>
      </c>
      <c r="F41" s="114">
        <v>94752</v>
      </c>
      <c r="G41" s="114">
        <v>82773</v>
      </c>
      <c r="H41" s="140">
        <v>79668</v>
      </c>
      <c r="I41" s="115">
        <v>9778</v>
      </c>
      <c r="J41" s="116">
        <v>12.273434754230054</v>
      </c>
      <c r="K41"/>
      <c r="L41"/>
      <c r="M41"/>
      <c r="N41"/>
      <c r="O41"/>
      <c r="P41"/>
    </row>
    <row r="42" spans="1:16" s="110" customFormat="1" ht="14.45" customHeight="1" x14ac:dyDescent="0.2">
      <c r="A42" s="120" t="s">
        <v>113</v>
      </c>
      <c r="B42" s="119" t="s">
        <v>116</v>
      </c>
      <c r="C42" s="113">
        <v>85.712889529011264</v>
      </c>
      <c r="D42" s="115">
        <v>5498859</v>
      </c>
      <c r="E42" s="114">
        <v>5714606</v>
      </c>
      <c r="F42" s="114">
        <v>5727794</v>
      </c>
      <c r="G42" s="114">
        <v>5772203</v>
      </c>
      <c r="H42" s="140">
        <v>5679499</v>
      </c>
      <c r="I42" s="115">
        <v>-180640</v>
      </c>
      <c r="J42" s="116">
        <v>-3.1805622291684532</v>
      </c>
      <c r="K42"/>
      <c r="L42"/>
      <c r="M42"/>
      <c r="N42"/>
      <c r="O42"/>
      <c r="P42"/>
    </row>
    <row r="43" spans="1:16" s="110" customFormat="1" ht="14.45" customHeight="1" x14ac:dyDescent="0.2">
      <c r="A43" s="123"/>
      <c r="B43" s="124" t="s">
        <v>117</v>
      </c>
      <c r="C43" s="125">
        <v>14.053533350791216</v>
      </c>
      <c r="D43" s="143">
        <v>901596</v>
      </c>
      <c r="E43" s="144">
        <v>936137</v>
      </c>
      <c r="F43" s="144">
        <v>926638</v>
      </c>
      <c r="G43" s="144">
        <v>925284</v>
      </c>
      <c r="H43" s="145">
        <v>902857</v>
      </c>
      <c r="I43" s="143">
        <v>-1261</v>
      </c>
      <c r="J43" s="146">
        <v>-0.13966774361831386</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183</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98531</v>
      </c>
      <c r="E56" s="114">
        <v>102730</v>
      </c>
      <c r="F56" s="114">
        <v>102573</v>
      </c>
      <c r="G56" s="114">
        <v>103364</v>
      </c>
      <c r="H56" s="140">
        <v>101312</v>
      </c>
      <c r="I56" s="115">
        <v>-2781</v>
      </c>
      <c r="J56" s="116">
        <v>-2.7449857864813647</v>
      </c>
      <c r="K56"/>
      <c r="L56"/>
      <c r="M56"/>
      <c r="N56"/>
      <c r="O56"/>
      <c r="P56"/>
    </row>
    <row r="57" spans="1:16" s="110" customFormat="1" ht="14.45" customHeight="1" x14ac:dyDescent="0.2">
      <c r="A57" s="120" t="s">
        <v>105</v>
      </c>
      <c r="B57" s="119" t="s">
        <v>106</v>
      </c>
      <c r="C57" s="113">
        <v>43.653266484659653</v>
      </c>
      <c r="D57" s="115">
        <v>43012</v>
      </c>
      <c r="E57" s="114">
        <v>44855</v>
      </c>
      <c r="F57" s="114">
        <v>44719</v>
      </c>
      <c r="G57" s="114">
        <v>44918</v>
      </c>
      <c r="H57" s="140">
        <v>44010</v>
      </c>
      <c r="I57" s="115">
        <v>-998</v>
      </c>
      <c r="J57" s="116">
        <v>-2.2676664394455806</v>
      </c>
    </row>
    <row r="58" spans="1:16" s="110" customFormat="1" ht="14.45" customHeight="1" x14ac:dyDescent="0.2">
      <c r="A58" s="120"/>
      <c r="B58" s="119" t="s">
        <v>107</v>
      </c>
      <c r="C58" s="113">
        <v>56.346733515340347</v>
      </c>
      <c r="D58" s="115">
        <v>55519</v>
      </c>
      <c r="E58" s="114">
        <v>57875</v>
      </c>
      <c r="F58" s="114">
        <v>57854</v>
      </c>
      <c r="G58" s="114">
        <v>58446</v>
      </c>
      <c r="H58" s="140">
        <v>57302</v>
      </c>
      <c r="I58" s="115">
        <v>-1783</v>
      </c>
      <c r="J58" s="116">
        <v>-3.1115842378974556</v>
      </c>
    </row>
    <row r="59" spans="1:16" s="110" customFormat="1" ht="14.45" customHeight="1" x14ac:dyDescent="0.2">
      <c r="A59" s="118" t="s">
        <v>105</v>
      </c>
      <c r="B59" s="121" t="s">
        <v>108</v>
      </c>
      <c r="C59" s="113">
        <v>20.805634774842435</v>
      </c>
      <c r="D59" s="115">
        <v>20500</v>
      </c>
      <c r="E59" s="114">
        <v>21831</v>
      </c>
      <c r="F59" s="114">
        <v>21531</v>
      </c>
      <c r="G59" s="114">
        <v>22394</v>
      </c>
      <c r="H59" s="140">
        <v>21230</v>
      </c>
      <c r="I59" s="115">
        <v>-730</v>
      </c>
      <c r="J59" s="116">
        <v>-3.4385303815355628</v>
      </c>
    </row>
    <row r="60" spans="1:16" s="110" customFormat="1" ht="14.45" customHeight="1" x14ac:dyDescent="0.2">
      <c r="A60" s="118"/>
      <c r="B60" s="121" t="s">
        <v>109</v>
      </c>
      <c r="C60" s="113">
        <v>49.608752575331621</v>
      </c>
      <c r="D60" s="115">
        <v>48880</v>
      </c>
      <c r="E60" s="114">
        <v>51179</v>
      </c>
      <c r="F60" s="114">
        <v>51341</v>
      </c>
      <c r="G60" s="114">
        <v>51443</v>
      </c>
      <c r="H60" s="140">
        <v>50914</v>
      </c>
      <c r="I60" s="115">
        <v>-2034</v>
      </c>
      <c r="J60" s="116">
        <v>-3.994971913422634</v>
      </c>
    </row>
    <row r="61" spans="1:16" s="110" customFormat="1" ht="14.45" customHeight="1" x14ac:dyDescent="0.2">
      <c r="A61" s="118"/>
      <c r="B61" s="121" t="s">
        <v>110</v>
      </c>
      <c r="C61" s="113">
        <v>15.91884787528798</v>
      </c>
      <c r="D61" s="115">
        <v>15685</v>
      </c>
      <c r="E61" s="114">
        <v>15949</v>
      </c>
      <c r="F61" s="114">
        <v>15961</v>
      </c>
      <c r="G61" s="114">
        <v>15900</v>
      </c>
      <c r="H61" s="140">
        <v>15804</v>
      </c>
      <c r="I61" s="115">
        <v>-119</v>
      </c>
      <c r="J61" s="116">
        <v>-0.75297393065046825</v>
      </c>
    </row>
    <row r="62" spans="1:16" s="110" customFormat="1" ht="14.45" customHeight="1" x14ac:dyDescent="0.2">
      <c r="A62" s="120"/>
      <c r="B62" s="121" t="s">
        <v>111</v>
      </c>
      <c r="C62" s="113">
        <v>13.666764774537963</v>
      </c>
      <c r="D62" s="115">
        <v>13466</v>
      </c>
      <c r="E62" s="114">
        <v>13770</v>
      </c>
      <c r="F62" s="114">
        <v>13739</v>
      </c>
      <c r="G62" s="114">
        <v>13627</v>
      </c>
      <c r="H62" s="140">
        <v>13364</v>
      </c>
      <c r="I62" s="115">
        <v>102</v>
      </c>
      <c r="J62" s="116">
        <v>0.76324453756360366</v>
      </c>
    </row>
    <row r="63" spans="1:16" s="110" customFormat="1" ht="14.45" customHeight="1" x14ac:dyDescent="0.2">
      <c r="A63" s="120"/>
      <c r="B63" s="121" t="s">
        <v>112</v>
      </c>
      <c r="C63" s="113">
        <v>1.2209355431285585</v>
      </c>
      <c r="D63" s="115">
        <v>1203</v>
      </c>
      <c r="E63" s="114">
        <v>1254</v>
      </c>
      <c r="F63" s="114">
        <v>1323</v>
      </c>
      <c r="G63" s="114">
        <v>1194</v>
      </c>
      <c r="H63" s="140">
        <v>1107</v>
      </c>
      <c r="I63" s="115">
        <v>96</v>
      </c>
      <c r="J63" s="116">
        <v>8.6720867208672079</v>
      </c>
    </row>
    <row r="64" spans="1:16" s="110" customFormat="1" ht="14.45" customHeight="1" x14ac:dyDescent="0.2">
      <c r="A64" s="120" t="s">
        <v>113</v>
      </c>
      <c r="B64" s="119" t="s">
        <v>116</v>
      </c>
      <c r="C64" s="113">
        <v>83.231673280490398</v>
      </c>
      <c r="D64" s="115">
        <v>82009</v>
      </c>
      <c r="E64" s="114">
        <v>85423</v>
      </c>
      <c r="F64" s="114">
        <v>85412</v>
      </c>
      <c r="G64" s="114">
        <v>86373</v>
      </c>
      <c r="H64" s="140">
        <v>84631</v>
      </c>
      <c r="I64" s="115">
        <v>-2622</v>
      </c>
      <c r="J64" s="116">
        <v>-3.0981555222081743</v>
      </c>
    </row>
    <row r="65" spans="1:10" s="110" customFormat="1" ht="14.45" customHeight="1" x14ac:dyDescent="0.2">
      <c r="A65" s="123"/>
      <c r="B65" s="124" t="s">
        <v>117</v>
      </c>
      <c r="C65" s="125">
        <v>16.422242745937826</v>
      </c>
      <c r="D65" s="143">
        <v>16181</v>
      </c>
      <c r="E65" s="144">
        <v>16933</v>
      </c>
      <c r="F65" s="144">
        <v>16798</v>
      </c>
      <c r="G65" s="144">
        <v>16618</v>
      </c>
      <c r="H65" s="145">
        <v>16300</v>
      </c>
      <c r="I65" s="143">
        <v>-119</v>
      </c>
      <c r="J65" s="146">
        <v>-0.73006134969325154</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327</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92" t="s">
        <v>97</v>
      </c>
      <c r="G8" s="592" t="s">
        <v>98</v>
      </c>
      <c r="H8" s="592" t="s">
        <v>99</v>
      </c>
      <c r="I8" s="592" t="s">
        <v>100</v>
      </c>
      <c r="J8" s="592" t="s">
        <v>101</v>
      </c>
      <c r="K8" s="590"/>
      <c r="L8" s="591"/>
    </row>
    <row r="9" spans="1:17" ht="12" customHeight="1" x14ac:dyDescent="0.2">
      <c r="A9" s="578"/>
      <c r="B9" s="579"/>
      <c r="C9" s="579"/>
      <c r="D9" s="579"/>
      <c r="E9" s="583"/>
      <c r="F9" s="593"/>
      <c r="G9" s="593"/>
      <c r="H9" s="593"/>
      <c r="I9" s="593"/>
      <c r="J9" s="593"/>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105426</v>
      </c>
      <c r="G11" s="114">
        <v>109621</v>
      </c>
      <c r="H11" s="114">
        <v>109708</v>
      </c>
      <c r="I11" s="114">
        <v>110403</v>
      </c>
      <c r="J11" s="140">
        <v>108365</v>
      </c>
      <c r="K11" s="114">
        <v>-2939</v>
      </c>
      <c r="L11" s="116">
        <v>-2.7121303003737367</v>
      </c>
    </row>
    <row r="12" spans="1:17" s="110" customFormat="1" ht="24" customHeight="1" x14ac:dyDescent="0.2">
      <c r="A12" s="606" t="s">
        <v>185</v>
      </c>
      <c r="B12" s="607"/>
      <c r="C12" s="607"/>
      <c r="D12" s="608"/>
      <c r="E12" s="113">
        <v>42.730446000037944</v>
      </c>
      <c r="F12" s="115">
        <v>45049</v>
      </c>
      <c r="G12" s="114">
        <v>46826</v>
      </c>
      <c r="H12" s="114">
        <v>46911</v>
      </c>
      <c r="I12" s="114">
        <v>47049</v>
      </c>
      <c r="J12" s="140">
        <v>46101</v>
      </c>
      <c r="K12" s="114">
        <v>-1052</v>
      </c>
      <c r="L12" s="116">
        <v>-2.2819461616884666</v>
      </c>
    </row>
    <row r="13" spans="1:17" s="110" customFormat="1" ht="15" customHeight="1" x14ac:dyDescent="0.2">
      <c r="A13" s="120"/>
      <c r="B13" s="609" t="s">
        <v>107</v>
      </c>
      <c r="C13" s="609"/>
      <c r="E13" s="113">
        <v>57.269553999962056</v>
      </c>
      <c r="F13" s="115">
        <v>60377</v>
      </c>
      <c r="G13" s="114">
        <v>62795</v>
      </c>
      <c r="H13" s="114">
        <v>62797</v>
      </c>
      <c r="I13" s="114">
        <v>63354</v>
      </c>
      <c r="J13" s="140">
        <v>62264</v>
      </c>
      <c r="K13" s="114">
        <v>-1887</v>
      </c>
      <c r="L13" s="116">
        <v>-3.0306437106514199</v>
      </c>
    </row>
    <row r="14" spans="1:17" s="110" customFormat="1" ht="22.5" customHeight="1" x14ac:dyDescent="0.2">
      <c r="A14" s="606" t="s">
        <v>186</v>
      </c>
      <c r="B14" s="607"/>
      <c r="C14" s="607"/>
      <c r="D14" s="608"/>
      <c r="E14" s="113">
        <v>20.002655891336104</v>
      </c>
      <c r="F14" s="115">
        <v>21088</v>
      </c>
      <c r="G14" s="114">
        <v>22406</v>
      </c>
      <c r="H14" s="114">
        <v>22083</v>
      </c>
      <c r="I14" s="114">
        <v>23023</v>
      </c>
      <c r="J14" s="140">
        <v>21711</v>
      </c>
      <c r="K14" s="114">
        <v>-623</v>
      </c>
      <c r="L14" s="116">
        <v>-2.8695131500161208</v>
      </c>
    </row>
    <row r="15" spans="1:17" s="110" customFormat="1" ht="15" customHeight="1" x14ac:dyDescent="0.2">
      <c r="A15" s="120"/>
      <c r="B15" s="119"/>
      <c r="C15" s="258" t="s">
        <v>106</v>
      </c>
      <c r="E15" s="113">
        <v>47.51043247344461</v>
      </c>
      <c r="F15" s="115">
        <v>10019</v>
      </c>
      <c r="G15" s="114">
        <v>10580</v>
      </c>
      <c r="H15" s="114">
        <v>10464</v>
      </c>
      <c r="I15" s="114">
        <v>10822</v>
      </c>
      <c r="J15" s="140">
        <v>10232</v>
      </c>
      <c r="K15" s="114">
        <v>-213</v>
      </c>
      <c r="L15" s="116">
        <v>-2.0817044566067242</v>
      </c>
    </row>
    <row r="16" spans="1:17" s="110" customFormat="1" ht="15" customHeight="1" x14ac:dyDescent="0.2">
      <c r="A16" s="120"/>
      <c r="B16" s="119"/>
      <c r="C16" s="258" t="s">
        <v>107</v>
      </c>
      <c r="E16" s="113">
        <v>52.48956752655539</v>
      </c>
      <c r="F16" s="115">
        <v>11069</v>
      </c>
      <c r="G16" s="114">
        <v>11826</v>
      </c>
      <c r="H16" s="114">
        <v>11619</v>
      </c>
      <c r="I16" s="114">
        <v>12201</v>
      </c>
      <c r="J16" s="140">
        <v>11479</v>
      </c>
      <c r="K16" s="114">
        <v>-410</v>
      </c>
      <c r="L16" s="116">
        <v>-3.5717396985800156</v>
      </c>
    </row>
    <row r="17" spans="1:12" s="110" customFormat="1" ht="15" customHeight="1" x14ac:dyDescent="0.2">
      <c r="A17" s="120"/>
      <c r="B17" s="121" t="s">
        <v>109</v>
      </c>
      <c r="C17" s="258"/>
      <c r="E17" s="113">
        <v>49.862462770094666</v>
      </c>
      <c r="F17" s="115">
        <v>52568</v>
      </c>
      <c r="G17" s="114">
        <v>54925</v>
      </c>
      <c r="H17" s="114">
        <v>55359</v>
      </c>
      <c r="I17" s="114">
        <v>55336</v>
      </c>
      <c r="J17" s="140">
        <v>54928</v>
      </c>
      <c r="K17" s="114">
        <v>-2360</v>
      </c>
      <c r="L17" s="116">
        <v>-4.2965336440431106</v>
      </c>
    </row>
    <row r="18" spans="1:12" s="110" customFormat="1" ht="15" customHeight="1" x14ac:dyDescent="0.2">
      <c r="A18" s="120"/>
      <c r="B18" s="119"/>
      <c r="C18" s="258" t="s">
        <v>106</v>
      </c>
      <c r="E18" s="113">
        <v>40.087125247298736</v>
      </c>
      <c r="F18" s="115">
        <v>21073</v>
      </c>
      <c r="G18" s="114">
        <v>22020</v>
      </c>
      <c r="H18" s="114">
        <v>22258</v>
      </c>
      <c r="I18" s="114">
        <v>22152</v>
      </c>
      <c r="J18" s="140">
        <v>21915</v>
      </c>
      <c r="K18" s="114">
        <v>-842</v>
      </c>
      <c r="L18" s="116">
        <v>-3.8421172712753822</v>
      </c>
    </row>
    <row r="19" spans="1:12" s="110" customFormat="1" ht="15" customHeight="1" x14ac:dyDescent="0.2">
      <c r="A19" s="120"/>
      <c r="B19" s="119"/>
      <c r="C19" s="258" t="s">
        <v>107</v>
      </c>
      <c r="E19" s="113">
        <v>59.912874752701264</v>
      </c>
      <c r="F19" s="115">
        <v>31495</v>
      </c>
      <c r="G19" s="114">
        <v>32905</v>
      </c>
      <c r="H19" s="114">
        <v>33101</v>
      </c>
      <c r="I19" s="114">
        <v>33184</v>
      </c>
      <c r="J19" s="140">
        <v>33013</v>
      </c>
      <c r="K19" s="114">
        <v>-1518</v>
      </c>
      <c r="L19" s="116">
        <v>-4.5981885923727015</v>
      </c>
    </row>
    <row r="20" spans="1:12" s="110" customFormat="1" ht="15" customHeight="1" x14ac:dyDescent="0.2">
      <c r="A20" s="120"/>
      <c r="B20" s="121" t="s">
        <v>110</v>
      </c>
      <c r="C20" s="258"/>
      <c r="E20" s="113">
        <v>16.319503727733196</v>
      </c>
      <c r="F20" s="115">
        <v>17205</v>
      </c>
      <c r="G20" s="114">
        <v>17464</v>
      </c>
      <c r="H20" s="114">
        <v>17461</v>
      </c>
      <c r="I20" s="114">
        <v>17357</v>
      </c>
      <c r="J20" s="140">
        <v>17289</v>
      </c>
      <c r="K20" s="114">
        <v>-84</v>
      </c>
      <c r="L20" s="116">
        <v>-0.48585806003817456</v>
      </c>
    </row>
    <row r="21" spans="1:12" s="110" customFormat="1" ht="15" customHeight="1" x14ac:dyDescent="0.2">
      <c r="A21" s="120"/>
      <c r="B21" s="119"/>
      <c r="C21" s="258" t="s">
        <v>106</v>
      </c>
      <c r="E21" s="113">
        <v>36.96018599244406</v>
      </c>
      <c r="F21" s="115">
        <v>6359</v>
      </c>
      <c r="G21" s="114">
        <v>6521</v>
      </c>
      <c r="H21" s="114">
        <v>6511</v>
      </c>
      <c r="I21" s="114">
        <v>6438</v>
      </c>
      <c r="J21" s="140">
        <v>6459</v>
      </c>
      <c r="K21" s="114">
        <v>-100</v>
      </c>
      <c r="L21" s="116">
        <v>-1.5482272797646695</v>
      </c>
    </row>
    <row r="22" spans="1:12" s="110" customFormat="1" ht="15" customHeight="1" x14ac:dyDescent="0.2">
      <c r="A22" s="120"/>
      <c r="B22" s="119"/>
      <c r="C22" s="258" t="s">
        <v>107</v>
      </c>
      <c r="E22" s="113">
        <v>63.03981400755594</v>
      </c>
      <c r="F22" s="115">
        <v>10846</v>
      </c>
      <c r="G22" s="114">
        <v>10943</v>
      </c>
      <c r="H22" s="114">
        <v>10950</v>
      </c>
      <c r="I22" s="114">
        <v>10919</v>
      </c>
      <c r="J22" s="140">
        <v>10830</v>
      </c>
      <c r="K22" s="114">
        <v>16</v>
      </c>
      <c r="L22" s="116">
        <v>0.14773776546629733</v>
      </c>
    </row>
    <row r="23" spans="1:12" s="110" customFormat="1" ht="15" customHeight="1" x14ac:dyDescent="0.2">
      <c r="A23" s="120"/>
      <c r="B23" s="121" t="s">
        <v>111</v>
      </c>
      <c r="C23" s="258"/>
      <c r="E23" s="113">
        <v>13.815377610836036</v>
      </c>
      <c r="F23" s="115">
        <v>14565</v>
      </c>
      <c r="G23" s="114">
        <v>14825</v>
      </c>
      <c r="H23" s="114">
        <v>14804</v>
      </c>
      <c r="I23" s="114">
        <v>14687</v>
      </c>
      <c r="J23" s="140">
        <v>14437</v>
      </c>
      <c r="K23" s="114">
        <v>128</v>
      </c>
      <c r="L23" s="116">
        <v>0.88661079171573043</v>
      </c>
    </row>
    <row r="24" spans="1:12" s="110" customFormat="1" ht="15" customHeight="1" x14ac:dyDescent="0.2">
      <c r="A24" s="120"/>
      <c r="B24" s="119"/>
      <c r="C24" s="258" t="s">
        <v>106</v>
      </c>
      <c r="E24" s="113">
        <v>52.166151733607961</v>
      </c>
      <c r="F24" s="115">
        <v>7598</v>
      </c>
      <c r="G24" s="114">
        <v>7704</v>
      </c>
      <c r="H24" s="114">
        <v>7677</v>
      </c>
      <c r="I24" s="114">
        <v>7637</v>
      </c>
      <c r="J24" s="140">
        <v>7495</v>
      </c>
      <c r="K24" s="114">
        <v>103</v>
      </c>
      <c r="L24" s="116">
        <v>1.3742494996664443</v>
      </c>
    </row>
    <row r="25" spans="1:12" s="110" customFormat="1" ht="15" customHeight="1" x14ac:dyDescent="0.2">
      <c r="A25" s="120"/>
      <c r="B25" s="119"/>
      <c r="C25" s="258" t="s">
        <v>107</v>
      </c>
      <c r="E25" s="113">
        <v>47.833848266392039</v>
      </c>
      <c r="F25" s="115">
        <v>6967</v>
      </c>
      <c r="G25" s="114">
        <v>7121</v>
      </c>
      <c r="H25" s="114">
        <v>7127</v>
      </c>
      <c r="I25" s="114">
        <v>7050</v>
      </c>
      <c r="J25" s="140">
        <v>6942</v>
      </c>
      <c r="K25" s="114">
        <v>25</v>
      </c>
      <c r="L25" s="116">
        <v>0.36012676462114662</v>
      </c>
    </row>
    <row r="26" spans="1:12" s="110" customFormat="1" ht="15" customHeight="1" x14ac:dyDescent="0.2">
      <c r="A26" s="120"/>
      <c r="C26" s="121" t="s">
        <v>187</v>
      </c>
      <c r="D26" s="110" t="s">
        <v>188</v>
      </c>
      <c r="E26" s="113">
        <v>1.2729307760893898</v>
      </c>
      <c r="F26" s="115">
        <v>1342</v>
      </c>
      <c r="G26" s="114">
        <v>1354</v>
      </c>
      <c r="H26" s="114">
        <v>1445</v>
      </c>
      <c r="I26" s="114">
        <v>1303</v>
      </c>
      <c r="J26" s="140">
        <v>1235</v>
      </c>
      <c r="K26" s="114">
        <v>107</v>
      </c>
      <c r="L26" s="116">
        <v>8.663967611336032</v>
      </c>
    </row>
    <row r="27" spans="1:12" s="110" customFormat="1" ht="15" customHeight="1" x14ac:dyDescent="0.2">
      <c r="A27" s="120"/>
      <c r="B27" s="119"/>
      <c r="D27" s="259" t="s">
        <v>106</v>
      </c>
      <c r="E27" s="113">
        <v>47.988077496274215</v>
      </c>
      <c r="F27" s="115">
        <v>644</v>
      </c>
      <c r="G27" s="114">
        <v>658</v>
      </c>
      <c r="H27" s="114">
        <v>706</v>
      </c>
      <c r="I27" s="114">
        <v>636</v>
      </c>
      <c r="J27" s="140">
        <v>562</v>
      </c>
      <c r="K27" s="114">
        <v>82</v>
      </c>
      <c r="L27" s="116">
        <v>14.590747330960854</v>
      </c>
    </row>
    <row r="28" spans="1:12" s="110" customFormat="1" ht="15" customHeight="1" x14ac:dyDescent="0.2">
      <c r="A28" s="120"/>
      <c r="B28" s="119"/>
      <c r="D28" s="259" t="s">
        <v>107</v>
      </c>
      <c r="E28" s="113">
        <v>52.011922503725785</v>
      </c>
      <c r="F28" s="115">
        <v>698</v>
      </c>
      <c r="G28" s="114">
        <v>696</v>
      </c>
      <c r="H28" s="114">
        <v>739</v>
      </c>
      <c r="I28" s="114">
        <v>667</v>
      </c>
      <c r="J28" s="140">
        <v>673</v>
      </c>
      <c r="K28" s="114">
        <v>25</v>
      </c>
      <c r="L28" s="116">
        <v>3.7147102526002973</v>
      </c>
    </row>
    <row r="29" spans="1:12" s="110" customFormat="1" ht="24" customHeight="1" x14ac:dyDescent="0.2">
      <c r="A29" s="606" t="s">
        <v>189</v>
      </c>
      <c r="B29" s="607"/>
      <c r="C29" s="607"/>
      <c r="D29" s="608"/>
      <c r="E29" s="113">
        <v>83.740253827329127</v>
      </c>
      <c r="F29" s="115">
        <v>88284</v>
      </c>
      <c r="G29" s="114">
        <v>91772</v>
      </c>
      <c r="H29" s="114">
        <v>91692</v>
      </c>
      <c r="I29" s="114">
        <v>92543</v>
      </c>
      <c r="J29" s="140">
        <v>90727</v>
      </c>
      <c r="K29" s="114">
        <v>-2443</v>
      </c>
      <c r="L29" s="116">
        <v>-2.6926934650104157</v>
      </c>
    </row>
    <row r="30" spans="1:12" s="110" customFormat="1" ht="15" customHeight="1" x14ac:dyDescent="0.2">
      <c r="A30" s="120"/>
      <c r="B30" s="119"/>
      <c r="C30" s="258" t="s">
        <v>106</v>
      </c>
      <c r="E30" s="113">
        <v>41.82298038149608</v>
      </c>
      <c r="F30" s="115">
        <v>36923</v>
      </c>
      <c r="G30" s="114">
        <v>38324</v>
      </c>
      <c r="H30" s="114">
        <v>38311</v>
      </c>
      <c r="I30" s="114">
        <v>38515</v>
      </c>
      <c r="J30" s="140">
        <v>37657</v>
      </c>
      <c r="K30" s="114">
        <v>-734</v>
      </c>
      <c r="L30" s="116">
        <v>-1.9491727965584087</v>
      </c>
    </row>
    <row r="31" spans="1:12" s="110" customFormat="1" ht="15" customHeight="1" x14ac:dyDescent="0.2">
      <c r="A31" s="120"/>
      <c r="B31" s="119"/>
      <c r="C31" s="258" t="s">
        <v>107</v>
      </c>
      <c r="E31" s="113">
        <v>58.17701961850392</v>
      </c>
      <c r="F31" s="115">
        <v>51361</v>
      </c>
      <c r="G31" s="114">
        <v>53448</v>
      </c>
      <c r="H31" s="114">
        <v>53381</v>
      </c>
      <c r="I31" s="114">
        <v>54028</v>
      </c>
      <c r="J31" s="140">
        <v>53070</v>
      </c>
      <c r="K31" s="114">
        <v>-1709</v>
      </c>
      <c r="L31" s="116">
        <v>-3.2202751083474657</v>
      </c>
    </row>
    <row r="32" spans="1:12" s="110" customFormat="1" ht="15" customHeight="1" x14ac:dyDescent="0.2">
      <c r="A32" s="120"/>
      <c r="B32" s="119" t="s">
        <v>117</v>
      </c>
      <c r="C32" s="258"/>
      <c r="E32" s="113">
        <v>15.92681122303796</v>
      </c>
      <c r="F32" s="114">
        <v>16791</v>
      </c>
      <c r="G32" s="114">
        <v>17461</v>
      </c>
      <c r="H32" s="114">
        <v>17643</v>
      </c>
      <c r="I32" s="114">
        <v>17470</v>
      </c>
      <c r="J32" s="140">
        <v>17236</v>
      </c>
      <c r="K32" s="114">
        <v>-445</v>
      </c>
      <c r="L32" s="116">
        <v>-2.5818055233232768</v>
      </c>
    </row>
    <row r="33" spans="1:12" s="110" customFormat="1" ht="15" customHeight="1" x14ac:dyDescent="0.2">
      <c r="A33" s="120"/>
      <c r="B33" s="119"/>
      <c r="C33" s="258" t="s">
        <v>106</v>
      </c>
      <c r="E33" s="113">
        <v>47.346792924781134</v>
      </c>
      <c r="F33" s="114">
        <v>7950</v>
      </c>
      <c r="G33" s="114">
        <v>8310</v>
      </c>
      <c r="H33" s="114">
        <v>8421</v>
      </c>
      <c r="I33" s="114">
        <v>8346</v>
      </c>
      <c r="J33" s="140">
        <v>8244</v>
      </c>
      <c r="K33" s="114">
        <v>-294</v>
      </c>
      <c r="L33" s="116">
        <v>-3.5662299854439592</v>
      </c>
    </row>
    <row r="34" spans="1:12" s="110" customFormat="1" ht="15" customHeight="1" x14ac:dyDescent="0.2">
      <c r="A34" s="120"/>
      <c r="B34" s="119"/>
      <c r="C34" s="258" t="s">
        <v>107</v>
      </c>
      <c r="E34" s="113">
        <v>52.653207075218866</v>
      </c>
      <c r="F34" s="114">
        <v>8841</v>
      </c>
      <c r="G34" s="114">
        <v>9151</v>
      </c>
      <c r="H34" s="114">
        <v>9222</v>
      </c>
      <c r="I34" s="114">
        <v>9124</v>
      </c>
      <c r="J34" s="140">
        <v>8992</v>
      </c>
      <c r="K34" s="114">
        <v>-151</v>
      </c>
      <c r="L34" s="116">
        <v>-1.679270462633452</v>
      </c>
    </row>
    <row r="35" spans="1:12" s="110" customFormat="1" ht="24" customHeight="1" x14ac:dyDescent="0.2">
      <c r="A35" s="606" t="s">
        <v>192</v>
      </c>
      <c r="B35" s="607"/>
      <c r="C35" s="607"/>
      <c r="D35" s="608"/>
      <c r="E35" s="113">
        <v>23.485667672111244</v>
      </c>
      <c r="F35" s="114">
        <v>24760</v>
      </c>
      <c r="G35" s="114">
        <v>26043</v>
      </c>
      <c r="H35" s="114">
        <v>25703</v>
      </c>
      <c r="I35" s="114">
        <v>26659</v>
      </c>
      <c r="J35" s="114">
        <v>25469</v>
      </c>
      <c r="K35" s="318">
        <v>-709</v>
      </c>
      <c r="L35" s="319">
        <v>-2.7837763555695161</v>
      </c>
    </row>
    <row r="36" spans="1:12" s="110" customFormat="1" ht="15" customHeight="1" x14ac:dyDescent="0.2">
      <c r="A36" s="120"/>
      <c r="B36" s="119"/>
      <c r="C36" s="258" t="s">
        <v>106</v>
      </c>
      <c r="E36" s="113">
        <v>46.021809369951534</v>
      </c>
      <c r="F36" s="114">
        <v>11395</v>
      </c>
      <c r="G36" s="114">
        <v>11883</v>
      </c>
      <c r="H36" s="114">
        <v>11762</v>
      </c>
      <c r="I36" s="114">
        <v>12206</v>
      </c>
      <c r="J36" s="114">
        <v>11668</v>
      </c>
      <c r="K36" s="318">
        <v>-273</v>
      </c>
      <c r="L36" s="116">
        <v>-2.3397326019883442</v>
      </c>
    </row>
    <row r="37" spans="1:12" s="110" customFormat="1" ht="15" customHeight="1" x14ac:dyDescent="0.2">
      <c r="A37" s="120"/>
      <c r="B37" s="119"/>
      <c r="C37" s="258" t="s">
        <v>107</v>
      </c>
      <c r="E37" s="113">
        <v>53.978190630048466</v>
      </c>
      <c r="F37" s="114">
        <v>13365</v>
      </c>
      <c r="G37" s="114">
        <v>14160</v>
      </c>
      <c r="H37" s="114">
        <v>13941</v>
      </c>
      <c r="I37" s="114">
        <v>14453</v>
      </c>
      <c r="J37" s="140">
        <v>13801</v>
      </c>
      <c r="K37" s="114">
        <v>-436</v>
      </c>
      <c r="L37" s="116">
        <v>-3.1591913629447141</v>
      </c>
    </row>
    <row r="38" spans="1:12" s="110" customFormat="1" ht="15" customHeight="1" x14ac:dyDescent="0.2">
      <c r="A38" s="120"/>
      <c r="B38" s="119" t="s">
        <v>328</v>
      </c>
      <c r="C38" s="258"/>
      <c r="E38" s="113">
        <v>46.862254092918256</v>
      </c>
      <c r="F38" s="114">
        <v>49405</v>
      </c>
      <c r="G38" s="114">
        <v>50815</v>
      </c>
      <c r="H38" s="114">
        <v>50897</v>
      </c>
      <c r="I38" s="114">
        <v>50788</v>
      </c>
      <c r="J38" s="140">
        <v>50144</v>
      </c>
      <c r="K38" s="114">
        <v>-739</v>
      </c>
      <c r="L38" s="116">
        <v>-1.4737555839183152</v>
      </c>
    </row>
    <row r="39" spans="1:12" s="110" customFormat="1" ht="15" customHeight="1" x14ac:dyDescent="0.2">
      <c r="A39" s="120"/>
      <c r="B39" s="119"/>
      <c r="C39" s="258" t="s">
        <v>106</v>
      </c>
      <c r="E39" s="113">
        <v>40.908814897277601</v>
      </c>
      <c r="F39" s="115">
        <v>20211</v>
      </c>
      <c r="G39" s="114">
        <v>20799</v>
      </c>
      <c r="H39" s="114">
        <v>20795</v>
      </c>
      <c r="I39" s="114">
        <v>20639</v>
      </c>
      <c r="J39" s="140">
        <v>20380</v>
      </c>
      <c r="K39" s="114">
        <v>-169</v>
      </c>
      <c r="L39" s="116">
        <v>-0.82924435721295386</v>
      </c>
    </row>
    <row r="40" spans="1:12" s="110" customFormat="1" ht="15" customHeight="1" x14ac:dyDescent="0.2">
      <c r="A40" s="120"/>
      <c r="B40" s="119"/>
      <c r="C40" s="258" t="s">
        <v>107</v>
      </c>
      <c r="E40" s="113">
        <v>59.091185102722399</v>
      </c>
      <c r="F40" s="115">
        <v>29194</v>
      </c>
      <c r="G40" s="114">
        <v>30016</v>
      </c>
      <c r="H40" s="114">
        <v>30102</v>
      </c>
      <c r="I40" s="114">
        <v>30149</v>
      </c>
      <c r="J40" s="140">
        <v>29764</v>
      </c>
      <c r="K40" s="114">
        <v>-570</v>
      </c>
      <c r="L40" s="116">
        <v>-1.9150651794113693</v>
      </c>
    </row>
    <row r="41" spans="1:12" s="110" customFormat="1" ht="15" customHeight="1" x14ac:dyDescent="0.2">
      <c r="A41" s="120"/>
      <c r="B41" s="320" t="s">
        <v>515</v>
      </c>
      <c r="C41" s="258"/>
      <c r="E41" s="113">
        <v>9.7812683778195133</v>
      </c>
      <c r="F41" s="115">
        <v>10312</v>
      </c>
      <c r="G41" s="114">
        <v>10564</v>
      </c>
      <c r="H41" s="114">
        <v>10424</v>
      </c>
      <c r="I41" s="114">
        <v>10501</v>
      </c>
      <c r="J41" s="140">
        <v>10147</v>
      </c>
      <c r="K41" s="114">
        <v>165</v>
      </c>
      <c r="L41" s="116">
        <v>1.6260963831674387</v>
      </c>
    </row>
    <row r="42" spans="1:12" s="110" customFormat="1" ht="15" customHeight="1" x14ac:dyDescent="0.2">
      <c r="A42" s="120"/>
      <c r="B42" s="119"/>
      <c r="C42" s="268" t="s">
        <v>106</v>
      </c>
      <c r="D42" s="182"/>
      <c r="E42" s="113">
        <v>43.231186966640806</v>
      </c>
      <c r="F42" s="115">
        <v>4458</v>
      </c>
      <c r="G42" s="114">
        <v>4583</v>
      </c>
      <c r="H42" s="114">
        <v>4576</v>
      </c>
      <c r="I42" s="114">
        <v>4587</v>
      </c>
      <c r="J42" s="140">
        <v>4376</v>
      </c>
      <c r="K42" s="114">
        <v>82</v>
      </c>
      <c r="L42" s="116">
        <v>1.8738574040219378</v>
      </c>
    </row>
    <row r="43" spans="1:12" s="110" customFormat="1" ht="15" customHeight="1" x14ac:dyDescent="0.2">
      <c r="A43" s="120"/>
      <c r="B43" s="119"/>
      <c r="C43" s="268" t="s">
        <v>107</v>
      </c>
      <c r="D43" s="182"/>
      <c r="E43" s="113">
        <v>56.768813033359194</v>
      </c>
      <c r="F43" s="115">
        <v>5854</v>
      </c>
      <c r="G43" s="114">
        <v>5981</v>
      </c>
      <c r="H43" s="114">
        <v>5848</v>
      </c>
      <c r="I43" s="114">
        <v>5914</v>
      </c>
      <c r="J43" s="140">
        <v>5771</v>
      </c>
      <c r="K43" s="114">
        <v>83</v>
      </c>
      <c r="L43" s="116">
        <v>1.4382256108126841</v>
      </c>
    </row>
    <row r="44" spans="1:12" s="110" customFormat="1" ht="15" customHeight="1" x14ac:dyDescent="0.2">
      <c r="A44" s="120"/>
      <c r="B44" s="119" t="s">
        <v>205</v>
      </c>
      <c r="C44" s="268"/>
      <c r="D44" s="182"/>
      <c r="E44" s="113">
        <v>19.870809857150988</v>
      </c>
      <c r="F44" s="115">
        <v>20949</v>
      </c>
      <c r="G44" s="114">
        <v>22199</v>
      </c>
      <c r="H44" s="114">
        <v>22684</v>
      </c>
      <c r="I44" s="114">
        <v>22455</v>
      </c>
      <c r="J44" s="140">
        <v>22605</v>
      </c>
      <c r="K44" s="114">
        <v>-1656</v>
      </c>
      <c r="L44" s="116">
        <v>-7.3258128732581289</v>
      </c>
    </row>
    <row r="45" spans="1:12" s="110" customFormat="1" ht="15" customHeight="1" x14ac:dyDescent="0.2">
      <c r="A45" s="120"/>
      <c r="B45" s="119"/>
      <c r="C45" s="268" t="s">
        <v>106</v>
      </c>
      <c r="D45" s="182"/>
      <c r="E45" s="113">
        <v>42.889875411714165</v>
      </c>
      <c r="F45" s="115">
        <v>8985</v>
      </c>
      <c r="G45" s="114">
        <v>9561</v>
      </c>
      <c r="H45" s="114">
        <v>9778</v>
      </c>
      <c r="I45" s="114">
        <v>9617</v>
      </c>
      <c r="J45" s="140">
        <v>9677</v>
      </c>
      <c r="K45" s="114">
        <v>-692</v>
      </c>
      <c r="L45" s="116">
        <v>-7.1509765423168341</v>
      </c>
    </row>
    <row r="46" spans="1:12" s="110" customFormat="1" ht="15" customHeight="1" x14ac:dyDescent="0.2">
      <c r="A46" s="123"/>
      <c r="B46" s="124"/>
      <c r="C46" s="260" t="s">
        <v>107</v>
      </c>
      <c r="D46" s="261"/>
      <c r="E46" s="125">
        <v>57.110124588285835</v>
      </c>
      <c r="F46" s="143">
        <v>11964</v>
      </c>
      <c r="G46" s="144">
        <v>12638</v>
      </c>
      <c r="H46" s="144">
        <v>12906</v>
      </c>
      <c r="I46" s="144">
        <v>12838</v>
      </c>
      <c r="J46" s="145">
        <v>12928</v>
      </c>
      <c r="K46" s="144">
        <v>-964</v>
      </c>
      <c r="L46" s="146">
        <v>-7.4566831683168315</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329</v>
      </c>
      <c r="B49" s="192"/>
      <c r="C49" s="192"/>
      <c r="D49" s="192"/>
      <c r="E49" s="273"/>
      <c r="F49" s="274"/>
      <c r="G49" s="274"/>
      <c r="H49" s="274"/>
      <c r="I49" s="274"/>
      <c r="J49" s="274"/>
      <c r="K49" s="274"/>
      <c r="L49" s="276"/>
    </row>
    <row r="50" spans="1:12" ht="14.25" customHeight="1" x14ac:dyDescent="0.2">
      <c r="A50" s="534" t="s">
        <v>516</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21"/>
      <c r="B53" s="621"/>
      <c r="C53" s="621"/>
      <c r="D53" s="621"/>
      <c r="E53" s="621"/>
      <c r="F53" s="621"/>
      <c r="G53" s="621"/>
      <c r="H53" s="621"/>
      <c r="I53" s="621"/>
      <c r="J53" s="621"/>
      <c r="K53" s="621"/>
      <c r="L53" s="621"/>
    </row>
    <row r="54" spans="1:12" ht="21" customHeight="1" x14ac:dyDescent="0.2">
      <c r="A54" s="604"/>
      <c r="B54" s="604"/>
      <c r="C54" s="604"/>
      <c r="D54" s="604"/>
      <c r="E54" s="604"/>
      <c r="F54" s="604"/>
      <c r="G54" s="604"/>
      <c r="H54" s="604"/>
      <c r="I54" s="604"/>
      <c r="J54" s="604"/>
      <c r="K54" s="604"/>
      <c r="L54" s="604"/>
    </row>
    <row r="55" spans="1:12" ht="12.75" customHeight="1" x14ac:dyDescent="0.2"/>
  </sheetData>
  <mergeCells count="21">
    <mergeCell ref="A35:D35"/>
    <mergeCell ref="A51:L51"/>
    <mergeCell ref="A52:L52"/>
    <mergeCell ref="A53:L53"/>
    <mergeCell ref="A54:L54"/>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330</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92" t="s">
        <v>97</v>
      </c>
      <c r="E8" s="592" t="s">
        <v>98</v>
      </c>
      <c r="F8" s="592" t="s">
        <v>99</v>
      </c>
      <c r="G8" s="592" t="s">
        <v>100</v>
      </c>
      <c r="H8" s="592" t="s">
        <v>101</v>
      </c>
      <c r="I8" s="590"/>
      <c r="J8" s="591"/>
    </row>
    <row r="9" spans="1:15" ht="12" customHeight="1" x14ac:dyDescent="0.2">
      <c r="A9" s="616"/>
      <c r="B9" s="617"/>
      <c r="C9" s="583"/>
      <c r="D9" s="593"/>
      <c r="E9" s="593"/>
      <c r="F9" s="593"/>
      <c r="G9" s="593"/>
      <c r="H9" s="593"/>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8" t="s">
        <v>104</v>
      </c>
      <c r="B11" s="619"/>
      <c r="C11" s="285">
        <v>100</v>
      </c>
      <c r="D11" s="115">
        <v>105426</v>
      </c>
      <c r="E11" s="114">
        <v>109621</v>
      </c>
      <c r="F11" s="114">
        <v>109708</v>
      </c>
      <c r="G11" s="114">
        <v>110403</v>
      </c>
      <c r="H11" s="140">
        <v>108365</v>
      </c>
      <c r="I11" s="115">
        <v>-2939</v>
      </c>
      <c r="J11" s="116">
        <v>-2.7121303003737367</v>
      </c>
    </row>
    <row r="12" spans="1:15" s="110" customFormat="1" ht="24.95" customHeight="1" x14ac:dyDescent="0.2">
      <c r="A12" s="193" t="s">
        <v>132</v>
      </c>
      <c r="B12" s="194" t="s">
        <v>133</v>
      </c>
      <c r="C12" s="113">
        <v>0.7578775634094056</v>
      </c>
      <c r="D12" s="115">
        <v>799</v>
      </c>
      <c r="E12" s="114">
        <v>769</v>
      </c>
      <c r="F12" s="114">
        <v>812</v>
      </c>
      <c r="G12" s="114">
        <v>783</v>
      </c>
      <c r="H12" s="140">
        <v>721</v>
      </c>
      <c r="I12" s="115">
        <v>78</v>
      </c>
      <c r="J12" s="116">
        <v>10.818307905686547</v>
      </c>
    </row>
    <row r="13" spans="1:15" s="110" customFormat="1" ht="24.95" customHeight="1" x14ac:dyDescent="0.2">
      <c r="A13" s="193" t="s">
        <v>134</v>
      </c>
      <c r="B13" s="199" t="s">
        <v>214</v>
      </c>
      <c r="C13" s="113">
        <v>0.23239049190901676</v>
      </c>
      <c r="D13" s="115">
        <v>245</v>
      </c>
      <c r="E13" s="114">
        <v>253</v>
      </c>
      <c r="F13" s="114">
        <v>250</v>
      </c>
      <c r="G13" s="114">
        <v>246</v>
      </c>
      <c r="H13" s="140">
        <v>245</v>
      </c>
      <c r="I13" s="115">
        <v>0</v>
      </c>
      <c r="J13" s="116">
        <v>0</v>
      </c>
    </row>
    <row r="14" spans="1:15" s="287" customFormat="1" ht="24.95" customHeight="1" x14ac:dyDescent="0.2">
      <c r="A14" s="193" t="s">
        <v>215</v>
      </c>
      <c r="B14" s="199" t="s">
        <v>137</v>
      </c>
      <c r="C14" s="113">
        <v>3.4469675412137422</v>
      </c>
      <c r="D14" s="115">
        <v>3634</v>
      </c>
      <c r="E14" s="114">
        <v>3689</v>
      </c>
      <c r="F14" s="114">
        <v>3728</v>
      </c>
      <c r="G14" s="114">
        <v>3762</v>
      </c>
      <c r="H14" s="140">
        <v>3760</v>
      </c>
      <c r="I14" s="115">
        <v>-126</v>
      </c>
      <c r="J14" s="116">
        <v>-3.3510638297872339</v>
      </c>
      <c r="K14" s="110"/>
      <c r="L14" s="110"/>
      <c r="M14" s="110"/>
      <c r="N14" s="110"/>
      <c r="O14" s="110"/>
    </row>
    <row r="15" spans="1:15" s="110" customFormat="1" ht="24.95" customHeight="1" x14ac:dyDescent="0.2">
      <c r="A15" s="193" t="s">
        <v>216</v>
      </c>
      <c r="B15" s="199" t="s">
        <v>217</v>
      </c>
      <c r="C15" s="113">
        <v>1.5755126818811298</v>
      </c>
      <c r="D15" s="115">
        <v>1661</v>
      </c>
      <c r="E15" s="114">
        <v>1689</v>
      </c>
      <c r="F15" s="114">
        <v>1699</v>
      </c>
      <c r="G15" s="114">
        <v>1701</v>
      </c>
      <c r="H15" s="140">
        <v>1681</v>
      </c>
      <c r="I15" s="115">
        <v>-20</v>
      </c>
      <c r="J15" s="116">
        <v>-1.1897679952409279</v>
      </c>
    </row>
    <row r="16" spans="1:15" s="287" customFormat="1" ht="24.95" customHeight="1" x14ac:dyDescent="0.2">
      <c r="A16" s="193" t="s">
        <v>218</v>
      </c>
      <c r="B16" s="199" t="s">
        <v>141</v>
      </c>
      <c r="C16" s="113">
        <v>1.4085709407546525</v>
      </c>
      <c r="D16" s="115">
        <v>1485</v>
      </c>
      <c r="E16" s="114">
        <v>1514</v>
      </c>
      <c r="F16" s="114">
        <v>1531</v>
      </c>
      <c r="G16" s="114">
        <v>1530</v>
      </c>
      <c r="H16" s="140">
        <v>1561</v>
      </c>
      <c r="I16" s="115">
        <v>-76</v>
      </c>
      <c r="J16" s="116">
        <v>-4.8686739269698913</v>
      </c>
      <c r="K16" s="110"/>
      <c r="L16" s="110"/>
      <c r="M16" s="110"/>
      <c r="N16" s="110"/>
      <c r="O16" s="110"/>
    </row>
    <row r="17" spans="1:15" s="110" customFormat="1" ht="24.95" customHeight="1" x14ac:dyDescent="0.2">
      <c r="A17" s="193" t="s">
        <v>142</v>
      </c>
      <c r="B17" s="199" t="s">
        <v>220</v>
      </c>
      <c r="C17" s="113">
        <v>0.46288391857795991</v>
      </c>
      <c r="D17" s="115">
        <v>488</v>
      </c>
      <c r="E17" s="114">
        <v>486</v>
      </c>
      <c r="F17" s="114">
        <v>498</v>
      </c>
      <c r="G17" s="114">
        <v>531</v>
      </c>
      <c r="H17" s="140">
        <v>518</v>
      </c>
      <c r="I17" s="115">
        <v>-30</v>
      </c>
      <c r="J17" s="116">
        <v>-5.7915057915057915</v>
      </c>
    </row>
    <row r="18" spans="1:15" s="287" customFormat="1" ht="24.95" customHeight="1" x14ac:dyDescent="0.2">
      <c r="A18" s="201" t="s">
        <v>144</v>
      </c>
      <c r="B18" s="202" t="s">
        <v>145</v>
      </c>
      <c r="C18" s="113">
        <v>2.9413996547341261</v>
      </c>
      <c r="D18" s="115">
        <v>3101</v>
      </c>
      <c r="E18" s="114">
        <v>3280</v>
      </c>
      <c r="F18" s="114">
        <v>3306</v>
      </c>
      <c r="G18" s="114">
        <v>3234</v>
      </c>
      <c r="H18" s="140">
        <v>3253</v>
      </c>
      <c r="I18" s="115">
        <v>-152</v>
      </c>
      <c r="J18" s="116">
        <v>-4.6726098985551801</v>
      </c>
      <c r="K18" s="110"/>
      <c r="L18" s="110"/>
      <c r="M18" s="110"/>
      <c r="N18" s="110"/>
      <c r="O18" s="110"/>
    </row>
    <row r="19" spans="1:15" s="110" customFormat="1" ht="24.95" customHeight="1" x14ac:dyDescent="0.2">
      <c r="A19" s="193" t="s">
        <v>146</v>
      </c>
      <c r="B19" s="199" t="s">
        <v>147</v>
      </c>
      <c r="C19" s="113">
        <v>14.702255610570447</v>
      </c>
      <c r="D19" s="115">
        <v>15500</v>
      </c>
      <c r="E19" s="114">
        <v>15925</v>
      </c>
      <c r="F19" s="114">
        <v>15629</v>
      </c>
      <c r="G19" s="114">
        <v>15810</v>
      </c>
      <c r="H19" s="140">
        <v>15364</v>
      </c>
      <c r="I19" s="115">
        <v>136</v>
      </c>
      <c r="J19" s="116">
        <v>0.88518614944024998</v>
      </c>
    </row>
    <row r="20" spans="1:15" s="287" customFormat="1" ht="24.95" customHeight="1" x14ac:dyDescent="0.2">
      <c r="A20" s="193" t="s">
        <v>148</v>
      </c>
      <c r="B20" s="199" t="s">
        <v>149</v>
      </c>
      <c r="C20" s="113">
        <v>6.3399920323259913</v>
      </c>
      <c r="D20" s="115">
        <v>6684</v>
      </c>
      <c r="E20" s="114">
        <v>6616</v>
      </c>
      <c r="F20" s="114">
        <v>6724</v>
      </c>
      <c r="G20" s="114">
        <v>6758</v>
      </c>
      <c r="H20" s="140">
        <v>6797</v>
      </c>
      <c r="I20" s="115">
        <v>-113</v>
      </c>
      <c r="J20" s="116">
        <v>-1.6624981609533618</v>
      </c>
      <c r="K20" s="110"/>
      <c r="L20" s="110"/>
      <c r="M20" s="110"/>
      <c r="N20" s="110"/>
      <c r="O20" s="110"/>
    </row>
    <row r="21" spans="1:15" s="110" customFormat="1" ht="24.95" customHeight="1" x14ac:dyDescent="0.2">
      <c r="A21" s="201" t="s">
        <v>150</v>
      </c>
      <c r="B21" s="202" t="s">
        <v>151</v>
      </c>
      <c r="C21" s="113">
        <v>12.156394058391669</v>
      </c>
      <c r="D21" s="115">
        <v>12816</v>
      </c>
      <c r="E21" s="114">
        <v>14644</v>
      </c>
      <c r="F21" s="114">
        <v>14735</v>
      </c>
      <c r="G21" s="114">
        <v>14974</v>
      </c>
      <c r="H21" s="140">
        <v>14250</v>
      </c>
      <c r="I21" s="115">
        <v>-1434</v>
      </c>
      <c r="J21" s="116">
        <v>-10.063157894736841</v>
      </c>
    </row>
    <row r="22" spans="1:15" s="110" customFormat="1" ht="24.95" customHeight="1" x14ac:dyDescent="0.2">
      <c r="A22" s="201" t="s">
        <v>152</v>
      </c>
      <c r="B22" s="199" t="s">
        <v>153</v>
      </c>
      <c r="C22" s="113">
        <v>1.3175118092311195</v>
      </c>
      <c r="D22" s="115">
        <v>1389</v>
      </c>
      <c r="E22" s="114">
        <v>1504</v>
      </c>
      <c r="F22" s="114">
        <v>1516</v>
      </c>
      <c r="G22" s="114">
        <v>1519</v>
      </c>
      <c r="H22" s="140">
        <v>1545</v>
      </c>
      <c r="I22" s="115">
        <v>-156</v>
      </c>
      <c r="J22" s="116">
        <v>-10.097087378640778</v>
      </c>
    </row>
    <row r="23" spans="1:15" s="110" customFormat="1" ht="24.95" customHeight="1" x14ac:dyDescent="0.2">
      <c r="A23" s="193" t="s">
        <v>154</v>
      </c>
      <c r="B23" s="199" t="s">
        <v>155</v>
      </c>
      <c r="C23" s="113">
        <v>0.80720125965131939</v>
      </c>
      <c r="D23" s="115">
        <v>851</v>
      </c>
      <c r="E23" s="114">
        <v>855</v>
      </c>
      <c r="F23" s="114">
        <v>841</v>
      </c>
      <c r="G23" s="114">
        <v>834</v>
      </c>
      <c r="H23" s="140">
        <v>836</v>
      </c>
      <c r="I23" s="115">
        <v>15</v>
      </c>
      <c r="J23" s="116">
        <v>1.7942583732057416</v>
      </c>
    </row>
    <row r="24" spans="1:15" s="110" customFormat="1" ht="24.95" customHeight="1" x14ac:dyDescent="0.2">
      <c r="A24" s="193" t="s">
        <v>156</v>
      </c>
      <c r="B24" s="199" t="s">
        <v>221</v>
      </c>
      <c r="C24" s="113">
        <v>9.2491415779788664</v>
      </c>
      <c r="D24" s="115">
        <v>9751</v>
      </c>
      <c r="E24" s="114">
        <v>9848</v>
      </c>
      <c r="F24" s="114">
        <v>9858</v>
      </c>
      <c r="G24" s="114">
        <v>9865</v>
      </c>
      <c r="H24" s="140">
        <v>9778</v>
      </c>
      <c r="I24" s="115">
        <v>-27</v>
      </c>
      <c r="J24" s="116">
        <v>-0.27613008795254651</v>
      </c>
    </row>
    <row r="25" spans="1:15" s="110" customFormat="1" ht="24.95" customHeight="1" x14ac:dyDescent="0.2">
      <c r="A25" s="193" t="s">
        <v>222</v>
      </c>
      <c r="B25" s="204" t="s">
        <v>159</v>
      </c>
      <c r="C25" s="113">
        <v>15.538861381442908</v>
      </c>
      <c r="D25" s="115">
        <v>16382</v>
      </c>
      <c r="E25" s="114">
        <v>16721</v>
      </c>
      <c r="F25" s="114">
        <v>17293</v>
      </c>
      <c r="G25" s="114">
        <v>17066</v>
      </c>
      <c r="H25" s="140">
        <v>17211</v>
      </c>
      <c r="I25" s="115">
        <v>-829</v>
      </c>
      <c r="J25" s="116">
        <v>-4.8166870024984023</v>
      </c>
    </row>
    <row r="26" spans="1:15" s="110" customFormat="1" ht="24.95" customHeight="1" x14ac:dyDescent="0.2">
      <c r="A26" s="201">
        <v>782.78300000000002</v>
      </c>
      <c r="B26" s="203" t="s">
        <v>160</v>
      </c>
      <c r="C26" s="113">
        <v>2.2869121469087323</v>
      </c>
      <c r="D26" s="115">
        <v>2411</v>
      </c>
      <c r="E26" s="114">
        <v>2684</v>
      </c>
      <c r="F26" s="114">
        <v>2599</v>
      </c>
      <c r="G26" s="114">
        <v>2584</v>
      </c>
      <c r="H26" s="140">
        <v>2659</v>
      </c>
      <c r="I26" s="115">
        <v>-248</v>
      </c>
      <c r="J26" s="116">
        <v>-9.3268145919518624</v>
      </c>
    </row>
    <row r="27" spans="1:15" s="110" customFormat="1" ht="24.95" customHeight="1" x14ac:dyDescent="0.2">
      <c r="A27" s="193" t="s">
        <v>161</v>
      </c>
      <c r="B27" s="199" t="s">
        <v>162</v>
      </c>
      <c r="C27" s="113">
        <v>0.42778821163659819</v>
      </c>
      <c r="D27" s="115">
        <v>451</v>
      </c>
      <c r="E27" s="114">
        <v>459</v>
      </c>
      <c r="F27" s="114">
        <v>482</v>
      </c>
      <c r="G27" s="114">
        <v>487</v>
      </c>
      <c r="H27" s="140">
        <v>448</v>
      </c>
      <c r="I27" s="115">
        <v>3</v>
      </c>
      <c r="J27" s="116">
        <v>0.6696428571428571</v>
      </c>
    </row>
    <row r="28" spans="1:15" s="110" customFormat="1" ht="24.95" customHeight="1" x14ac:dyDescent="0.2">
      <c r="A28" s="193" t="s">
        <v>163</v>
      </c>
      <c r="B28" s="199" t="s">
        <v>164</v>
      </c>
      <c r="C28" s="113">
        <v>5.3724887598884523</v>
      </c>
      <c r="D28" s="115">
        <v>5664</v>
      </c>
      <c r="E28" s="114">
        <v>6071</v>
      </c>
      <c r="F28" s="114">
        <v>5565</v>
      </c>
      <c r="G28" s="114">
        <v>6083</v>
      </c>
      <c r="H28" s="140">
        <v>5561</v>
      </c>
      <c r="I28" s="115">
        <v>103</v>
      </c>
      <c r="J28" s="116">
        <v>1.8521848588383385</v>
      </c>
    </row>
    <row r="29" spans="1:15" s="110" customFormat="1" ht="24.95" customHeight="1" x14ac:dyDescent="0.2">
      <c r="A29" s="193">
        <v>86</v>
      </c>
      <c r="B29" s="199" t="s">
        <v>165</v>
      </c>
      <c r="C29" s="113">
        <v>6.2034033350406919</v>
      </c>
      <c r="D29" s="115">
        <v>6540</v>
      </c>
      <c r="E29" s="114">
        <v>6602</v>
      </c>
      <c r="F29" s="114">
        <v>6493</v>
      </c>
      <c r="G29" s="114">
        <v>6523</v>
      </c>
      <c r="H29" s="140">
        <v>6520</v>
      </c>
      <c r="I29" s="115">
        <v>20</v>
      </c>
      <c r="J29" s="116">
        <v>0.30674846625766872</v>
      </c>
    </row>
    <row r="30" spans="1:15" s="110" customFormat="1" ht="24.95" customHeight="1" x14ac:dyDescent="0.2">
      <c r="A30" s="193">
        <v>87.88</v>
      </c>
      <c r="B30" s="204" t="s">
        <v>166</v>
      </c>
      <c r="C30" s="113">
        <v>5.8505492003870012</v>
      </c>
      <c r="D30" s="115">
        <v>6168</v>
      </c>
      <c r="E30" s="114">
        <v>6133</v>
      </c>
      <c r="F30" s="114">
        <v>6125</v>
      </c>
      <c r="G30" s="114">
        <v>6097</v>
      </c>
      <c r="H30" s="140">
        <v>5982</v>
      </c>
      <c r="I30" s="115">
        <v>186</v>
      </c>
      <c r="J30" s="116">
        <v>3.1093279839518555</v>
      </c>
    </row>
    <row r="31" spans="1:15" s="110" customFormat="1" ht="24.95" customHeight="1" x14ac:dyDescent="0.2">
      <c r="A31" s="193" t="s">
        <v>167</v>
      </c>
      <c r="B31" s="199" t="s">
        <v>168</v>
      </c>
      <c r="C31" s="113">
        <v>12.366019767419802</v>
      </c>
      <c r="D31" s="115">
        <v>13037</v>
      </c>
      <c r="E31" s="114">
        <v>13564</v>
      </c>
      <c r="F31" s="114">
        <v>13750</v>
      </c>
      <c r="G31" s="114">
        <v>13775</v>
      </c>
      <c r="H31" s="140">
        <v>13433</v>
      </c>
      <c r="I31" s="115">
        <v>-396</v>
      </c>
      <c r="J31" s="116">
        <v>-2.9479639693292636</v>
      </c>
    </row>
    <row r="32" spans="1:15" s="110" customFormat="1" ht="24.95" customHeight="1" x14ac:dyDescent="0.2">
      <c r="A32" s="193"/>
      <c r="B32" s="204" t="s">
        <v>169</v>
      </c>
      <c r="C32" s="113">
        <v>2.8455978601104092E-3</v>
      </c>
      <c r="D32" s="115">
        <v>3</v>
      </c>
      <c r="E32" s="114" t="s">
        <v>513</v>
      </c>
      <c r="F32" s="114" t="s">
        <v>513</v>
      </c>
      <c r="G32" s="114">
        <v>3</v>
      </c>
      <c r="H32" s="140" t="s">
        <v>513</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0.7578775634094056</v>
      </c>
      <c r="D34" s="115">
        <v>799</v>
      </c>
      <c r="E34" s="114">
        <v>769</v>
      </c>
      <c r="F34" s="114">
        <v>812</v>
      </c>
      <c r="G34" s="114">
        <v>783</v>
      </c>
      <c r="H34" s="140">
        <v>721</v>
      </c>
      <c r="I34" s="115">
        <v>78</v>
      </c>
      <c r="J34" s="116">
        <v>10.818307905686547</v>
      </c>
    </row>
    <row r="35" spans="1:10" s="110" customFormat="1" ht="24.95" customHeight="1" x14ac:dyDescent="0.2">
      <c r="A35" s="292" t="s">
        <v>171</v>
      </c>
      <c r="B35" s="293" t="s">
        <v>172</v>
      </c>
      <c r="C35" s="113">
        <v>6.6207576878568855</v>
      </c>
      <c r="D35" s="115">
        <v>6980</v>
      </c>
      <c r="E35" s="114">
        <v>7222</v>
      </c>
      <c r="F35" s="114">
        <v>7284</v>
      </c>
      <c r="G35" s="114">
        <v>7242</v>
      </c>
      <c r="H35" s="140">
        <v>7258</v>
      </c>
      <c r="I35" s="115">
        <v>-278</v>
      </c>
      <c r="J35" s="116">
        <v>-3.8302562689446127</v>
      </c>
    </row>
    <row r="36" spans="1:10" s="110" customFormat="1" ht="24.95" customHeight="1" x14ac:dyDescent="0.2">
      <c r="A36" s="294" t="s">
        <v>173</v>
      </c>
      <c r="B36" s="295" t="s">
        <v>174</v>
      </c>
      <c r="C36" s="125">
        <v>92.618519150873595</v>
      </c>
      <c r="D36" s="143">
        <v>97644</v>
      </c>
      <c r="E36" s="144">
        <v>101626</v>
      </c>
      <c r="F36" s="144">
        <v>101610</v>
      </c>
      <c r="G36" s="144">
        <v>102375</v>
      </c>
      <c r="H36" s="145">
        <v>100384</v>
      </c>
      <c r="I36" s="143">
        <v>-2740</v>
      </c>
      <c r="J36" s="146">
        <v>-2.7295186483901817</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11:B11"/>
    <mergeCell ref="A39:J39"/>
    <mergeCell ref="A40:J40"/>
    <mergeCell ref="A3:J3"/>
    <mergeCell ref="A4:J4"/>
    <mergeCell ref="A5:D5"/>
    <mergeCell ref="A7:B9"/>
    <mergeCell ref="C7:C10"/>
    <mergeCell ref="D7:H7"/>
    <mergeCell ref="I7:J8"/>
    <mergeCell ref="D8:D9"/>
    <mergeCell ref="E8:E9"/>
    <mergeCell ref="F8:F9"/>
    <mergeCell ref="G8:G9"/>
    <mergeCell ref="H8:H9"/>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331</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332</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92" t="s">
        <v>97</v>
      </c>
      <c r="F8" s="592" t="s">
        <v>98</v>
      </c>
      <c r="G8" s="592" t="s">
        <v>99</v>
      </c>
      <c r="H8" s="592" t="s">
        <v>100</v>
      </c>
      <c r="I8" s="592" t="s">
        <v>101</v>
      </c>
      <c r="J8" s="590"/>
      <c r="K8" s="591"/>
    </row>
    <row r="9" spans="1:15" ht="12" customHeight="1" x14ac:dyDescent="0.2">
      <c r="A9" s="578"/>
      <c r="B9" s="579"/>
      <c r="C9" s="579"/>
      <c r="D9" s="583"/>
      <c r="E9" s="593"/>
      <c r="F9" s="593"/>
      <c r="G9" s="593"/>
      <c r="H9" s="593"/>
      <c r="I9" s="593"/>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105426</v>
      </c>
      <c r="F11" s="264">
        <v>109621</v>
      </c>
      <c r="G11" s="264">
        <v>109708</v>
      </c>
      <c r="H11" s="264">
        <v>110403</v>
      </c>
      <c r="I11" s="265">
        <v>108365</v>
      </c>
      <c r="J11" s="263">
        <v>-2939</v>
      </c>
      <c r="K11" s="266">
        <v>-2.7121303003737367</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47.235027412592721</v>
      </c>
      <c r="E13" s="115">
        <v>49798</v>
      </c>
      <c r="F13" s="114">
        <v>51942</v>
      </c>
      <c r="G13" s="114">
        <v>52169</v>
      </c>
      <c r="H13" s="114">
        <v>52686</v>
      </c>
      <c r="I13" s="140">
        <v>51536</v>
      </c>
      <c r="J13" s="115">
        <v>-1738</v>
      </c>
      <c r="K13" s="116">
        <v>-3.3723998758149643</v>
      </c>
    </row>
    <row r="14" spans="1:15" ht="15.95" customHeight="1" x14ac:dyDescent="0.2">
      <c r="A14" s="306" t="s">
        <v>230</v>
      </c>
      <c r="B14" s="307"/>
      <c r="C14" s="308"/>
      <c r="D14" s="113">
        <v>40.131466621137101</v>
      </c>
      <c r="E14" s="115">
        <v>42309</v>
      </c>
      <c r="F14" s="114">
        <v>44025</v>
      </c>
      <c r="G14" s="114">
        <v>44003</v>
      </c>
      <c r="H14" s="114">
        <v>44174</v>
      </c>
      <c r="I14" s="140">
        <v>43452</v>
      </c>
      <c r="J14" s="115">
        <v>-1143</v>
      </c>
      <c r="K14" s="116">
        <v>-2.6304888152444077</v>
      </c>
    </row>
    <row r="15" spans="1:15" ht="15.95" customHeight="1" x14ac:dyDescent="0.2">
      <c r="A15" s="306" t="s">
        <v>231</v>
      </c>
      <c r="B15" s="307"/>
      <c r="C15" s="308"/>
      <c r="D15" s="113">
        <v>5.2766869652647355</v>
      </c>
      <c r="E15" s="115">
        <v>5563</v>
      </c>
      <c r="F15" s="114">
        <v>5700</v>
      </c>
      <c r="G15" s="114">
        <v>5668</v>
      </c>
      <c r="H15" s="114">
        <v>5528</v>
      </c>
      <c r="I15" s="140">
        <v>5522</v>
      </c>
      <c r="J15" s="115">
        <v>41</v>
      </c>
      <c r="K15" s="116">
        <v>0.7424846070264397</v>
      </c>
    </row>
    <row r="16" spans="1:15" ht="15.95" customHeight="1" x14ac:dyDescent="0.2">
      <c r="A16" s="306" t="s">
        <v>232</v>
      </c>
      <c r="B16" s="307"/>
      <c r="C16" s="308"/>
      <c r="D16" s="113">
        <v>3.6632329785821334</v>
      </c>
      <c r="E16" s="115">
        <v>3862</v>
      </c>
      <c r="F16" s="114">
        <v>3883</v>
      </c>
      <c r="G16" s="114">
        <v>3818</v>
      </c>
      <c r="H16" s="114">
        <v>3885</v>
      </c>
      <c r="I16" s="140">
        <v>3849</v>
      </c>
      <c r="J16" s="115">
        <v>13</v>
      </c>
      <c r="K16" s="116">
        <v>0.33775006495193555</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0.80056153131106178</v>
      </c>
      <c r="E18" s="115">
        <v>844</v>
      </c>
      <c r="F18" s="114">
        <v>788</v>
      </c>
      <c r="G18" s="114">
        <v>823</v>
      </c>
      <c r="H18" s="114">
        <v>865</v>
      </c>
      <c r="I18" s="140">
        <v>749</v>
      </c>
      <c r="J18" s="115">
        <v>95</v>
      </c>
      <c r="K18" s="116">
        <v>12.683578104138851</v>
      </c>
    </row>
    <row r="19" spans="1:11" ht="14.1" customHeight="1" x14ac:dyDescent="0.2">
      <c r="A19" s="306" t="s">
        <v>235</v>
      </c>
      <c r="B19" s="307" t="s">
        <v>236</v>
      </c>
      <c r="C19" s="308"/>
      <c r="D19" s="113">
        <v>0.54825185438127222</v>
      </c>
      <c r="E19" s="115">
        <v>578</v>
      </c>
      <c r="F19" s="114">
        <v>512</v>
      </c>
      <c r="G19" s="114">
        <v>549</v>
      </c>
      <c r="H19" s="114">
        <v>613</v>
      </c>
      <c r="I19" s="140">
        <v>498</v>
      </c>
      <c r="J19" s="115">
        <v>80</v>
      </c>
      <c r="K19" s="116">
        <v>16.064257028112451</v>
      </c>
    </row>
    <row r="20" spans="1:11" ht="14.1" customHeight="1" x14ac:dyDescent="0.2">
      <c r="A20" s="306">
        <v>12</v>
      </c>
      <c r="B20" s="307" t="s">
        <v>237</v>
      </c>
      <c r="C20" s="308"/>
      <c r="D20" s="113">
        <v>0.98267979435812802</v>
      </c>
      <c r="E20" s="115">
        <v>1036</v>
      </c>
      <c r="F20" s="114">
        <v>1078</v>
      </c>
      <c r="G20" s="114">
        <v>1143</v>
      </c>
      <c r="H20" s="114">
        <v>1109</v>
      </c>
      <c r="I20" s="140">
        <v>1040</v>
      </c>
      <c r="J20" s="115">
        <v>-4</v>
      </c>
      <c r="K20" s="116">
        <v>-0.38461538461538464</v>
      </c>
    </row>
    <row r="21" spans="1:11" ht="14.1" customHeight="1" x14ac:dyDescent="0.2">
      <c r="A21" s="306">
        <v>21</v>
      </c>
      <c r="B21" s="307" t="s">
        <v>238</v>
      </c>
      <c r="C21" s="308"/>
      <c r="D21" s="113">
        <v>7.1139946502760232E-2</v>
      </c>
      <c r="E21" s="115">
        <v>75</v>
      </c>
      <c r="F21" s="114">
        <v>76</v>
      </c>
      <c r="G21" s="114">
        <v>72</v>
      </c>
      <c r="H21" s="114">
        <v>68</v>
      </c>
      <c r="I21" s="140">
        <v>69</v>
      </c>
      <c r="J21" s="115">
        <v>6</v>
      </c>
      <c r="K21" s="116">
        <v>8.695652173913043</v>
      </c>
    </row>
    <row r="22" spans="1:11" ht="14.1" customHeight="1" x14ac:dyDescent="0.2">
      <c r="A22" s="306">
        <v>22</v>
      </c>
      <c r="B22" s="307" t="s">
        <v>239</v>
      </c>
      <c r="C22" s="308"/>
      <c r="D22" s="113">
        <v>0.23618462238916396</v>
      </c>
      <c r="E22" s="115">
        <v>249</v>
      </c>
      <c r="F22" s="114">
        <v>244</v>
      </c>
      <c r="G22" s="114">
        <v>254</v>
      </c>
      <c r="H22" s="114">
        <v>266</v>
      </c>
      <c r="I22" s="140">
        <v>264</v>
      </c>
      <c r="J22" s="115">
        <v>-15</v>
      </c>
      <c r="K22" s="116">
        <v>-5.6818181818181817</v>
      </c>
    </row>
    <row r="23" spans="1:11" ht="14.1" customHeight="1" x14ac:dyDescent="0.2">
      <c r="A23" s="306">
        <v>23</v>
      </c>
      <c r="B23" s="307" t="s">
        <v>240</v>
      </c>
      <c r="C23" s="308"/>
      <c r="D23" s="113">
        <v>0.53781799556086729</v>
      </c>
      <c r="E23" s="115">
        <v>567</v>
      </c>
      <c r="F23" s="114">
        <v>617</v>
      </c>
      <c r="G23" s="114">
        <v>628</v>
      </c>
      <c r="H23" s="114">
        <v>635</v>
      </c>
      <c r="I23" s="140">
        <v>670</v>
      </c>
      <c r="J23" s="115">
        <v>-103</v>
      </c>
      <c r="K23" s="116">
        <v>-15.373134328358208</v>
      </c>
    </row>
    <row r="24" spans="1:11" ht="14.1" customHeight="1" x14ac:dyDescent="0.2">
      <c r="A24" s="306">
        <v>24</v>
      </c>
      <c r="B24" s="307" t="s">
        <v>241</v>
      </c>
      <c r="C24" s="308"/>
      <c r="D24" s="113">
        <v>0.33483201487299147</v>
      </c>
      <c r="E24" s="115">
        <v>353</v>
      </c>
      <c r="F24" s="114">
        <v>361</v>
      </c>
      <c r="G24" s="114">
        <v>373</v>
      </c>
      <c r="H24" s="114">
        <v>407</v>
      </c>
      <c r="I24" s="140">
        <v>408</v>
      </c>
      <c r="J24" s="115">
        <v>-55</v>
      </c>
      <c r="K24" s="116">
        <v>-13.480392156862745</v>
      </c>
    </row>
    <row r="25" spans="1:11" ht="14.1" customHeight="1" x14ac:dyDescent="0.2">
      <c r="A25" s="306">
        <v>25</v>
      </c>
      <c r="B25" s="307" t="s">
        <v>242</v>
      </c>
      <c r="C25" s="308"/>
      <c r="D25" s="113">
        <v>0.97034887029764949</v>
      </c>
      <c r="E25" s="115">
        <v>1023</v>
      </c>
      <c r="F25" s="114">
        <v>1097</v>
      </c>
      <c r="G25" s="114">
        <v>1060</v>
      </c>
      <c r="H25" s="114">
        <v>1020</v>
      </c>
      <c r="I25" s="140">
        <v>1000</v>
      </c>
      <c r="J25" s="115">
        <v>23</v>
      </c>
      <c r="K25" s="116">
        <v>2.2999999999999998</v>
      </c>
    </row>
    <row r="26" spans="1:11" ht="14.1" customHeight="1" x14ac:dyDescent="0.2">
      <c r="A26" s="306">
        <v>26</v>
      </c>
      <c r="B26" s="307" t="s">
        <v>243</v>
      </c>
      <c r="C26" s="308"/>
      <c r="D26" s="113">
        <v>0.44201620093715022</v>
      </c>
      <c r="E26" s="115">
        <v>466</v>
      </c>
      <c r="F26" s="114">
        <v>482</v>
      </c>
      <c r="G26" s="114">
        <v>501</v>
      </c>
      <c r="H26" s="114">
        <v>498</v>
      </c>
      <c r="I26" s="140">
        <v>507</v>
      </c>
      <c r="J26" s="115">
        <v>-41</v>
      </c>
      <c r="K26" s="116">
        <v>-8.0867850098619325</v>
      </c>
    </row>
    <row r="27" spans="1:11" ht="14.1" customHeight="1" x14ac:dyDescent="0.2">
      <c r="A27" s="306">
        <v>27</v>
      </c>
      <c r="B27" s="307" t="s">
        <v>244</v>
      </c>
      <c r="C27" s="308"/>
      <c r="D27" s="113">
        <v>0.31301576461214503</v>
      </c>
      <c r="E27" s="115">
        <v>330</v>
      </c>
      <c r="F27" s="114">
        <v>336</v>
      </c>
      <c r="G27" s="114">
        <v>329</v>
      </c>
      <c r="H27" s="114">
        <v>339</v>
      </c>
      <c r="I27" s="140">
        <v>333</v>
      </c>
      <c r="J27" s="115">
        <v>-3</v>
      </c>
      <c r="K27" s="116">
        <v>-0.90090090090090091</v>
      </c>
    </row>
    <row r="28" spans="1:11" ht="14.1" customHeight="1" x14ac:dyDescent="0.2">
      <c r="A28" s="306">
        <v>28</v>
      </c>
      <c r="B28" s="307" t="s">
        <v>245</v>
      </c>
      <c r="C28" s="308"/>
      <c r="D28" s="113">
        <v>0.19255212186747103</v>
      </c>
      <c r="E28" s="115">
        <v>203</v>
      </c>
      <c r="F28" s="114">
        <v>227</v>
      </c>
      <c r="G28" s="114">
        <v>241</v>
      </c>
      <c r="H28" s="114">
        <v>226</v>
      </c>
      <c r="I28" s="140">
        <v>218</v>
      </c>
      <c r="J28" s="115">
        <v>-15</v>
      </c>
      <c r="K28" s="116">
        <v>-6.8807339449541285</v>
      </c>
    </row>
    <row r="29" spans="1:11" ht="14.1" customHeight="1" x14ac:dyDescent="0.2">
      <c r="A29" s="306">
        <v>29</v>
      </c>
      <c r="B29" s="307" t="s">
        <v>246</v>
      </c>
      <c r="C29" s="308"/>
      <c r="D29" s="113">
        <v>2.913892208753059</v>
      </c>
      <c r="E29" s="115">
        <v>3072</v>
      </c>
      <c r="F29" s="114">
        <v>3475</v>
      </c>
      <c r="G29" s="114">
        <v>3461</v>
      </c>
      <c r="H29" s="114">
        <v>3536</v>
      </c>
      <c r="I29" s="140">
        <v>3464</v>
      </c>
      <c r="J29" s="115">
        <v>-392</v>
      </c>
      <c r="K29" s="116">
        <v>-11.316397228637413</v>
      </c>
    </row>
    <row r="30" spans="1:11" ht="14.1" customHeight="1" x14ac:dyDescent="0.2">
      <c r="A30" s="306" t="s">
        <v>247</v>
      </c>
      <c r="B30" s="307" t="s">
        <v>248</v>
      </c>
      <c r="C30" s="308"/>
      <c r="D30" s="113">
        <v>0.31680989509229224</v>
      </c>
      <c r="E30" s="115">
        <v>334</v>
      </c>
      <c r="F30" s="114">
        <v>384</v>
      </c>
      <c r="G30" s="114">
        <v>368</v>
      </c>
      <c r="H30" s="114">
        <v>392</v>
      </c>
      <c r="I30" s="140">
        <v>367</v>
      </c>
      <c r="J30" s="115">
        <v>-33</v>
      </c>
      <c r="K30" s="116">
        <v>-8.9918256130790191</v>
      </c>
    </row>
    <row r="31" spans="1:11" ht="14.1" customHeight="1" x14ac:dyDescent="0.2">
      <c r="A31" s="306" t="s">
        <v>249</v>
      </c>
      <c r="B31" s="307" t="s">
        <v>250</v>
      </c>
      <c r="C31" s="308"/>
      <c r="D31" s="113">
        <v>2.5866484548403621</v>
      </c>
      <c r="E31" s="115">
        <v>2727</v>
      </c>
      <c r="F31" s="114">
        <v>3081</v>
      </c>
      <c r="G31" s="114">
        <v>3082</v>
      </c>
      <c r="H31" s="114">
        <v>3133</v>
      </c>
      <c r="I31" s="140">
        <v>3085</v>
      </c>
      <c r="J31" s="115">
        <v>-358</v>
      </c>
      <c r="K31" s="116">
        <v>-11.604538087520259</v>
      </c>
    </row>
    <row r="32" spans="1:11" ht="14.1" customHeight="1" x14ac:dyDescent="0.2">
      <c r="A32" s="306">
        <v>31</v>
      </c>
      <c r="B32" s="307" t="s">
        <v>251</v>
      </c>
      <c r="C32" s="308"/>
      <c r="D32" s="113">
        <v>0.18116973042702939</v>
      </c>
      <c r="E32" s="115">
        <v>191</v>
      </c>
      <c r="F32" s="114">
        <v>194</v>
      </c>
      <c r="G32" s="114">
        <v>192</v>
      </c>
      <c r="H32" s="114">
        <v>192</v>
      </c>
      <c r="I32" s="140">
        <v>211</v>
      </c>
      <c r="J32" s="115">
        <v>-20</v>
      </c>
      <c r="K32" s="116">
        <v>-9.4786729857819907</v>
      </c>
    </row>
    <row r="33" spans="1:11" ht="14.1" customHeight="1" x14ac:dyDescent="0.2">
      <c r="A33" s="306">
        <v>32</v>
      </c>
      <c r="B33" s="307" t="s">
        <v>252</v>
      </c>
      <c r="C33" s="308"/>
      <c r="D33" s="113">
        <v>0.61844326826399565</v>
      </c>
      <c r="E33" s="115">
        <v>652</v>
      </c>
      <c r="F33" s="114">
        <v>685</v>
      </c>
      <c r="G33" s="114">
        <v>752</v>
      </c>
      <c r="H33" s="114">
        <v>720</v>
      </c>
      <c r="I33" s="140">
        <v>713</v>
      </c>
      <c r="J33" s="115">
        <v>-61</v>
      </c>
      <c r="K33" s="116">
        <v>-8.5553997194950906</v>
      </c>
    </row>
    <row r="34" spans="1:11" ht="14.1" customHeight="1" x14ac:dyDescent="0.2">
      <c r="A34" s="306">
        <v>33</v>
      </c>
      <c r="B34" s="307" t="s">
        <v>253</v>
      </c>
      <c r="C34" s="308"/>
      <c r="D34" s="113">
        <v>0.33293494963291786</v>
      </c>
      <c r="E34" s="115">
        <v>351</v>
      </c>
      <c r="F34" s="114">
        <v>386</v>
      </c>
      <c r="G34" s="114">
        <v>398</v>
      </c>
      <c r="H34" s="114">
        <v>400</v>
      </c>
      <c r="I34" s="140">
        <v>414</v>
      </c>
      <c r="J34" s="115">
        <v>-63</v>
      </c>
      <c r="K34" s="116">
        <v>-15.217391304347826</v>
      </c>
    </row>
    <row r="35" spans="1:11" ht="14.1" customHeight="1" x14ac:dyDescent="0.2">
      <c r="A35" s="306">
        <v>34</v>
      </c>
      <c r="B35" s="307" t="s">
        <v>254</v>
      </c>
      <c r="C35" s="308"/>
      <c r="D35" s="113">
        <v>3.7950790127672489</v>
      </c>
      <c r="E35" s="115">
        <v>4001</v>
      </c>
      <c r="F35" s="114">
        <v>4065</v>
      </c>
      <c r="G35" s="114">
        <v>4068</v>
      </c>
      <c r="H35" s="114">
        <v>4013</v>
      </c>
      <c r="I35" s="140">
        <v>4005</v>
      </c>
      <c r="J35" s="115">
        <v>-4</v>
      </c>
      <c r="K35" s="116">
        <v>-9.987515605493133E-2</v>
      </c>
    </row>
    <row r="36" spans="1:11" ht="14.1" customHeight="1" x14ac:dyDescent="0.2">
      <c r="A36" s="306">
        <v>41</v>
      </c>
      <c r="B36" s="307" t="s">
        <v>255</v>
      </c>
      <c r="C36" s="308"/>
      <c r="D36" s="113">
        <v>0.17263293684669817</v>
      </c>
      <c r="E36" s="115">
        <v>182</v>
      </c>
      <c r="F36" s="114">
        <v>191</v>
      </c>
      <c r="G36" s="114">
        <v>203</v>
      </c>
      <c r="H36" s="114">
        <v>192</v>
      </c>
      <c r="I36" s="140">
        <v>204</v>
      </c>
      <c r="J36" s="115">
        <v>-22</v>
      </c>
      <c r="K36" s="116">
        <v>-10.784313725490197</v>
      </c>
    </row>
    <row r="37" spans="1:11" ht="14.1" customHeight="1" x14ac:dyDescent="0.2">
      <c r="A37" s="306">
        <v>42</v>
      </c>
      <c r="B37" s="307" t="s">
        <v>256</v>
      </c>
      <c r="C37" s="308"/>
      <c r="D37" s="113">
        <v>7.1139946502760232E-2</v>
      </c>
      <c r="E37" s="115">
        <v>75</v>
      </c>
      <c r="F37" s="114">
        <v>76</v>
      </c>
      <c r="G37" s="114">
        <v>93</v>
      </c>
      <c r="H37" s="114">
        <v>100</v>
      </c>
      <c r="I37" s="140">
        <v>104</v>
      </c>
      <c r="J37" s="115">
        <v>-29</v>
      </c>
      <c r="K37" s="116">
        <v>-27.884615384615383</v>
      </c>
    </row>
    <row r="38" spans="1:11" ht="14.1" customHeight="1" x14ac:dyDescent="0.2">
      <c r="A38" s="306">
        <v>43</v>
      </c>
      <c r="B38" s="307" t="s">
        <v>257</v>
      </c>
      <c r="C38" s="308"/>
      <c r="D38" s="113">
        <v>0.50177375599946883</v>
      </c>
      <c r="E38" s="115">
        <v>529</v>
      </c>
      <c r="F38" s="114">
        <v>541</v>
      </c>
      <c r="G38" s="114">
        <v>541</v>
      </c>
      <c r="H38" s="114">
        <v>526</v>
      </c>
      <c r="I38" s="140">
        <v>511</v>
      </c>
      <c r="J38" s="115">
        <v>18</v>
      </c>
      <c r="K38" s="116">
        <v>3.5225048923679059</v>
      </c>
    </row>
    <row r="39" spans="1:11" ht="14.1" customHeight="1" x14ac:dyDescent="0.2">
      <c r="A39" s="306">
        <v>51</v>
      </c>
      <c r="B39" s="307" t="s">
        <v>258</v>
      </c>
      <c r="C39" s="308"/>
      <c r="D39" s="113">
        <v>6.8436628535655339</v>
      </c>
      <c r="E39" s="115">
        <v>7215</v>
      </c>
      <c r="F39" s="114">
        <v>7344</v>
      </c>
      <c r="G39" s="114">
        <v>7270</v>
      </c>
      <c r="H39" s="114">
        <v>7099</v>
      </c>
      <c r="I39" s="140">
        <v>7045</v>
      </c>
      <c r="J39" s="115">
        <v>170</v>
      </c>
      <c r="K39" s="116">
        <v>2.4130589070262598</v>
      </c>
    </row>
    <row r="40" spans="1:11" ht="14.1" customHeight="1" x14ac:dyDescent="0.2">
      <c r="A40" s="306" t="s">
        <v>259</v>
      </c>
      <c r="B40" s="307" t="s">
        <v>260</v>
      </c>
      <c r="C40" s="308"/>
      <c r="D40" s="113">
        <v>6.5164190996528371</v>
      </c>
      <c r="E40" s="115">
        <v>6870</v>
      </c>
      <c r="F40" s="114">
        <v>6988</v>
      </c>
      <c r="G40" s="114">
        <v>6919</v>
      </c>
      <c r="H40" s="114">
        <v>6764</v>
      </c>
      <c r="I40" s="140">
        <v>6731</v>
      </c>
      <c r="J40" s="115">
        <v>139</v>
      </c>
      <c r="K40" s="116">
        <v>2.0650720546724113</v>
      </c>
    </row>
    <row r="41" spans="1:11" ht="14.1" customHeight="1" x14ac:dyDescent="0.2">
      <c r="A41" s="306"/>
      <c r="B41" s="307" t="s">
        <v>261</v>
      </c>
      <c r="C41" s="308"/>
      <c r="D41" s="113">
        <v>3.322709767988921</v>
      </c>
      <c r="E41" s="115">
        <v>3503</v>
      </c>
      <c r="F41" s="114">
        <v>3633</v>
      </c>
      <c r="G41" s="114">
        <v>3481</v>
      </c>
      <c r="H41" s="114">
        <v>3363</v>
      </c>
      <c r="I41" s="140">
        <v>3288</v>
      </c>
      <c r="J41" s="115">
        <v>215</v>
      </c>
      <c r="K41" s="116">
        <v>6.5389294403892944</v>
      </c>
    </row>
    <row r="42" spans="1:11" ht="14.1" customHeight="1" x14ac:dyDescent="0.2">
      <c r="A42" s="306">
        <v>52</v>
      </c>
      <c r="B42" s="307" t="s">
        <v>262</v>
      </c>
      <c r="C42" s="308"/>
      <c r="D42" s="113">
        <v>5.1125908219983689</v>
      </c>
      <c r="E42" s="115">
        <v>5390</v>
      </c>
      <c r="F42" s="114">
        <v>5284</v>
      </c>
      <c r="G42" s="114">
        <v>5310</v>
      </c>
      <c r="H42" s="114">
        <v>5298</v>
      </c>
      <c r="I42" s="140">
        <v>5245</v>
      </c>
      <c r="J42" s="115">
        <v>145</v>
      </c>
      <c r="K42" s="116">
        <v>2.7645376549094376</v>
      </c>
    </row>
    <row r="43" spans="1:11" ht="14.1" customHeight="1" x14ac:dyDescent="0.2">
      <c r="A43" s="306" t="s">
        <v>263</v>
      </c>
      <c r="B43" s="307" t="s">
        <v>264</v>
      </c>
      <c r="C43" s="308"/>
      <c r="D43" s="113">
        <v>5.0025610380740995</v>
      </c>
      <c r="E43" s="115">
        <v>5274</v>
      </c>
      <c r="F43" s="114">
        <v>5160</v>
      </c>
      <c r="G43" s="114">
        <v>5178</v>
      </c>
      <c r="H43" s="114">
        <v>5160</v>
      </c>
      <c r="I43" s="140">
        <v>5127</v>
      </c>
      <c r="J43" s="115">
        <v>147</v>
      </c>
      <c r="K43" s="116">
        <v>2.8671737858396722</v>
      </c>
    </row>
    <row r="44" spans="1:11" ht="14.1" customHeight="1" x14ac:dyDescent="0.2">
      <c r="A44" s="306">
        <v>53</v>
      </c>
      <c r="B44" s="307" t="s">
        <v>265</v>
      </c>
      <c r="C44" s="308"/>
      <c r="D44" s="113">
        <v>2.2366399180467815</v>
      </c>
      <c r="E44" s="115">
        <v>2358</v>
      </c>
      <c r="F44" s="114">
        <v>2473</v>
      </c>
      <c r="G44" s="114">
        <v>2490</v>
      </c>
      <c r="H44" s="114">
        <v>2460</v>
      </c>
      <c r="I44" s="140">
        <v>2370</v>
      </c>
      <c r="J44" s="115">
        <v>-12</v>
      </c>
      <c r="K44" s="116">
        <v>-0.50632911392405067</v>
      </c>
    </row>
    <row r="45" spans="1:11" ht="14.1" customHeight="1" x14ac:dyDescent="0.2">
      <c r="A45" s="306" t="s">
        <v>266</v>
      </c>
      <c r="B45" s="307" t="s">
        <v>267</v>
      </c>
      <c r="C45" s="308"/>
      <c r="D45" s="113">
        <v>2.2243089939863032</v>
      </c>
      <c r="E45" s="115">
        <v>2345</v>
      </c>
      <c r="F45" s="114">
        <v>2457</v>
      </c>
      <c r="G45" s="114">
        <v>2473</v>
      </c>
      <c r="H45" s="114">
        <v>2443</v>
      </c>
      <c r="I45" s="140">
        <v>2354</v>
      </c>
      <c r="J45" s="115">
        <v>-9</v>
      </c>
      <c r="K45" s="116">
        <v>-0.38232795242141038</v>
      </c>
    </row>
    <row r="46" spans="1:11" ht="14.1" customHeight="1" x14ac:dyDescent="0.2">
      <c r="A46" s="306">
        <v>54</v>
      </c>
      <c r="B46" s="307" t="s">
        <v>268</v>
      </c>
      <c r="C46" s="308"/>
      <c r="D46" s="113">
        <v>17.78403809307002</v>
      </c>
      <c r="E46" s="115">
        <v>18749</v>
      </c>
      <c r="F46" s="114">
        <v>18985</v>
      </c>
      <c r="G46" s="114">
        <v>19566</v>
      </c>
      <c r="H46" s="114">
        <v>19364</v>
      </c>
      <c r="I46" s="140">
        <v>19585</v>
      </c>
      <c r="J46" s="115">
        <v>-836</v>
      </c>
      <c r="K46" s="116">
        <v>-4.2685728874138373</v>
      </c>
    </row>
    <row r="47" spans="1:11" ht="14.1" customHeight="1" x14ac:dyDescent="0.2">
      <c r="A47" s="306">
        <v>61</v>
      </c>
      <c r="B47" s="307" t="s">
        <v>269</v>
      </c>
      <c r="C47" s="308"/>
      <c r="D47" s="113">
        <v>0.74364957410885357</v>
      </c>
      <c r="E47" s="115">
        <v>784</v>
      </c>
      <c r="F47" s="114">
        <v>807</v>
      </c>
      <c r="G47" s="114">
        <v>804</v>
      </c>
      <c r="H47" s="114">
        <v>789</v>
      </c>
      <c r="I47" s="140">
        <v>782</v>
      </c>
      <c r="J47" s="115">
        <v>2</v>
      </c>
      <c r="K47" s="116">
        <v>0.25575447570332482</v>
      </c>
    </row>
    <row r="48" spans="1:11" ht="14.1" customHeight="1" x14ac:dyDescent="0.2">
      <c r="A48" s="306">
        <v>62</v>
      </c>
      <c r="B48" s="307" t="s">
        <v>270</v>
      </c>
      <c r="C48" s="308"/>
      <c r="D48" s="113">
        <v>9.5147307115891717</v>
      </c>
      <c r="E48" s="115">
        <v>10031</v>
      </c>
      <c r="F48" s="114">
        <v>10402</v>
      </c>
      <c r="G48" s="114">
        <v>10321</v>
      </c>
      <c r="H48" s="114">
        <v>10544</v>
      </c>
      <c r="I48" s="140">
        <v>10348</v>
      </c>
      <c r="J48" s="115">
        <v>-317</v>
      </c>
      <c r="K48" s="116">
        <v>-3.0633938925396214</v>
      </c>
    </row>
    <row r="49" spans="1:11" ht="14.1" customHeight="1" x14ac:dyDescent="0.2">
      <c r="A49" s="306">
        <v>63</v>
      </c>
      <c r="B49" s="307" t="s">
        <v>271</v>
      </c>
      <c r="C49" s="308"/>
      <c r="D49" s="113">
        <v>10.753514313357236</v>
      </c>
      <c r="E49" s="115">
        <v>11337</v>
      </c>
      <c r="F49" s="114">
        <v>13136</v>
      </c>
      <c r="G49" s="114">
        <v>13281</v>
      </c>
      <c r="H49" s="114">
        <v>13505</v>
      </c>
      <c r="I49" s="140">
        <v>12673</v>
      </c>
      <c r="J49" s="115">
        <v>-1336</v>
      </c>
      <c r="K49" s="116">
        <v>-10.542097372366449</v>
      </c>
    </row>
    <row r="50" spans="1:11" ht="14.1" customHeight="1" x14ac:dyDescent="0.2">
      <c r="A50" s="306" t="s">
        <v>272</v>
      </c>
      <c r="B50" s="307" t="s">
        <v>273</v>
      </c>
      <c r="C50" s="308"/>
      <c r="D50" s="113">
        <v>0.49133989717906401</v>
      </c>
      <c r="E50" s="115">
        <v>518</v>
      </c>
      <c r="F50" s="114">
        <v>599</v>
      </c>
      <c r="G50" s="114">
        <v>581</v>
      </c>
      <c r="H50" s="114">
        <v>610</v>
      </c>
      <c r="I50" s="140">
        <v>591</v>
      </c>
      <c r="J50" s="115">
        <v>-73</v>
      </c>
      <c r="K50" s="116">
        <v>-12.351945854483926</v>
      </c>
    </row>
    <row r="51" spans="1:11" ht="14.1" customHeight="1" x14ac:dyDescent="0.2">
      <c r="A51" s="306" t="s">
        <v>274</v>
      </c>
      <c r="B51" s="307" t="s">
        <v>275</v>
      </c>
      <c r="C51" s="308"/>
      <c r="D51" s="113">
        <v>9.7234078879972685</v>
      </c>
      <c r="E51" s="115">
        <v>10251</v>
      </c>
      <c r="F51" s="114">
        <v>11889</v>
      </c>
      <c r="G51" s="114">
        <v>11976</v>
      </c>
      <c r="H51" s="114">
        <v>12165</v>
      </c>
      <c r="I51" s="140">
        <v>11391</v>
      </c>
      <c r="J51" s="115">
        <v>-1140</v>
      </c>
      <c r="K51" s="116">
        <v>-10.007900974453516</v>
      </c>
    </row>
    <row r="52" spans="1:11" ht="14.1" customHeight="1" x14ac:dyDescent="0.2">
      <c r="A52" s="306">
        <v>71</v>
      </c>
      <c r="B52" s="307" t="s">
        <v>276</v>
      </c>
      <c r="C52" s="308"/>
      <c r="D52" s="113">
        <v>13.916870601179975</v>
      </c>
      <c r="E52" s="115">
        <v>14672</v>
      </c>
      <c r="F52" s="114">
        <v>15292</v>
      </c>
      <c r="G52" s="114">
        <v>14630</v>
      </c>
      <c r="H52" s="114">
        <v>15166</v>
      </c>
      <c r="I52" s="140">
        <v>14683</v>
      </c>
      <c r="J52" s="115">
        <v>-11</v>
      </c>
      <c r="K52" s="116">
        <v>-7.4916570183205064E-2</v>
      </c>
    </row>
    <row r="53" spans="1:11" ht="14.1" customHeight="1" x14ac:dyDescent="0.2">
      <c r="A53" s="306" t="s">
        <v>277</v>
      </c>
      <c r="B53" s="307" t="s">
        <v>278</v>
      </c>
      <c r="C53" s="308"/>
      <c r="D53" s="113">
        <v>0.95232675051695026</v>
      </c>
      <c r="E53" s="115">
        <v>1004</v>
      </c>
      <c r="F53" s="114">
        <v>1016</v>
      </c>
      <c r="G53" s="114">
        <v>990</v>
      </c>
      <c r="H53" s="114">
        <v>934</v>
      </c>
      <c r="I53" s="140">
        <v>944</v>
      </c>
      <c r="J53" s="115">
        <v>60</v>
      </c>
      <c r="K53" s="116">
        <v>6.3559322033898304</v>
      </c>
    </row>
    <row r="54" spans="1:11" ht="14.1" customHeight="1" x14ac:dyDescent="0.2">
      <c r="A54" s="306" t="s">
        <v>279</v>
      </c>
      <c r="B54" s="307" t="s">
        <v>280</v>
      </c>
      <c r="C54" s="308"/>
      <c r="D54" s="113">
        <v>12.464667159903629</v>
      </c>
      <c r="E54" s="115">
        <v>13141</v>
      </c>
      <c r="F54" s="114">
        <v>13742</v>
      </c>
      <c r="G54" s="114">
        <v>13106</v>
      </c>
      <c r="H54" s="114">
        <v>13697</v>
      </c>
      <c r="I54" s="140">
        <v>13201</v>
      </c>
      <c r="J54" s="115">
        <v>-60</v>
      </c>
      <c r="K54" s="116">
        <v>-0.45451102189228088</v>
      </c>
    </row>
    <row r="55" spans="1:11" ht="14.1" customHeight="1" x14ac:dyDescent="0.2">
      <c r="A55" s="306">
        <v>72</v>
      </c>
      <c r="B55" s="307" t="s">
        <v>281</v>
      </c>
      <c r="C55" s="308"/>
      <c r="D55" s="113">
        <v>1.2027393622066662</v>
      </c>
      <c r="E55" s="115">
        <v>1268</v>
      </c>
      <c r="F55" s="114">
        <v>1276</v>
      </c>
      <c r="G55" s="114">
        <v>1267</v>
      </c>
      <c r="H55" s="114">
        <v>1260</v>
      </c>
      <c r="I55" s="140">
        <v>1244</v>
      </c>
      <c r="J55" s="115">
        <v>24</v>
      </c>
      <c r="K55" s="116">
        <v>1.9292604501607717</v>
      </c>
    </row>
    <row r="56" spans="1:11" ht="14.1" customHeight="1" x14ac:dyDescent="0.2">
      <c r="A56" s="306" t="s">
        <v>282</v>
      </c>
      <c r="B56" s="307" t="s">
        <v>283</v>
      </c>
      <c r="C56" s="308"/>
      <c r="D56" s="113">
        <v>0.16883880636655094</v>
      </c>
      <c r="E56" s="115">
        <v>178</v>
      </c>
      <c r="F56" s="114">
        <v>192</v>
      </c>
      <c r="G56" s="114">
        <v>200</v>
      </c>
      <c r="H56" s="114">
        <v>204</v>
      </c>
      <c r="I56" s="140">
        <v>195</v>
      </c>
      <c r="J56" s="115">
        <v>-17</v>
      </c>
      <c r="K56" s="116">
        <v>-8.7179487179487172</v>
      </c>
    </row>
    <row r="57" spans="1:11" ht="14.1" customHeight="1" x14ac:dyDescent="0.2">
      <c r="A57" s="306" t="s">
        <v>284</v>
      </c>
      <c r="B57" s="307" t="s">
        <v>285</v>
      </c>
      <c r="C57" s="308"/>
      <c r="D57" s="113">
        <v>0.72752451956822795</v>
      </c>
      <c r="E57" s="115">
        <v>767</v>
      </c>
      <c r="F57" s="114">
        <v>761</v>
      </c>
      <c r="G57" s="114">
        <v>757</v>
      </c>
      <c r="H57" s="114">
        <v>751</v>
      </c>
      <c r="I57" s="140">
        <v>741</v>
      </c>
      <c r="J57" s="115">
        <v>26</v>
      </c>
      <c r="K57" s="116">
        <v>3.5087719298245612</v>
      </c>
    </row>
    <row r="58" spans="1:11" ht="14.1" customHeight="1" x14ac:dyDescent="0.2">
      <c r="A58" s="306">
        <v>73</v>
      </c>
      <c r="B58" s="307" t="s">
        <v>286</v>
      </c>
      <c r="C58" s="308"/>
      <c r="D58" s="113">
        <v>1.0073416424790849</v>
      </c>
      <c r="E58" s="115">
        <v>1062</v>
      </c>
      <c r="F58" s="114">
        <v>1050</v>
      </c>
      <c r="G58" s="114">
        <v>1038</v>
      </c>
      <c r="H58" s="114">
        <v>1020</v>
      </c>
      <c r="I58" s="140">
        <v>1022</v>
      </c>
      <c r="J58" s="115">
        <v>40</v>
      </c>
      <c r="K58" s="116">
        <v>3.9138943248532287</v>
      </c>
    </row>
    <row r="59" spans="1:11" ht="14.1" customHeight="1" x14ac:dyDescent="0.2">
      <c r="A59" s="306" t="s">
        <v>287</v>
      </c>
      <c r="B59" s="307" t="s">
        <v>288</v>
      </c>
      <c r="C59" s="308"/>
      <c r="D59" s="113">
        <v>0.67914935594635095</v>
      </c>
      <c r="E59" s="115">
        <v>716</v>
      </c>
      <c r="F59" s="114">
        <v>698</v>
      </c>
      <c r="G59" s="114">
        <v>684</v>
      </c>
      <c r="H59" s="114">
        <v>666</v>
      </c>
      <c r="I59" s="140">
        <v>669</v>
      </c>
      <c r="J59" s="115">
        <v>47</v>
      </c>
      <c r="K59" s="116">
        <v>7.0254110612855012</v>
      </c>
    </row>
    <row r="60" spans="1:11" ht="14.1" customHeight="1" x14ac:dyDescent="0.2">
      <c r="A60" s="306">
        <v>81</v>
      </c>
      <c r="B60" s="307" t="s">
        <v>289</v>
      </c>
      <c r="C60" s="308"/>
      <c r="D60" s="113">
        <v>4.9978183749739156</v>
      </c>
      <c r="E60" s="115">
        <v>5269</v>
      </c>
      <c r="F60" s="114">
        <v>5246</v>
      </c>
      <c r="G60" s="114">
        <v>5245</v>
      </c>
      <c r="H60" s="114">
        <v>5230</v>
      </c>
      <c r="I60" s="140">
        <v>5188</v>
      </c>
      <c r="J60" s="115">
        <v>81</v>
      </c>
      <c r="K60" s="116">
        <v>1.5612952968388589</v>
      </c>
    </row>
    <row r="61" spans="1:11" ht="14.1" customHeight="1" x14ac:dyDescent="0.2">
      <c r="A61" s="306" t="s">
        <v>290</v>
      </c>
      <c r="B61" s="307" t="s">
        <v>291</v>
      </c>
      <c r="C61" s="308"/>
      <c r="D61" s="113">
        <v>1.5517993663802099</v>
      </c>
      <c r="E61" s="115">
        <v>1636</v>
      </c>
      <c r="F61" s="114">
        <v>1653</v>
      </c>
      <c r="G61" s="114">
        <v>1643</v>
      </c>
      <c r="H61" s="114">
        <v>1657</v>
      </c>
      <c r="I61" s="140">
        <v>1655</v>
      </c>
      <c r="J61" s="115">
        <v>-19</v>
      </c>
      <c r="K61" s="116">
        <v>-1.148036253776435</v>
      </c>
    </row>
    <row r="62" spans="1:11" ht="14.1" customHeight="1" x14ac:dyDescent="0.2">
      <c r="A62" s="306" t="s">
        <v>292</v>
      </c>
      <c r="B62" s="307" t="s">
        <v>293</v>
      </c>
      <c r="C62" s="308"/>
      <c r="D62" s="113">
        <v>2.2594047009276648</v>
      </c>
      <c r="E62" s="115">
        <v>2382</v>
      </c>
      <c r="F62" s="114">
        <v>2317</v>
      </c>
      <c r="G62" s="114">
        <v>2295</v>
      </c>
      <c r="H62" s="114">
        <v>2263</v>
      </c>
      <c r="I62" s="140">
        <v>2217</v>
      </c>
      <c r="J62" s="115">
        <v>165</v>
      </c>
      <c r="K62" s="116">
        <v>7.4424898511502029</v>
      </c>
    </row>
    <row r="63" spans="1:11" ht="14.1" customHeight="1" x14ac:dyDescent="0.2">
      <c r="A63" s="306"/>
      <c r="B63" s="307" t="s">
        <v>294</v>
      </c>
      <c r="C63" s="308"/>
      <c r="D63" s="113">
        <v>2.0127862197180959</v>
      </c>
      <c r="E63" s="115">
        <v>2122</v>
      </c>
      <c r="F63" s="114">
        <v>2051</v>
      </c>
      <c r="G63" s="114">
        <v>2047</v>
      </c>
      <c r="H63" s="114">
        <v>2022</v>
      </c>
      <c r="I63" s="140">
        <v>1963</v>
      </c>
      <c r="J63" s="115">
        <v>159</v>
      </c>
      <c r="K63" s="116">
        <v>8.0998471726948544</v>
      </c>
    </row>
    <row r="64" spans="1:11" ht="14.1" customHeight="1" x14ac:dyDescent="0.2">
      <c r="A64" s="306" t="s">
        <v>295</v>
      </c>
      <c r="B64" s="307" t="s">
        <v>296</v>
      </c>
      <c r="C64" s="308"/>
      <c r="D64" s="113">
        <v>9.1059131523533093E-2</v>
      </c>
      <c r="E64" s="115">
        <v>96</v>
      </c>
      <c r="F64" s="114">
        <v>102</v>
      </c>
      <c r="G64" s="114">
        <v>106</v>
      </c>
      <c r="H64" s="114">
        <v>107</v>
      </c>
      <c r="I64" s="140">
        <v>104</v>
      </c>
      <c r="J64" s="115">
        <v>-8</v>
      </c>
      <c r="K64" s="116">
        <v>-7.6923076923076925</v>
      </c>
    </row>
    <row r="65" spans="1:11" ht="14.1" customHeight="1" x14ac:dyDescent="0.2">
      <c r="A65" s="306" t="s">
        <v>297</v>
      </c>
      <c r="B65" s="307" t="s">
        <v>298</v>
      </c>
      <c r="C65" s="308"/>
      <c r="D65" s="113">
        <v>0.67535522546620375</v>
      </c>
      <c r="E65" s="115">
        <v>712</v>
      </c>
      <c r="F65" s="114">
        <v>740</v>
      </c>
      <c r="G65" s="114">
        <v>756</v>
      </c>
      <c r="H65" s="114">
        <v>748</v>
      </c>
      <c r="I65" s="140">
        <v>753</v>
      </c>
      <c r="J65" s="115">
        <v>-41</v>
      </c>
      <c r="K65" s="116">
        <v>-5.4448871181938907</v>
      </c>
    </row>
    <row r="66" spans="1:11" ht="14.1" customHeight="1" x14ac:dyDescent="0.2">
      <c r="A66" s="306">
        <v>82</v>
      </c>
      <c r="B66" s="307" t="s">
        <v>299</v>
      </c>
      <c r="C66" s="308"/>
      <c r="D66" s="113">
        <v>2.6644281296833796</v>
      </c>
      <c r="E66" s="115">
        <v>2809</v>
      </c>
      <c r="F66" s="114">
        <v>2862</v>
      </c>
      <c r="G66" s="114">
        <v>2870</v>
      </c>
      <c r="H66" s="114">
        <v>2867</v>
      </c>
      <c r="I66" s="140">
        <v>2827</v>
      </c>
      <c r="J66" s="115">
        <v>-18</v>
      </c>
      <c r="K66" s="116">
        <v>-0.63671736823487801</v>
      </c>
    </row>
    <row r="67" spans="1:11" ht="14.1" customHeight="1" x14ac:dyDescent="0.2">
      <c r="A67" s="306" t="s">
        <v>300</v>
      </c>
      <c r="B67" s="307" t="s">
        <v>301</v>
      </c>
      <c r="C67" s="308"/>
      <c r="D67" s="113">
        <v>1.6200937150228596</v>
      </c>
      <c r="E67" s="115">
        <v>1708</v>
      </c>
      <c r="F67" s="114">
        <v>1700</v>
      </c>
      <c r="G67" s="114">
        <v>1713</v>
      </c>
      <c r="H67" s="114">
        <v>1687</v>
      </c>
      <c r="I67" s="140">
        <v>1659</v>
      </c>
      <c r="J67" s="115">
        <v>49</v>
      </c>
      <c r="K67" s="116">
        <v>2.9535864978902953</v>
      </c>
    </row>
    <row r="68" spans="1:11" ht="14.1" customHeight="1" x14ac:dyDescent="0.2">
      <c r="A68" s="306" t="s">
        <v>302</v>
      </c>
      <c r="B68" s="307" t="s">
        <v>303</v>
      </c>
      <c r="C68" s="308"/>
      <c r="D68" s="113">
        <v>0.68578908428660856</v>
      </c>
      <c r="E68" s="115">
        <v>723</v>
      </c>
      <c r="F68" s="114">
        <v>776</v>
      </c>
      <c r="G68" s="114">
        <v>774</v>
      </c>
      <c r="H68" s="114">
        <v>798</v>
      </c>
      <c r="I68" s="140">
        <v>791</v>
      </c>
      <c r="J68" s="115">
        <v>-68</v>
      </c>
      <c r="K68" s="116">
        <v>-8.596713021491782</v>
      </c>
    </row>
    <row r="69" spans="1:11" ht="14.1" customHeight="1" x14ac:dyDescent="0.2">
      <c r="A69" s="306">
        <v>83</v>
      </c>
      <c r="B69" s="307" t="s">
        <v>304</v>
      </c>
      <c r="C69" s="308"/>
      <c r="D69" s="113">
        <v>2.2451767116271131</v>
      </c>
      <c r="E69" s="115">
        <v>2367</v>
      </c>
      <c r="F69" s="114">
        <v>2371</v>
      </c>
      <c r="G69" s="114">
        <v>2363</v>
      </c>
      <c r="H69" s="114">
        <v>2487</v>
      </c>
      <c r="I69" s="140">
        <v>2439</v>
      </c>
      <c r="J69" s="115">
        <v>-72</v>
      </c>
      <c r="K69" s="116">
        <v>-2.9520295202952029</v>
      </c>
    </row>
    <row r="70" spans="1:11" ht="14.1" customHeight="1" x14ac:dyDescent="0.2">
      <c r="A70" s="306" t="s">
        <v>305</v>
      </c>
      <c r="B70" s="307" t="s">
        <v>306</v>
      </c>
      <c r="C70" s="308"/>
      <c r="D70" s="113">
        <v>1.492990343937928</v>
      </c>
      <c r="E70" s="115">
        <v>1574</v>
      </c>
      <c r="F70" s="114">
        <v>1593</v>
      </c>
      <c r="G70" s="114">
        <v>1579</v>
      </c>
      <c r="H70" s="114">
        <v>1656</v>
      </c>
      <c r="I70" s="140">
        <v>1618</v>
      </c>
      <c r="J70" s="115">
        <v>-44</v>
      </c>
      <c r="K70" s="116">
        <v>-2.7194066749072929</v>
      </c>
    </row>
    <row r="71" spans="1:11" ht="14.1" customHeight="1" x14ac:dyDescent="0.2">
      <c r="A71" s="306"/>
      <c r="B71" s="307" t="s">
        <v>307</v>
      </c>
      <c r="C71" s="308"/>
      <c r="D71" s="113">
        <v>0.78159087891032575</v>
      </c>
      <c r="E71" s="115">
        <v>824</v>
      </c>
      <c r="F71" s="114">
        <v>800</v>
      </c>
      <c r="G71" s="114">
        <v>809</v>
      </c>
      <c r="H71" s="114">
        <v>850</v>
      </c>
      <c r="I71" s="140">
        <v>844</v>
      </c>
      <c r="J71" s="115">
        <v>-20</v>
      </c>
      <c r="K71" s="116">
        <v>-2.3696682464454977</v>
      </c>
    </row>
    <row r="72" spans="1:11" ht="14.1" customHeight="1" x14ac:dyDescent="0.2">
      <c r="A72" s="306">
        <v>84</v>
      </c>
      <c r="B72" s="307" t="s">
        <v>308</v>
      </c>
      <c r="C72" s="308"/>
      <c r="D72" s="113">
        <v>1.9748449149166241</v>
      </c>
      <c r="E72" s="115">
        <v>2082</v>
      </c>
      <c r="F72" s="114">
        <v>2146</v>
      </c>
      <c r="G72" s="114">
        <v>2075</v>
      </c>
      <c r="H72" s="114">
        <v>2081</v>
      </c>
      <c r="I72" s="140">
        <v>2045</v>
      </c>
      <c r="J72" s="115">
        <v>37</v>
      </c>
      <c r="K72" s="116">
        <v>1.8092909535452322</v>
      </c>
    </row>
    <row r="73" spans="1:11" ht="14.1" customHeight="1" x14ac:dyDescent="0.2">
      <c r="A73" s="306" t="s">
        <v>309</v>
      </c>
      <c r="B73" s="307" t="s">
        <v>310</v>
      </c>
      <c r="C73" s="308"/>
      <c r="D73" s="113">
        <v>0.4325308747367822</v>
      </c>
      <c r="E73" s="115">
        <v>456</v>
      </c>
      <c r="F73" s="114">
        <v>446</v>
      </c>
      <c r="G73" s="114">
        <v>436</v>
      </c>
      <c r="H73" s="114">
        <v>468</v>
      </c>
      <c r="I73" s="140">
        <v>458</v>
      </c>
      <c r="J73" s="115">
        <v>-2</v>
      </c>
      <c r="K73" s="116">
        <v>-0.4366812227074236</v>
      </c>
    </row>
    <row r="74" spans="1:11" ht="14.1" customHeight="1" x14ac:dyDescent="0.2">
      <c r="A74" s="306" t="s">
        <v>311</v>
      </c>
      <c r="B74" s="307" t="s">
        <v>312</v>
      </c>
      <c r="C74" s="308"/>
      <c r="D74" s="113">
        <v>8.3470870563238667E-2</v>
      </c>
      <c r="E74" s="115">
        <v>88</v>
      </c>
      <c r="F74" s="114">
        <v>82</v>
      </c>
      <c r="G74" s="114">
        <v>81</v>
      </c>
      <c r="H74" s="114">
        <v>74</v>
      </c>
      <c r="I74" s="140">
        <v>78</v>
      </c>
      <c r="J74" s="115">
        <v>10</v>
      </c>
      <c r="K74" s="116">
        <v>12.820512820512821</v>
      </c>
    </row>
    <row r="75" spans="1:11" ht="14.1" customHeight="1" x14ac:dyDescent="0.2">
      <c r="A75" s="306" t="s">
        <v>313</v>
      </c>
      <c r="B75" s="307" t="s">
        <v>314</v>
      </c>
      <c r="C75" s="308"/>
      <c r="D75" s="113">
        <v>0.15176521920588848</v>
      </c>
      <c r="E75" s="115">
        <v>160</v>
      </c>
      <c r="F75" s="114">
        <v>186</v>
      </c>
      <c r="G75" s="114">
        <v>164</v>
      </c>
      <c r="H75" s="114">
        <v>198</v>
      </c>
      <c r="I75" s="140">
        <v>193</v>
      </c>
      <c r="J75" s="115">
        <v>-33</v>
      </c>
      <c r="K75" s="116">
        <v>-17.098445595854923</v>
      </c>
    </row>
    <row r="76" spans="1:11" ht="14.1" customHeight="1" x14ac:dyDescent="0.2">
      <c r="A76" s="306">
        <v>91</v>
      </c>
      <c r="B76" s="307" t="s">
        <v>315</v>
      </c>
      <c r="C76" s="308"/>
      <c r="D76" s="113">
        <v>0.57196516988219226</v>
      </c>
      <c r="E76" s="115">
        <v>603</v>
      </c>
      <c r="F76" s="114">
        <v>581</v>
      </c>
      <c r="G76" s="114">
        <v>596</v>
      </c>
      <c r="H76" s="114">
        <v>589</v>
      </c>
      <c r="I76" s="140">
        <v>587</v>
      </c>
      <c r="J76" s="115">
        <v>16</v>
      </c>
      <c r="K76" s="116">
        <v>2.7257240204429301</v>
      </c>
    </row>
    <row r="77" spans="1:11" ht="14.1" customHeight="1" x14ac:dyDescent="0.2">
      <c r="A77" s="306">
        <v>92</v>
      </c>
      <c r="B77" s="307" t="s">
        <v>316</v>
      </c>
      <c r="C77" s="308"/>
      <c r="D77" s="113">
        <v>0.44960446189744463</v>
      </c>
      <c r="E77" s="115">
        <v>474</v>
      </c>
      <c r="F77" s="114">
        <v>475</v>
      </c>
      <c r="G77" s="114">
        <v>495</v>
      </c>
      <c r="H77" s="114">
        <v>495</v>
      </c>
      <c r="I77" s="140">
        <v>503</v>
      </c>
      <c r="J77" s="115">
        <v>-29</v>
      </c>
      <c r="K77" s="116">
        <v>-5.7654075546719685</v>
      </c>
    </row>
    <row r="78" spans="1:11" ht="14.1" customHeight="1" x14ac:dyDescent="0.2">
      <c r="A78" s="306">
        <v>93</v>
      </c>
      <c r="B78" s="307" t="s">
        <v>317</v>
      </c>
      <c r="C78" s="308"/>
      <c r="D78" s="113">
        <v>9.9595925103864322E-2</v>
      </c>
      <c r="E78" s="115">
        <v>105</v>
      </c>
      <c r="F78" s="114">
        <v>116</v>
      </c>
      <c r="G78" s="114">
        <v>112</v>
      </c>
      <c r="H78" s="114">
        <v>109</v>
      </c>
      <c r="I78" s="140">
        <v>107</v>
      </c>
      <c r="J78" s="115">
        <v>-2</v>
      </c>
      <c r="K78" s="116">
        <v>-1.8691588785046729</v>
      </c>
    </row>
    <row r="79" spans="1:11" ht="14.1" customHeight="1" x14ac:dyDescent="0.2">
      <c r="A79" s="306">
        <v>94</v>
      </c>
      <c r="B79" s="307" t="s">
        <v>318</v>
      </c>
      <c r="C79" s="308"/>
      <c r="D79" s="113">
        <v>0.70950239978752871</v>
      </c>
      <c r="E79" s="115">
        <v>748</v>
      </c>
      <c r="F79" s="114">
        <v>775</v>
      </c>
      <c r="G79" s="114">
        <v>784</v>
      </c>
      <c r="H79" s="114">
        <v>788</v>
      </c>
      <c r="I79" s="140">
        <v>773</v>
      </c>
      <c r="J79" s="115">
        <v>-25</v>
      </c>
      <c r="K79" s="116">
        <v>-3.2341526520051747</v>
      </c>
    </row>
    <row r="80" spans="1:11" ht="14.1" customHeight="1" x14ac:dyDescent="0.2">
      <c r="A80" s="306" t="s">
        <v>319</v>
      </c>
      <c r="B80" s="307" t="s">
        <v>320</v>
      </c>
      <c r="C80" s="308"/>
      <c r="D80" s="113">
        <v>9.48532620036803E-3</v>
      </c>
      <c r="E80" s="115">
        <v>10</v>
      </c>
      <c r="F80" s="114">
        <v>10</v>
      </c>
      <c r="G80" s="114">
        <v>9</v>
      </c>
      <c r="H80" s="114">
        <v>10</v>
      </c>
      <c r="I80" s="140">
        <v>9</v>
      </c>
      <c r="J80" s="115">
        <v>1</v>
      </c>
      <c r="K80" s="116">
        <v>11.111111111111111</v>
      </c>
    </row>
    <row r="81" spans="1:11" ht="14.1" customHeight="1" x14ac:dyDescent="0.2">
      <c r="A81" s="310" t="s">
        <v>321</v>
      </c>
      <c r="B81" s="311" t="s">
        <v>333</v>
      </c>
      <c r="C81" s="312"/>
      <c r="D81" s="125">
        <v>3.693586022423311</v>
      </c>
      <c r="E81" s="143">
        <v>3894</v>
      </c>
      <c r="F81" s="144">
        <v>4071</v>
      </c>
      <c r="G81" s="144">
        <v>4050</v>
      </c>
      <c r="H81" s="144">
        <v>4130</v>
      </c>
      <c r="I81" s="145">
        <v>4006</v>
      </c>
      <c r="J81" s="143">
        <v>-112</v>
      </c>
      <c r="K81" s="146">
        <v>-2.7958062905641539</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20" t="s">
        <v>323</v>
      </c>
      <c r="B85" s="620"/>
      <c r="C85" s="620"/>
      <c r="D85" s="620"/>
      <c r="E85" s="620"/>
      <c r="F85" s="620"/>
      <c r="G85" s="620"/>
      <c r="H85" s="620"/>
      <c r="I85" s="620"/>
      <c r="J85" s="620"/>
      <c r="K85" s="620"/>
    </row>
    <row r="86" spans="1:11" ht="18" customHeight="1" x14ac:dyDescent="0.2">
      <c r="A86" s="620"/>
      <c r="B86" s="620"/>
      <c r="C86" s="620"/>
      <c r="D86" s="620"/>
      <c r="E86" s="620"/>
      <c r="F86" s="620"/>
      <c r="G86" s="620"/>
      <c r="H86" s="620"/>
      <c r="I86" s="620"/>
      <c r="J86" s="620"/>
      <c r="K86" s="620"/>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election activeCell="A2" sqref="A2"/>
    </sheetView>
  </sheetViews>
  <sheetFormatPr baseColWidth="10" defaultColWidth="7.75" defaultRowHeight="15.95" customHeight="1" x14ac:dyDescent="0.2"/>
  <cols>
    <col min="1" max="1" width="3.625" style="401" customWidth="1"/>
    <col min="2" max="2" width="3.125" style="402" customWidth="1"/>
    <col min="3" max="3" width="3.25" style="401" customWidth="1"/>
    <col min="4" max="4" width="5.625" style="402" customWidth="1"/>
    <col min="5" max="5" width="15.5" style="402" customWidth="1"/>
    <col min="6" max="11" width="8.5" style="403" customWidth="1"/>
    <col min="12" max="12" width="7.625" style="404"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22" t="s">
        <v>334</v>
      </c>
      <c r="B3" s="622"/>
      <c r="C3" s="622"/>
      <c r="D3" s="622"/>
      <c r="E3" s="622"/>
      <c r="F3" s="622"/>
      <c r="G3" s="622"/>
      <c r="H3" s="622"/>
      <c r="I3" s="622"/>
      <c r="J3" s="622"/>
      <c r="K3" s="622"/>
      <c r="L3" s="62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23" t="s">
        <v>335</v>
      </c>
      <c r="B5" s="623"/>
      <c r="C5" s="623"/>
      <c r="D5" s="623"/>
      <c r="E5" s="336"/>
      <c r="F5" s="336"/>
      <c r="G5" s="336"/>
      <c r="H5" s="336"/>
      <c r="I5" s="337"/>
      <c r="J5" s="337"/>
      <c r="K5" s="336"/>
      <c r="L5" s="336"/>
    </row>
    <row r="6" spans="1:17" s="553" customFormat="1" ht="35.1" customHeight="1" x14ac:dyDescent="0.25">
      <c r="A6" s="634" t="s">
        <v>519</v>
      </c>
      <c r="B6" s="635"/>
      <c r="C6" s="635"/>
      <c r="D6" s="635"/>
      <c r="E6" s="635"/>
      <c r="F6" s="635"/>
      <c r="G6" s="635"/>
      <c r="H6" s="635"/>
      <c r="I6" s="635"/>
      <c r="J6" s="635"/>
      <c r="K6" s="635"/>
      <c r="L6" s="635"/>
    </row>
    <row r="7" spans="1:17" s="91" customFormat="1" ht="12" customHeight="1" x14ac:dyDescent="0.2">
      <c r="A7" s="624" t="s">
        <v>336</v>
      </c>
      <c r="B7" s="624"/>
      <c r="C7" s="624"/>
      <c r="D7" s="624"/>
      <c r="E7" s="624"/>
      <c r="F7" s="627" t="s">
        <v>104</v>
      </c>
      <c r="G7" s="628"/>
      <c r="H7" s="628"/>
      <c r="I7" s="628"/>
      <c r="J7" s="628"/>
      <c r="K7" s="628"/>
      <c r="L7" s="629"/>
      <c r="M7" s="96"/>
      <c r="N7" s="96"/>
      <c r="O7" s="96"/>
      <c r="P7" s="96"/>
      <c r="Q7" s="96"/>
    </row>
    <row r="8" spans="1:17" ht="21.75" customHeight="1" x14ac:dyDescent="0.2">
      <c r="A8" s="624"/>
      <c r="B8" s="624"/>
      <c r="C8" s="624"/>
      <c r="D8" s="624"/>
      <c r="E8" s="624"/>
      <c r="F8" s="630" t="s">
        <v>335</v>
      </c>
      <c r="G8" s="630" t="s">
        <v>337</v>
      </c>
      <c r="H8" s="630" t="s">
        <v>338</v>
      </c>
      <c r="I8" s="630" t="s">
        <v>339</v>
      </c>
      <c r="J8" s="630" t="s">
        <v>340</v>
      </c>
      <c r="K8" s="632" t="s">
        <v>341</v>
      </c>
      <c r="L8" s="633"/>
    </row>
    <row r="9" spans="1:17" ht="12" customHeight="1" x14ac:dyDescent="0.2">
      <c r="A9" s="624"/>
      <c r="B9" s="624"/>
      <c r="C9" s="624"/>
      <c r="D9" s="624"/>
      <c r="E9" s="624"/>
      <c r="F9" s="631"/>
      <c r="G9" s="631"/>
      <c r="H9" s="631"/>
      <c r="I9" s="631"/>
      <c r="J9" s="631"/>
      <c r="K9" s="338" t="s">
        <v>102</v>
      </c>
      <c r="L9" s="339" t="s">
        <v>342</v>
      </c>
    </row>
    <row r="10" spans="1:17" ht="12" customHeight="1" x14ac:dyDescent="0.2">
      <c r="A10" s="625"/>
      <c r="B10" s="625"/>
      <c r="C10" s="625"/>
      <c r="D10" s="625"/>
      <c r="E10" s="626"/>
      <c r="F10" s="340">
        <v>1</v>
      </c>
      <c r="G10" s="341">
        <v>2</v>
      </c>
      <c r="H10" s="341">
        <v>3</v>
      </c>
      <c r="I10" s="341">
        <v>4</v>
      </c>
      <c r="J10" s="341">
        <v>5</v>
      </c>
      <c r="K10" s="341">
        <v>6</v>
      </c>
      <c r="L10" s="341">
        <v>7</v>
      </c>
      <c r="M10" s="101"/>
    </row>
    <row r="11" spans="1:17" s="110" customFormat="1" ht="27.75" customHeight="1" x14ac:dyDescent="0.2">
      <c r="A11" s="636" t="s">
        <v>343</v>
      </c>
      <c r="B11" s="637"/>
      <c r="C11" s="637"/>
      <c r="D11" s="637"/>
      <c r="E11" s="638"/>
      <c r="F11" s="342"/>
      <c r="G11" s="342"/>
      <c r="H11" s="342"/>
      <c r="I11" s="342"/>
      <c r="J11" s="343"/>
      <c r="K11" s="342"/>
      <c r="L11" s="343"/>
    </row>
    <row r="12" spans="1:17" s="110" customFormat="1" ht="15.75" customHeight="1" x14ac:dyDescent="0.2">
      <c r="A12" s="344" t="s">
        <v>104</v>
      </c>
      <c r="B12" s="345"/>
      <c r="C12" s="346"/>
      <c r="D12" s="346"/>
      <c r="E12" s="347"/>
      <c r="F12" s="535">
        <v>41195</v>
      </c>
      <c r="G12" s="535">
        <v>37148</v>
      </c>
      <c r="H12" s="535">
        <v>52747</v>
      </c>
      <c r="I12" s="535">
        <v>37405</v>
      </c>
      <c r="J12" s="536">
        <v>40497</v>
      </c>
      <c r="K12" s="537">
        <v>698</v>
      </c>
      <c r="L12" s="348">
        <v>1.7235844630466455</v>
      </c>
    </row>
    <row r="13" spans="1:17" s="110" customFormat="1" ht="15" customHeight="1" x14ac:dyDescent="0.2">
      <c r="A13" s="349" t="s">
        <v>344</v>
      </c>
      <c r="B13" s="350" t="s">
        <v>345</v>
      </c>
      <c r="C13" s="346"/>
      <c r="D13" s="346"/>
      <c r="E13" s="347"/>
      <c r="F13" s="535">
        <v>23856</v>
      </c>
      <c r="G13" s="535">
        <v>20643</v>
      </c>
      <c r="H13" s="535">
        <v>30102</v>
      </c>
      <c r="I13" s="535">
        <v>21692</v>
      </c>
      <c r="J13" s="536">
        <v>23096</v>
      </c>
      <c r="K13" s="537">
        <v>760</v>
      </c>
      <c r="L13" s="348">
        <v>3.2906130931763076</v>
      </c>
    </row>
    <row r="14" spans="1:17" s="110" customFormat="1" ht="22.5" customHeight="1" x14ac:dyDescent="0.2">
      <c r="A14" s="349"/>
      <c r="B14" s="350" t="s">
        <v>346</v>
      </c>
      <c r="C14" s="346"/>
      <c r="D14" s="346"/>
      <c r="E14" s="347"/>
      <c r="F14" s="535">
        <v>17339</v>
      </c>
      <c r="G14" s="535">
        <v>16505</v>
      </c>
      <c r="H14" s="535">
        <v>22645</v>
      </c>
      <c r="I14" s="535">
        <v>15713</v>
      </c>
      <c r="J14" s="536">
        <v>17401</v>
      </c>
      <c r="K14" s="537">
        <v>-62</v>
      </c>
      <c r="L14" s="348">
        <v>-0.35630136199069018</v>
      </c>
    </row>
    <row r="15" spans="1:17" s="110" customFormat="1" ht="15" customHeight="1" x14ac:dyDescent="0.2">
      <c r="A15" s="349" t="s">
        <v>347</v>
      </c>
      <c r="B15" s="350" t="s">
        <v>108</v>
      </c>
      <c r="C15" s="346"/>
      <c r="D15" s="346"/>
      <c r="E15" s="347"/>
      <c r="F15" s="535">
        <v>8853</v>
      </c>
      <c r="G15" s="535">
        <v>8907</v>
      </c>
      <c r="H15" s="535">
        <v>19757</v>
      </c>
      <c r="I15" s="535">
        <v>8615</v>
      </c>
      <c r="J15" s="536">
        <v>8958</v>
      </c>
      <c r="K15" s="537">
        <v>-105</v>
      </c>
      <c r="L15" s="348">
        <v>-1.1721366376423308</v>
      </c>
    </row>
    <row r="16" spans="1:17" s="110" customFormat="1" ht="15" customHeight="1" x14ac:dyDescent="0.2">
      <c r="A16" s="349"/>
      <c r="B16" s="350" t="s">
        <v>109</v>
      </c>
      <c r="C16" s="346"/>
      <c r="D16" s="346"/>
      <c r="E16" s="347"/>
      <c r="F16" s="535">
        <v>28200</v>
      </c>
      <c r="G16" s="535">
        <v>24899</v>
      </c>
      <c r="H16" s="535">
        <v>29244</v>
      </c>
      <c r="I16" s="535">
        <v>25444</v>
      </c>
      <c r="J16" s="536">
        <v>27756</v>
      </c>
      <c r="K16" s="537">
        <v>444</v>
      </c>
      <c r="L16" s="348">
        <v>1.5996541288370083</v>
      </c>
    </row>
    <row r="17" spans="1:12" s="110" customFormat="1" ht="15" customHeight="1" x14ac:dyDescent="0.2">
      <c r="A17" s="349"/>
      <c r="B17" s="350" t="s">
        <v>110</v>
      </c>
      <c r="C17" s="346"/>
      <c r="D17" s="346"/>
      <c r="E17" s="347"/>
      <c r="F17" s="535">
        <v>3652</v>
      </c>
      <c r="G17" s="535">
        <v>2811</v>
      </c>
      <c r="H17" s="535">
        <v>3178</v>
      </c>
      <c r="I17" s="535">
        <v>2898</v>
      </c>
      <c r="J17" s="536">
        <v>3289</v>
      </c>
      <c r="K17" s="537">
        <v>363</v>
      </c>
      <c r="L17" s="348">
        <v>11.036789297658864</v>
      </c>
    </row>
    <row r="18" spans="1:12" s="110" customFormat="1" ht="15" customHeight="1" x14ac:dyDescent="0.2">
      <c r="A18" s="349"/>
      <c r="B18" s="350" t="s">
        <v>111</v>
      </c>
      <c r="C18" s="346"/>
      <c r="D18" s="346"/>
      <c r="E18" s="347"/>
      <c r="F18" s="535">
        <v>490</v>
      </c>
      <c r="G18" s="535">
        <v>531</v>
      </c>
      <c r="H18" s="535">
        <v>568</v>
      </c>
      <c r="I18" s="535">
        <v>448</v>
      </c>
      <c r="J18" s="536">
        <v>494</v>
      </c>
      <c r="K18" s="537">
        <v>-4</v>
      </c>
      <c r="L18" s="348">
        <v>-0.80971659919028338</v>
      </c>
    </row>
    <row r="19" spans="1:12" s="110" customFormat="1" ht="15" customHeight="1" x14ac:dyDescent="0.2">
      <c r="A19" s="118" t="s">
        <v>113</v>
      </c>
      <c r="B19" s="119" t="s">
        <v>181</v>
      </c>
      <c r="C19" s="346"/>
      <c r="D19" s="346"/>
      <c r="E19" s="347"/>
      <c r="F19" s="535">
        <v>25729</v>
      </c>
      <c r="G19" s="535">
        <v>21146</v>
      </c>
      <c r="H19" s="535">
        <v>35440</v>
      </c>
      <c r="I19" s="535">
        <v>22183</v>
      </c>
      <c r="J19" s="536">
        <v>24785</v>
      </c>
      <c r="K19" s="537">
        <v>944</v>
      </c>
      <c r="L19" s="348">
        <v>3.8087552955416584</v>
      </c>
    </row>
    <row r="20" spans="1:12" s="110" customFormat="1" ht="15" customHeight="1" x14ac:dyDescent="0.2">
      <c r="A20" s="118"/>
      <c r="B20" s="119" t="s">
        <v>182</v>
      </c>
      <c r="C20" s="346"/>
      <c r="D20" s="346"/>
      <c r="E20" s="347"/>
      <c r="F20" s="535">
        <v>15466</v>
      </c>
      <c r="G20" s="535">
        <v>16002</v>
      </c>
      <c r="H20" s="535">
        <v>17307</v>
      </c>
      <c r="I20" s="535">
        <v>15222</v>
      </c>
      <c r="J20" s="536">
        <v>15712</v>
      </c>
      <c r="K20" s="537">
        <v>-246</v>
      </c>
      <c r="L20" s="348">
        <v>-1.5656822810590632</v>
      </c>
    </row>
    <row r="21" spans="1:12" s="110" customFormat="1" ht="15" customHeight="1" x14ac:dyDescent="0.2">
      <c r="A21" s="118" t="s">
        <v>113</v>
      </c>
      <c r="B21" s="119" t="s">
        <v>116</v>
      </c>
      <c r="C21" s="346"/>
      <c r="D21" s="346"/>
      <c r="E21" s="347"/>
      <c r="F21" s="535">
        <v>30147</v>
      </c>
      <c r="G21" s="535">
        <v>26660</v>
      </c>
      <c r="H21" s="535">
        <v>39587</v>
      </c>
      <c r="I21" s="535">
        <v>26825</v>
      </c>
      <c r="J21" s="536">
        <v>30031</v>
      </c>
      <c r="K21" s="537">
        <v>116</v>
      </c>
      <c r="L21" s="348">
        <v>0.38626752355898902</v>
      </c>
    </row>
    <row r="22" spans="1:12" s="110" customFormat="1" ht="15" customHeight="1" x14ac:dyDescent="0.2">
      <c r="A22" s="118"/>
      <c r="B22" s="119" t="s">
        <v>117</v>
      </c>
      <c r="C22" s="346"/>
      <c r="D22" s="346"/>
      <c r="E22" s="347"/>
      <c r="F22" s="535">
        <v>10982</v>
      </c>
      <c r="G22" s="535">
        <v>10442</v>
      </c>
      <c r="H22" s="535">
        <v>13081</v>
      </c>
      <c r="I22" s="535">
        <v>10509</v>
      </c>
      <c r="J22" s="536">
        <v>10403</v>
      </c>
      <c r="K22" s="537">
        <v>579</v>
      </c>
      <c r="L22" s="348">
        <v>5.5657022012880901</v>
      </c>
    </row>
    <row r="23" spans="1:12" s="110" customFormat="1" ht="15" customHeight="1" x14ac:dyDescent="0.2">
      <c r="A23" s="351" t="s">
        <v>347</v>
      </c>
      <c r="B23" s="352" t="s">
        <v>193</v>
      </c>
      <c r="C23" s="353"/>
      <c r="D23" s="353"/>
      <c r="E23" s="354"/>
      <c r="F23" s="538">
        <v>900</v>
      </c>
      <c r="G23" s="538">
        <v>1433</v>
      </c>
      <c r="H23" s="538">
        <v>8976</v>
      </c>
      <c r="I23" s="538">
        <v>613</v>
      </c>
      <c r="J23" s="539">
        <v>1194</v>
      </c>
      <c r="K23" s="540">
        <v>-294</v>
      </c>
      <c r="L23" s="355">
        <v>-24.623115577889447</v>
      </c>
    </row>
    <row r="24" spans="1:12" s="110" customFormat="1" ht="15" customHeight="1" x14ac:dyDescent="0.2">
      <c r="A24" s="639" t="s">
        <v>348</v>
      </c>
      <c r="B24" s="640"/>
      <c r="C24" s="640"/>
      <c r="D24" s="640"/>
      <c r="E24" s="641"/>
      <c r="F24" s="356"/>
      <c r="G24" s="356"/>
      <c r="H24" s="356"/>
      <c r="I24" s="356"/>
      <c r="J24" s="356"/>
      <c r="K24" s="357"/>
      <c r="L24" s="358"/>
    </row>
    <row r="25" spans="1:12" s="110" customFormat="1" ht="15" customHeight="1" x14ac:dyDescent="0.2">
      <c r="A25" s="359" t="s">
        <v>104</v>
      </c>
      <c r="B25" s="360"/>
      <c r="C25" s="361"/>
      <c r="D25" s="361"/>
      <c r="E25" s="362"/>
      <c r="F25" s="541">
        <v>38.5</v>
      </c>
      <c r="G25" s="541">
        <v>44.6</v>
      </c>
      <c r="H25" s="541">
        <v>43.2</v>
      </c>
      <c r="I25" s="541">
        <v>43.9</v>
      </c>
      <c r="J25" s="541">
        <v>40.4</v>
      </c>
      <c r="K25" s="542" t="s">
        <v>349</v>
      </c>
      <c r="L25" s="363">
        <v>-1.8999999999999986</v>
      </c>
    </row>
    <row r="26" spans="1:12" s="110" customFormat="1" ht="15" customHeight="1" x14ac:dyDescent="0.2">
      <c r="A26" s="364" t="s">
        <v>105</v>
      </c>
      <c r="B26" s="365" t="s">
        <v>345</v>
      </c>
      <c r="C26" s="361"/>
      <c r="D26" s="361"/>
      <c r="E26" s="362"/>
      <c r="F26" s="541">
        <v>36.700000000000003</v>
      </c>
      <c r="G26" s="541">
        <v>43.8</v>
      </c>
      <c r="H26" s="541">
        <v>41.7</v>
      </c>
      <c r="I26" s="541">
        <v>41.6</v>
      </c>
      <c r="J26" s="543">
        <v>38.6</v>
      </c>
      <c r="K26" s="542" t="s">
        <v>349</v>
      </c>
      <c r="L26" s="363">
        <v>-1.8999999999999986</v>
      </c>
    </row>
    <row r="27" spans="1:12" s="110" customFormat="1" ht="15" customHeight="1" x14ac:dyDescent="0.2">
      <c r="A27" s="364"/>
      <c r="B27" s="365" t="s">
        <v>346</v>
      </c>
      <c r="C27" s="361"/>
      <c r="D27" s="361"/>
      <c r="E27" s="362"/>
      <c r="F27" s="541">
        <v>40.9</v>
      </c>
      <c r="G27" s="541">
        <v>45.7</v>
      </c>
      <c r="H27" s="541">
        <v>45.3</v>
      </c>
      <c r="I27" s="541">
        <v>47</v>
      </c>
      <c r="J27" s="541">
        <v>42.9</v>
      </c>
      <c r="K27" s="542" t="s">
        <v>349</v>
      </c>
      <c r="L27" s="363">
        <v>-2</v>
      </c>
    </row>
    <row r="28" spans="1:12" s="110" customFormat="1" ht="15" customHeight="1" x14ac:dyDescent="0.2">
      <c r="A28" s="364" t="s">
        <v>113</v>
      </c>
      <c r="B28" s="365" t="s">
        <v>108</v>
      </c>
      <c r="C28" s="361"/>
      <c r="D28" s="361"/>
      <c r="E28" s="362"/>
      <c r="F28" s="541">
        <v>49.7</v>
      </c>
      <c r="G28" s="541">
        <v>58.7</v>
      </c>
      <c r="H28" s="541">
        <v>53.8</v>
      </c>
      <c r="I28" s="541">
        <v>55</v>
      </c>
      <c r="J28" s="541">
        <v>51.5</v>
      </c>
      <c r="K28" s="542" t="s">
        <v>349</v>
      </c>
      <c r="L28" s="363">
        <v>-1.7999999999999972</v>
      </c>
    </row>
    <row r="29" spans="1:12" s="110" customFormat="1" ht="11.25" x14ac:dyDescent="0.2">
      <c r="A29" s="364"/>
      <c r="B29" s="365" t="s">
        <v>109</v>
      </c>
      <c r="C29" s="361"/>
      <c r="D29" s="361"/>
      <c r="E29" s="362"/>
      <c r="F29" s="541">
        <v>36.200000000000003</v>
      </c>
      <c r="G29" s="541">
        <v>40.700000000000003</v>
      </c>
      <c r="H29" s="541">
        <v>40.200000000000003</v>
      </c>
      <c r="I29" s="541">
        <v>40.799999999999997</v>
      </c>
      <c r="J29" s="543">
        <v>38.1</v>
      </c>
      <c r="K29" s="542" t="s">
        <v>349</v>
      </c>
      <c r="L29" s="363">
        <v>-1.8999999999999986</v>
      </c>
    </row>
    <row r="30" spans="1:12" s="110" customFormat="1" ht="15" customHeight="1" x14ac:dyDescent="0.2">
      <c r="A30" s="364"/>
      <c r="B30" s="365" t="s">
        <v>110</v>
      </c>
      <c r="C30" s="361"/>
      <c r="D30" s="361"/>
      <c r="E30" s="362"/>
      <c r="F30" s="541">
        <v>31.2</v>
      </c>
      <c r="G30" s="541">
        <v>37.6</v>
      </c>
      <c r="H30" s="541">
        <v>35.1</v>
      </c>
      <c r="I30" s="541">
        <v>39.1</v>
      </c>
      <c r="J30" s="541">
        <v>33.5</v>
      </c>
      <c r="K30" s="542" t="s">
        <v>349</v>
      </c>
      <c r="L30" s="363">
        <v>-2.3000000000000007</v>
      </c>
    </row>
    <row r="31" spans="1:12" s="110" customFormat="1" ht="15" customHeight="1" x14ac:dyDescent="0.2">
      <c r="A31" s="364"/>
      <c r="B31" s="365" t="s">
        <v>111</v>
      </c>
      <c r="C31" s="361"/>
      <c r="D31" s="361"/>
      <c r="E31" s="362"/>
      <c r="F31" s="541">
        <v>43.5</v>
      </c>
      <c r="G31" s="541">
        <v>66.7</v>
      </c>
      <c r="H31" s="541">
        <v>51.1</v>
      </c>
      <c r="I31" s="541">
        <v>47.7</v>
      </c>
      <c r="J31" s="541">
        <v>45.1</v>
      </c>
      <c r="K31" s="542" t="s">
        <v>349</v>
      </c>
      <c r="L31" s="363">
        <v>-1.6000000000000014</v>
      </c>
    </row>
    <row r="32" spans="1:12" s="110" customFormat="1" ht="15" customHeight="1" x14ac:dyDescent="0.2">
      <c r="A32" s="366" t="s">
        <v>113</v>
      </c>
      <c r="B32" s="367" t="s">
        <v>181</v>
      </c>
      <c r="C32" s="361"/>
      <c r="D32" s="361"/>
      <c r="E32" s="362"/>
      <c r="F32" s="541">
        <v>32.5</v>
      </c>
      <c r="G32" s="541">
        <v>35.9</v>
      </c>
      <c r="H32" s="541">
        <v>36.6</v>
      </c>
      <c r="I32" s="541">
        <v>37.200000000000003</v>
      </c>
      <c r="J32" s="543">
        <v>34.4</v>
      </c>
      <c r="K32" s="542" t="s">
        <v>349</v>
      </c>
      <c r="L32" s="363">
        <v>-1.8999999999999986</v>
      </c>
    </row>
    <row r="33" spans="1:12" s="110" customFormat="1" ht="15" customHeight="1" x14ac:dyDescent="0.2">
      <c r="A33" s="366"/>
      <c r="B33" s="367" t="s">
        <v>182</v>
      </c>
      <c r="C33" s="361"/>
      <c r="D33" s="361"/>
      <c r="E33" s="362"/>
      <c r="F33" s="541">
        <v>47.9</v>
      </c>
      <c r="G33" s="541">
        <v>55.3</v>
      </c>
      <c r="H33" s="541">
        <v>53</v>
      </c>
      <c r="I33" s="541">
        <v>53.3</v>
      </c>
      <c r="J33" s="541">
        <v>49.5</v>
      </c>
      <c r="K33" s="542" t="s">
        <v>349</v>
      </c>
      <c r="L33" s="363">
        <v>-1.6000000000000014</v>
      </c>
    </row>
    <row r="34" spans="1:12" s="368" customFormat="1" ht="15" customHeight="1" x14ac:dyDescent="0.2">
      <c r="A34" s="366" t="s">
        <v>113</v>
      </c>
      <c r="B34" s="367" t="s">
        <v>116</v>
      </c>
      <c r="C34" s="361"/>
      <c r="D34" s="361"/>
      <c r="E34" s="362"/>
      <c r="F34" s="541">
        <v>35.9</v>
      </c>
      <c r="G34" s="541">
        <v>41.5</v>
      </c>
      <c r="H34" s="541">
        <v>40.6</v>
      </c>
      <c r="I34" s="541">
        <v>41.4</v>
      </c>
      <c r="J34" s="541">
        <v>38.1</v>
      </c>
      <c r="K34" s="542" t="s">
        <v>349</v>
      </c>
      <c r="L34" s="363">
        <v>-2.2000000000000028</v>
      </c>
    </row>
    <row r="35" spans="1:12" s="368" customFormat="1" ht="11.25" x14ac:dyDescent="0.2">
      <c r="A35" s="369"/>
      <c r="B35" s="370" t="s">
        <v>117</v>
      </c>
      <c r="C35" s="371"/>
      <c r="D35" s="371"/>
      <c r="E35" s="372"/>
      <c r="F35" s="544">
        <v>45.6</v>
      </c>
      <c r="G35" s="544">
        <v>52.5</v>
      </c>
      <c r="H35" s="544">
        <v>50.1</v>
      </c>
      <c r="I35" s="544">
        <v>50.2</v>
      </c>
      <c r="J35" s="545">
        <v>47.1</v>
      </c>
      <c r="K35" s="546" t="s">
        <v>349</v>
      </c>
      <c r="L35" s="373">
        <v>-1.5</v>
      </c>
    </row>
    <row r="36" spans="1:12" s="368" customFormat="1" ht="15.95" customHeight="1" x14ac:dyDescent="0.2">
      <c r="A36" s="374" t="s">
        <v>350</v>
      </c>
      <c r="B36" s="375"/>
      <c r="C36" s="376"/>
      <c r="D36" s="375"/>
      <c r="E36" s="377"/>
      <c r="F36" s="547">
        <v>39890</v>
      </c>
      <c r="G36" s="547">
        <v>35220</v>
      </c>
      <c r="H36" s="547">
        <v>41749</v>
      </c>
      <c r="I36" s="547">
        <v>36512</v>
      </c>
      <c r="J36" s="547">
        <v>38946</v>
      </c>
      <c r="K36" s="548">
        <v>944</v>
      </c>
      <c r="L36" s="379">
        <v>2.4238689467467776</v>
      </c>
    </row>
    <row r="37" spans="1:12" s="368" customFormat="1" ht="15.95" customHeight="1" x14ac:dyDescent="0.2">
      <c r="A37" s="380"/>
      <c r="B37" s="381" t="s">
        <v>113</v>
      </c>
      <c r="C37" s="381" t="s">
        <v>351</v>
      </c>
      <c r="D37" s="381"/>
      <c r="E37" s="382"/>
      <c r="F37" s="547">
        <v>15344</v>
      </c>
      <c r="G37" s="547">
        <v>15721</v>
      </c>
      <c r="H37" s="547">
        <v>18052</v>
      </c>
      <c r="I37" s="547">
        <v>16023</v>
      </c>
      <c r="J37" s="547">
        <v>15751</v>
      </c>
      <c r="K37" s="548">
        <v>-407</v>
      </c>
      <c r="L37" s="379">
        <v>-2.5839629229890164</v>
      </c>
    </row>
    <row r="38" spans="1:12" s="368" customFormat="1" ht="15.95" customHeight="1" x14ac:dyDescent="0.2">
      <c r="A38" s="380"/>
      <c r="B38" s="383" t="s">
        <v>105</v>
      </c>
      <c r="C38" s="383" t="s">
        <v>106</v>
      </c>
      <c r="D38" s="384"/>
      <c r="E38" s="382"/>
      <c r="F38" s="547">
        <v>23253</v>
      </c>
      <c r="G38" s="547">
        <v>19872</v>
      </c>
      <c r="H38" s="547">
        <v>23876</v>
      </c>
      <c r="I38" s="547">
        <v>21324</v>
      </c>
      <c r="J38" s="549">
        <v>22426</v>
      </c>
      <c r="K38" s="548">
        <v>827</v>
      </c>
      <c r="L38" s="379">
        <v>3.6876839382859181</v>
      </c>
    </row>
    <row r="39" spans="1:12" s="368" customFormat="1" ht="15.95" customHeight="1" x14ac:dyDescent="0.2">
      <c r="A39" s="380"/>
      <c r="B39" s="384"/>
      <c r="C39" s="381" t="s">
        <v>352</v>
      </c>
      <c r="D39" s="384"/>
      <c r="E39" s="382"/>
      <c r="F39" s="547">
        <v>8545</v>
      </c>
      <c r="G39" s="547">
        <v>8713</v>
      </c>
      <c r="H39" s="547">
        <v>9948</v>
      </c>
      <c r="I39" s="547">
        <v>8879</v>
      </c>
      <c r="J39" s="547">
        <v>8659</v>
      </c>
      <c r="K39" s="548">
        <v>-114</v>
      </c>
      <c r="L39" s="379">
        <v>-1.31654925511029</v>
      </c>
    </row>
    <row r="40" spans="1:12" s="368" customFormat="1" ht="15.95" customHeight="1" x14ac:dyDescent="0.2">
      <c r="A40" s="380"/>
      <c r="B40" s="383"/>
      <c r="C40" s="383" t="s">
        <v>107</v>
      </c>
      <c r="D40" s="384"/>
      <c r="E40" s="382"/>
      <c r="F40" s="547">
        <v>16637</v>
      </c>
      <c r="G40" s="547">
        <v>15348</v>
      </c>
      <c r="H40" s="547">
        <v>17873</v>
      </c>
      <c r="I40" s="547">
        <v>15188</v>
      </c>
      <c r="J40" s="547">
        <v>16520</v>
      </c>
      <c r="K40" s="548">
        <v>117</v>
      </c>
      <c r="L40" s="379">
        <v>0.70823244552058107</v>
      </c>
    </row>
    <row r="41" spans="1:12" s="368" customFormat="1" ht="24" customHeight="1" x14ac:dyDescent="0.2">
      <c r="A41" s="380"/>
      <c r="B41" s="384"/>
      <c r="C41" s="381" t="s">
        <v>352</v>
      </c>
      <c r="D41" s="384"/>
      <c r="E41" s="382"/>
      <c r="F41" s="547">
        <v>6799</v>
      </c>
      <c r="G41" s="547">
        <v>7008</v>
      </c>
      <c r="H41" s="547">
        <v>8104</v>
      </c>
      <c r="I41" s="547">
        <v>7144</v>
      </c>
      <c r="J41" s="549">
        <v>7092</v>
      </c>
      <c r="K41" s="548">
        <v>-293</v>
      </c>
      <c r="L41" s="379">
        <v>-4.13141567963903</v>
      </c>
    </row>
    <row r="42" spans="1:12" s="110" customFormat="1" ht="15" customHeight="1" x14ac:dyDescent="0.2">
      <c r="A42" s="380"/>
      <c r="B42" s="383" t="s">
        <v>113</v>
      </c>
      <c r="C42" s="383" t="s">
        <v>353</v>
      </c>
      <c r="D42" s="384"/>
      <c r="E42" s="382"/>
      <c r="F42" s="547">
        <v>7846</v>
      </c>
      <c r="G42" s="547">
        <v>7375</v>
      </c>
      <c r="H42" s="547">
        <v>10015</v>
      </c>
      <c r="I42" s="547">
        <v>7986</v>
      </c>
      <c r="J42" s="547">
        <v>7754</v>
      </c>
      <c r="K42" s="548">
        <v>92</v>
      </c>
      <c r="L42" s="379">
        <v>1.1864843951508899</v>
      </c>
    </row>
    <row r="43" spans="1:12" s="110" customFormat="1" ht="15" customHeight="1" x14ac:dyDescent="0.2">
      <c r="A43" s="380"/>
      <c r="B43" s="384"/>
      <c r="C43" s="381" t="s">
        <v>352</v>
      </c>
      <c r="D43" s="384"/>
      <c r="E43" s="382"/>
      <c r="F43" s="547">
        <v>3897</v>
      </c>
      <c r="G43" s="547">
        <v>4326</v>
      </c>
      <c r="H43" s="547">
        <v>5390</v>
      </c>
      <c r="I43" s="547">
        <v>4392</v>
      </c>
      <c r="J43" s="547">
        <v>3991</v>
      </c>
      <c r="K43" s="548">
        <v>-94</v>
      </c>
      <c r="L43" s="379">
        <v>-2.3552994237033325</v>
      </c>
    </row>
    <row r="44" spans="1:12" s="110" customFormat="1" ht="15" customHeight="1" x14ac:dyDescent="0.2">
      <c r="A44" s="380"/>
      <c r="B44" s="383"/>
      <c r="C44" s="365" t="s">
        <v>109</v>
      </c>
      <c r="D44" s="384"/>
      <c r="E44" s="382"/>
      <c r="F44" s="547">
        <v>27907</v>
      </c>
      <c r="G44" s="547">
        <v>24505</v>
      </c>
      <c r="H44" s="547">
        <v>28000</v>
      </c>
      <c r="I44" s="547">
        <v>25186</v>
      </c>
      <c r="J44" s="549">
        <v>27414</v>
      </c>
      <c r="K44" s="548">
        <v>493</v>
      </c>
      <c r="L44" s="379">
        <v>1.7983512074122712</v>
      </c>
    </row>
    <row r="45" spans="1:12" s="110" customFormat="1" ht="15" customHeight="1" x14ac:dyDescent="0.2">
      <c r="A45" s="380"/>
      <c r="B45" s="384"/>
      <c r="C45" s="381" t="s">
        <v>352</v>
      </c>
      <c r="D45" s="384"/>
      <c r="E45" s="382"/>
      <c r="F45" s="547">
        <v>10096</v>
      </c>
      <c r="G45" s="547">
        <v>9985</v>
      </c>
      <c r="H45" s="547">
        <v>11260</v>
      </c>
      <c r="I45" s="547">
        <v>10287</v>
      </c>
      <c r="J45" s="547">
        <v>10438</v>
      </c>
      <c r="K45" s="548">
        <v>-342</v>
      </c>
      <c r="L45" s="379">
        <v>-3.2764897489940603</v>
      </c>
    </row>
    <row r="46" spans="1:12" s="110" customFormat="1" ht="15" customHeight="1" x14ac:dyDescent="0.2">
      <c r="A46" s="380"/>
      <c r="B46" s="383"/>
      <c r="C46" s="365" t="s">
        <v>110</v>
      </c>
      <c r="D46" s="384"/>
      <c r="E46" s="382"/>
      <c r="F46" s="547">
        <v>3647</v>
      </c>
      <c r="G46" s="547">
        <v>2809</v>
      </c>
      <c r="H46" s="547">
        <v>3168</v>
      </c>
      <c r="I46" s="547">
        <v>2893</v>
      </c>
      <c r="J46" s="547">
        <v>3284</v>
      </c>
      <c r="K46" s="548">
        <v>363</v>
      </c>
      <c r="L46" s="379">
        <v>11.053593179049939</v>
      </c>
    </row>
    <row r="47" spans="1:12" s="110" customFormat="1" ht="15" customHeight="1" x14ac:dyDescent="0.2">
      <c r="A47" s="380"/>
      <c r="B47" s="384"/>
      <c r="C47" s="381" t="s">
        <v>352</v>
      </c>
      <c r="D47" s="384"/>
      <c r="E47" s="382"/>
      <c r="F47" s="547">
        <v>1138</v>
      </c>
      <c r="G47" s="547">
        <v>1056</v>
      </c>
      <c r="H47" s="547">
        <v>1113</v>
      </c>
      <c r="I47" s="547">
        <v>1131</v>
      </c>
      <c r="J47" s="549">
        <v>1099</v>
      </c>
      <c r="K47" s="548">
        <v>39</v>
      </c>
      <c r="L47" s="379">
        <v>3.5486806187443132</v>
      </c>
    </row>
    <row r="48" spans="1:12" s="110" customFormat="1" ht="15" customHeight="1" x14ac:dyDescent="0.2">
      <c r="A48" s="380"/>
      <c r="B48" s="384"/>
      <c r="C48" s="365" t="s">
        <v>111</v>
      </c>
      <c r="D48" s="385"/>
      <c r="E48" s="386"/>
      <c r="F48" s="547">
        <v>490</v>
      </c>
      <c r="G48" s="547">
        <v>531</v>
      </c>
      <c r="H48" s="547">
        <v>566</v>
      </c>
      <c r="I48" s="547">
        <v>447</v>
      </c>
      <c r="J48" s="547">
        <v>494</v>
      </c>
      <c r="K48" s="548">
        <v>-4</v>
      </c>
      <c r="L48" s="379">
        <v>-0.80971659919028338</v>
      </c>
    </row>
    <row r="49" spans="1:12" s="110" customFormat="1" ht="15" customHeight="1" x14ac:dyDescent="0.2">
      <c r="A49" s="380"/>
      <c r="B49" s="384"/>
      <c r="C49" s="381" t="s">
        <v>352</v>
      </c>
      <c r="D49" s="384"/>
      <c r="E49" s="382"/>
      <c r="F49" s="547">
        <v>213</v>
      </c>
      <c r="G49" s="547">
        <v>354</v>
      </c>
      <c r="H49" s="547">
        <v>289</v>
      </c>
      <c r="I49" s="547">
        <v>213</v>
      </c>
      <c r="J49" s="547">
        <v>223</v>
      </c>
      <c r="K49" s="548">
        <v>-10</v>
      </c>
      <c r="L49" s="379">
        <v>-4.4843049327354256</v>
      </c>
    </row>
    <row r="50" spans="1:12" s="110" customFormat="1" ht="15" customHeight="1" x14ac:dyDescent="0.2">
      <c r="A50" s="380"/>
      <c r="B50" s="383" t="s">
        <v>113</v>
      </c>
      <c r="C50" s="381" t="s">
        <v>181</v>
      </c>
      <c r="D50" s="384"/>
      <c r="E50" s="382"/>
      <c r="F50" s="547">
        <v>24503</v>
      </c>
      <c r="G50" s="547">
        <v>19345</v>
      </c>
      <c r="H50" s="547">
        <v>24812</v>
      </c>
      <c r="I50" s="547">
        <v>21382</v>
      </c>
      <c r="J50" s="549">
        <v>23330</v>
      </c>
      <c r="K50" s="548">
        <v>1173</v>
      </c>
      <c r="L50" s="379">
        <v>5.0278611230175736</v>
      </c>
    </row>
    <row r="51" spans="1:12" s="110" customFormat="1" ht="15" customHeight="1" x14ac:dyDescent="0.2">
      <c r="A51" s="380"/>
      <c r="B51" s="384"/>
      <c r="C51" s="381" t="s">
        <v>352</v>
      </c>
      <c r="D51" s="384"/>
      <c r="E51" s="382"/>
      <c r="F51" s="547">
        <v>7974</v>
      </c>
      <c r="G51" s="547">
        <v>6938</v>
      </c>
      <c r="H51" s="547">
        <v>9078</v>
      </c>
      <c r="I51" s="547">
        <v>7959</v>
      </c>
      <c r="J51" s="547">
        <v>8016</v>
      </c>
      <c r="K51" s="548">
        <v>-42</v>
      </c>
      <c r="L51" s="379">
        <v>-0.5239520958083832</v>
      </c>
    </row>
    <row r="52" spans="1:12" s="110" customFormat="1" ht="15" customHeight="1" x14ac:dyDescent="0.2">
      <c r="A52" s="380"/>
      <c r="B52" s="383"/>
      <c r="C52" s="381" t="s">
        <v>182</v>
      </c>
      <c r="D52" s="384"/>
      <c r="E52" s="382"/>
      <c r="F52" s="547">
        <v>15387</v>
      </c>
      <c r="G52" s="547">
        <v>15875</v>
      </c>
      <c r="H52" s="547">
        <v>16937</v>
      </c>
      <c r="I52" s="547">
        <v>15130</v>
      </c>
      <c r="J52" s="547">
        <v>15616</v>
      </c>
      <c r="K52" s="548">
        <v>-229</v>
      </c>
      <c r="L52" s="379">
        <v>-1.4664446721311475</v>
      </c>
    </row>
    <row r="53" spans="1:12" s="269" customFormat="1" ht="11.25" customHeight="1" x14ac:dyDescent="0.2">
      <c r="A53" s="380"/>
      <c r="B53" s="384"/>
      <c r="C53" s="381" t="s">
        <v>352</v>
      </c>
      <c r="D53" s="384"/>
      <c r="E53" s="382"/>
      <c r="F53" s="547">
        <v>7370</v>
      </c>
      <c r="G53" s="547">
        <v>8783</v>
      </c>
      <c r="H53" s="547">
        <v>8974</v>
      </c>
      <c r="I53" s="547">
        <v>8064</v>
      </c>
      <c r="J53" s="549">
        <v>7735</v>
      </c>
      <c r="K53" s="548">
        <v>-365</v>
      </c>
      <c r="L53" s="379">
        <v>-4.7188106011635425</v>
      </c>
    </row>
    <row r="54" spans="1:12" s="151" customFormat="1" ht="12.75" customHeight="1" x14ac:dyDescent="0.2">
      <c r="A54" s="380"/>
      <c r="B54" s="383" t="s">
        <v>113</v>
      </c>
      <c r="C54" s="383" t="s">
        <v>116</v>
      </c>
      <c r="D54" s="384"/>
      <c r="E54" s="382"/>
      <c r="F54" s="547">
        <v>29131</v>
      </c>
      <c r="G54" s="547">
        <v>25074</v>
      </c>
      <c r="H54" s="547">
        <v>30085</v>
      </c>
      <c r="I54" s="547">
        <v>26132</v>
      </c>
      <c r="J54" s="547">
        <v>28758</v>
      </c>
      <c r="K54" s="548">
        <v>373</v>
      </c>
      <c r="L54" s="379">
        <v>1.2970303915432229</v>
      </c>
    </row>
    <row r="55" spans="1:12" ht="11.25" x14ac:dyDescent="0.2">
      <c r="A55" s="380"/>
      <c r="B55" s="384"/>
      <c r="C55" s="381" t="s">
        <v>352</v>
      </c>
      <c r="D55" s="384"/>
      <c r="E55" s="382"/>
      <c r="F55" s="547">
        <v>10445</v>
      </c>
      <c r="G55" s="547">
        <v>10398</v>
      </c>
      <c r="H55" s="547">
        <v>12205</v>
      </c>
      <c r="I55" s="547">
        <v>10812</v>
      </c>
      <c r="J55" s="547">
        <v>10953</v>
      </c>
      <c r="K55" s="548">
        <v>-508</v>
      </c>
      <c r="L55" s="379">
        <v>-4.6379987218113756</v>
      </c>
    </row>
    <row r="56" spans="1:12" ht="14.25" customHeight="1" x14ac:dyDescent="0.2">
      <c r="A56" s="380"/>
      <c r="B56" s="384"/>
      <c r="C56" s="383" t="s">
        <v>117</v>
      </c>
      <c r="D56" s="384"/>
      <c r="E56" s="382"/>
      <c r="F56" s="547">
        <v>10696</v>
      </c>
      <c r="G56" s="547">
        <v>10101</v>
      </c>
      <c r="H56" s="547">
        <v>11594</v>
      </c>
      <c r="I56" s="547">
        <v>10310</v>
      </c>
      <c r="J56" s="547">
        <v>10126</v>
      </c>
      <c r="K56" s="548">
        <v>570</v>
      </c>
      <c r="L56" s="379">
        <v>5.6290736717361245</v>
      </c>
    </row>
    <row r="57" spans="1:12" ht="18.75" customHeight="1" x14ac:dyDescent="0.2">
      <c r="A57" s="387"/>
      <c r="B57" s="388"/>
      <c r="C57" s="389" t="s">
        <v>352</v>
      </c>
      <c r="D57" s="388"/>
      <c r="E57" s="390"/>
      <c r="F57" s="550">
        <v>4875</v>
      </c>
      <c r="G57" s="551">
        <v>5302</v>
      </c>
      <c r="H57" s="551">
        <v>5810</v>
      </c>
      <c r="I57" s="551">
        <v>5172</v>
      </c>
      <c r="J57" s="551">
        <v>4771</v>
      </c>
      <c r="K57" s="552">
        <f t="shared" ref="K57" si="0">IF(OR(F57=".",J57=".")=TRUE,".",IF(OR(F57="*",J57="*")=TRUE,"*",IF(AND(F57="-",J57="-")=TRUE,"-",IF(AND(ISNUMBER(J57),ISNUMBER(F57))=TRUE,IF(F57-J57=0,0,F57-J57),IF(ISNUMBER(F57)=TRUE,F57,-J57)))))</f>
        <v>104</v>
      </c>
      <c r="L57" s="391">
        <f t="shared" ref="L57" si="1">IF(K57 =".",".",IF(K57 ="*","*",IF(K57="-","-",IF(K57=0,0,IF(OR(J57="-",J57=".",F57="-",F57=".")=TRUE,"X",IF(J57=0,"0,0",IF(ABS(K57*100/J57)&gt;250,".X",(K57*100/J57))))))))</f>
        <v>2.1798365122615806</v>
      </c>
    </row>
    <row r="58" spans="1:12" ht="11.25" x14ac:dyDescent="0.2">
      <c r="A58" s="392"/>
      <c r="B58" s="384"/>
      <c r="C58" s="381"/>
      <c r="D58" s="384"/>
      <c r="E58" s="384"/>
      <c r="F58" s="393"/>
      <c r="G58" s="393"/>
      <c r="H58" s="393"/>
      <c r="I58" s="378"/>
      <c r="J58" s="393"/>
      <c r="K58" s="394"/>
      <c r="L58" s="269" t="s">
        <v>45</v>
      </c>
    </row>
    <row r="59" spans="1:12" ht="20.25" customHeight="1" x14ac:dyDescent="0.2">
      <c r="A59" s="642" t="s">
        <v>354</v>
      </c>
      <c r="B59" s="643"/>
      <c r="C59" s="643"/>
      <c r="D59" s="642"/>
      <c r="E59" s="643"/>
      <c r="F59" s="643"/>
      <c r="G59" s="643"/>
      <c r="H59" s="643"/>
      <c r="I59" s="643"/>
      <c r="J59" s="643"/>
      <c r="K59" s="643"/>
      <c r="L59" s="643"/>
    </row>
    <row r="60" spans="1:12" ht="11.25" customHeight="1" x14ac:dyDescent="0.2">
      <c r="A60" s="644" t="s">
        <v>355</v>
      </c>
      <c r="B60" s="645"/>
      <c r="C60" s="645"/>
      <c r="D60" s="645"/>
      <c r="E60" s="645"/>
      <c r="F60" s="645"/>
      <c r="G60" s="645"/>
      <c r="H60" s="645"/>
      <c r="I60" s="645"/>
      <c r="J60" s="645"/>
      <c r="K60" s="645"/>
      <c r="L60" s="645"/>
    </row>
    <row r="61" spans="1:12" ht="12.75" customHeight="1" x14ac:dyDescent="0.2">
      <c r="A61" s="646" t="s">
        <v>356</v>
      </c>
      <c r="B61" s="647"/>
      <c r="C61" s="647"/>
      <c r="D61" s="647"/>
      <c r="E61" s="647"/>
      <c r="F61" s="647"/>
      <c r="G61" s="647"/>
      <c r="H61" s="647"/>
      <c r="I61" s="647"/>
      <c r="J61" s="647"/>
      <c r="K61" s="647"/>
      <c r="L61" s="647"/>
    </row>
    <row r="62" spans="1:12" ht="15.95" customHeight="1" x14ac:dyDescent="0.2">
      <c r="A62" s="395"/>
      <c r="B62" s="395"/>
      <c r="C62" s="395"/>
      <c r="D62" s="395"/>
      <c r="E62" s="395"/>
      <c r="F62" s="395"/>
      <c r="G62" s="395"/>
      <c r="H62" s="395"/>
      <c r="I62" s="395"/>
      <c r="J62" s="396"/>
      <c r="K62" s="396"/>
      <c r="L62" s="397"/>
    </row>
    <row r="63" spans="1:12" ht="15.95" customHeight="1" x14ac:dyDescent="0.2">
      <c r="A63" s="397"/>
      <c r="B63" s="398"/>
      <c r="C63" s="397"/>
      <c r="D63" s="398"/>
      <c r="E63" s="398"/>
      <c r="F63" s="396"/>
      <c r="G63" s="396"/>
      <c r="H63" s="396"/>
      <c r="I63" s="396"/>
      <c r="J63" s="396"/>
      <c r="K63" s="396"/>
      <c r="L63" s="399"/>
    </row>
    <row r="64" spans="1:12" ht="15.95" customHeight="1" x14ac:dyDescent="0.2">
      <c r="A64" s="397"/>
      <c r="B64" s="398"/>
      <c r="C64" s="397"/>
      <c r="D64" s="398"/>
      <c r="E64" s="398"/>
      <c r="F64" s="396"/>
      <c r="G64" s="396"/>
      <c r="H64" s="396"/>
      <c r="I64" s="396"/>
      <c r="J64" s="396"/>
      <c r="K64" s="396"/>
      <c r="L64" s="399"/>
    </row>
    <row r="65" spans="12:12" ht="15.95" customHeight="1" x14ac:dyDescent="0.2">
      <c r="L65" s="400"/>
    </row>
  </sheetData>
  <mergeCells count="16">
    <mergeCell ref="A11:E11"/>
    <mergeCell ref="A24:E24"/>
    <mergeCell ref="A59:L59"/>
    <mergeCell ref="A60:L60"/>
    <mergeCell ref="A61:L61"/>
    <mergeCell ref="A3:L3"/>
    <mergeCell ref="A5:D5"/>
    <mergeCell ref="A7:E10"/>
    <mergeCell ref="F7:L7"/>
    <mergeCell ref="F8:F9"/>
    <mergeCell ref="G8:G9"/>
    <mergeCell ref="H8:H9"/>
    <mergeCell ref="I8:I9"/>
    <mergeCell ref="J8:J9"/>
    <mergeCell ref="K8:L8"/>
    <mergeCell ref="A6:L6"/>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election activeCell="A2" sqref="A2"/>
    </sheetView>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555" customFormat="1" ht="35.1" customHeight="1" x14ac:dyDescent="0.25">
      <c r="A6" s="634" t="s">
        <v>519</v>
      </c>
      <c r="B6" s="634"/>
      <c r="C6" s="634"/>
      <c r="D6" s="634"/>
      <c r="E6" s="634"/>
      <c r="F6" s="634"/>
      <c r="G6" s="634"/>
      <c r="H6" s="634"/>
      <c r="I6" s="634"/>
      <c r="J6" s="634"/>
      <c r="K6" s="554"/>
      <c r="L6" s="554"/>
    </row>
    <row r="7" spans="1:15" s="91" customFormat="1" ht="24.95" customHeight="1" x14ac:dyDescent="0.2">
      <c r="A7" s="588" t="s">
        <v>213</v>
      </c>
      <c r="B7" s="589"/>
      <c r="C7" s="582" t="s">
        <v>94</v>
      </c>
      <c r="D7" s="648" t="s">
        <v>358</v>
      </c>
      <c r="E7" s="649"/>
      <c r="F7" s="649"/>
      <c r="G7" s="649"/>
      <c r="H7" s="650"/>
      <c r="I7" s="651" t="s">
        <v>359</v>
      </c>
      <c r="J7" s="652"/>
      <c r="K7" s="96"/>
      <c r="L7" s="96"/>
      <c r="M7" s="96"/>
      <c r="N7" s="96"/>
      <c r="O7" s="96"/>
    </row>
    <row r="8" spans="1:15" ht="21.75" customHeight="1" x14ac:dyDescent="0.2">
      <c r="A8" s="616"/>
      <c r="B8" s="617"/>
      <c r="C8" s="583"/>
      <c r="D8" s="592" t="s">
        <v>335</v>
      </c>
      <c r="E8" s="592" t="s">
        <v>337</v>
      </c>
      <c r="F8" s="592" t="s">
        <v>338</v>
      </c>
      <c r="G8" s="592" t="s">
        <v>339</v>
      </c>
      <c r="H8" s="592" t="s">
        <v>340</v>
      </c>
      <c r="I8" s="653"/>
      <c r="J8" s="654"/>
    </row>
    <row r="9" spans="1:15" ht="12" customHeight="1" x14ac:dyDescent="0.2">
      <c r="A9" s="616"/>
      <c r="B9" s="617"/>
      <c r="C9" s="583"/>
      <c r="D9" s="593"/>
      <c r="E9" s="593"/>
      <c r="F9" s="593"/>
      <c r="G9" s="593"/>
      <c r="H9" s="593"/>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8" t="s">
        <v>104</v>
      </c>
      <c r="B11" s="619"/>
      <c r="C11" s="285">
        <v>100</v>
      </c>
      <c r="D11" s="115">
        <v>41195</v>
      </c>
      <c r="E11" s="114">
        <v>37148</v>
      </c>
      <c r="F11" s="114">
        <v>52747</v>
      </c>
      <c r="G11" s="114">
        <v>37405</v>
      </c>
      <c r="H11" s="140">
        <v>40497</v>
      </c>
      <c r="I11" s="115">
        <v>698</v>
      </c>
      <c r="J11" s="116">
        <v>1.7235844630466455</v>
      </c>
    </row>
    <row r="12" spans="1:15" s="110" customFormat="1" ht="24.95" customHeight="1" x14ac:dyDescent="0.2">
      <c r="A12" s="193" t="s">
        <v>132</v>
      </c>
      <c r="B12" s="194" t="s">
        <v>133</v>
      </c>
      <c r="C12" s="113">
        <v>0.50734312416555405</v>
      </c>
      <c r="D12" s="115">
        <v>209</v>
      </c>
      <c r="E12" s="114">
        <v>83</v>
      </c>
      <c r="F12" s="114">
        <v>271</v>
      </c>
      <c r="G12" s="114">
        <v>226</v>
      </c>
      <c r="H12" s="140">
        <v>189</v>
      </c>
      <c r="I12" s="115">
        <v>20</v>
      </c>
      <c r="J12" s="116">
        <v>10.582010582010582</v>
      </c>
    </row>
    <row r="13" spans="1:15" s="110" customFormat="1" ht="24.95" customHeight="1" x14ac:dyDescent="0.2">
      <c r="A13" s="193" t="s">
        <v>134</v>
      </c>
      <c r="B13" s="199" t="s">
        <v>214</v>
      </c>
      <c r="C13" s="113">
        <v>1.4661973540478213</v>
      </c>
      <c r="D13" s="115">
        <v>604</v>
      </c>
      <c r="E13" s="114">
        <v>267</v>
      </c>
      <c r="F13" s="114">
        <v>448</v>
      </c>
      <c r="G13" s="114">
        <v>274</v>
      </c>
      <c r="H13" s="140">
        <v>341</v>
      </c>
      <c r="I13" s="115">
        <v>263</v>
      </c>
      <c r="J13" s="116">
        <v>77.126099706744867</v>
      </c>
    </row>
    <row r="14" spans="1:15" s="287" customFormat="1" ht="24.95" customHeight="1" x14ac:dyDescent="0.2">
      <c r="A14" s="193" t="s">
        <v>215</v>
      </c>
      <c r="B14" s="199" t="s">
        <v>137</v>
      </c>
      <c r="C14" s="113">
        <v>8.0810778007039694</v>
      </c>
      <c r="D14" s="115">
        <v>3329</v>
      </c>
      <c r="E14" s="114">
        <v>2058</v>
      </c>
      <c r="F14" s="114">
        <v>4041</v>
      </c>
      <c r="G14" s="114">
        <v>2304</v>
      </c>
      <c r="H14" s="140">
        <v>2840</v>
      </c>
      <c r="I14" s="115">
        <v>489</v>
      </c>
      <c r="J14" s="116">
        <v>17.218309859154928</v>
      </c>
      <c r="K14" s="110"/>
      <c r="L14" s="110"/>
      <c r="M14" s="110"/>
      <c r="N14" s="110"/>
      <c r="O14" s="110"/>
    </row>
    <row r="15" spans="1:15" s="110" customFormat="1" ht="24.95" customHeight="1" x14ac:dyDescent="0.2">
      <c r="A15" s="193" t="s">
        <v>216</v>
      </c>
      <c r="B15" s="199" t="s">
        <v>217</v>
      </c>
      <c r="C15" s="113">
        <v>2.1361815754339117</v>
      </c>
      <c r="D15" s="115">
        <v>880</v>
      </c>
      <c r="E15" s="114">
        <v>749</v>
      </c>
      <c r="F15" s="114">
        <v>844</v>
      </c>
      <c r="G15" s="114">
        <v>603</v>
      </c>
      <c r="H15" s="140">
        <v>646</v>
      </c>
      <c r="I15" s="115">
        <v>234</v>
      </c>
      <c r="J15" s="116">
        <v>36.222910216718269</v>
      </c>
    </row>
    <row r="16" spans="1:15" s="287" customFormat="1" ht="24.95" customHeight="1" x14ac:dyDescent="0.2">
      <c r="A16" s="193" t="s">
        <v>218</v>
      </c>
      <c r="B16" s="199" t="s">
        <v>141</v>
      </c>
      <c r="C16" s="113">
        <v>4.6607598009467166</v>
      </c>
      <c r="D16" s="115">
        <v>1920</v>
      </c>
      <c r="E16" s="114">
        <v>955</v>
      </c>
      <c r="F16" s="114">
        <v>2321</v>
      </c>
      <c r="G16" s="114">
        <v>1194</v>
      </c>
      <c r="H16" s="140">
        <v>1592</v>
      </c>
      <c r="I16" s="115">
        <v>328</v>
      </c>
      <c r="J16" s="116">
        <v>20.603015075376884</v>
      </c>
      <c r="K16" s="110"/>
      <c r="L16" s="110"/>
      <c r="M16" s="110"/>
      <c r="N16" s="110"/>
      <c r="O16" s="110"/>
    </row>
    <row r="17" spans="1:15" s="110" customFormat="1" ht="24.95" customHeight="1" x14ac:dyDescent="0.2">
      <c r="A17" s="193" t="s">
        <v>142</v>
      </c>
      <c r="B17" s="199" t="s">
        <v>220</v>
      </c>
      <c r="C17" s="113">
        <v>1.2841364243233402</v>
      </c>
      <c r="D17" s="115">
        <v>529</v>
      </c>
      <c r="E17" s="114">
        <v>354</v>
      </c>
      <c r="F17" s="114">
        <v>876</v>
      </c>
      <c r="G17" s="114">
        <v>507</v>
      </c>
      <c r="H17" s="140">
        <v>602</v>
      </c>
      <c r="I17" s="115">
        <v>-73</v>
      </c>
      <c r="J17" s="116">
        <v>-12.126245847176079</v>
      </c>
    </row>
    <row r="18" spans="1:15" s="287" customFormat="1" ht="24.95" customHeight="1" x14ac:dyDescent="0.2">
      <c r="A18" s="201" t="s">
        <v>144</v>
      </c>
      <c r="B18" s="202" t="s">
        <v>145</v>
      </c>
      <c r="C18" s="113">
        <v>7.316421895861148</v>
      </c>
      <c r="D18" s="115">
        <v>3014</v>
      </c>
      <c r="E18" s="114">
        <v>1662</v>
      </c>
      <c r="F18" s="114">
        <v>3411</v>
      </c>
      <c r="G18" s="114">
        <v>2340</v>
      </c>
      <c r="H18" s="140">
        <v>2523</v>
      </c>
      <c r="I18" s="115">
        <v>491</v>
      </c>
      <c r="J18" s="116">
        <v>19.460959175584623</v>
      </c>
      <c r="K18" s="110"/>
      <c r="L18" s="110"/>
      <c r="M18" s="110"/>
      <c r="N18" s="110"/>
      <c r="O18" s="110"/>
    </row>
    <row r="19" spans="1:15" s="110" customFormat="1" ht="24.95" customHeight="1" x14ac:dyDescent="0.2">
      <c r="A19" s="193" t="s">
        <v>146</v>
      </c>
      <c r="B19" s="199" t="s">
        <v>147</v>
      </c>
      <c r="C19" s="113">
        <v>12.064570943075616</v>
      </c>
      <c r="D19" s="115">
        <v>4970</v>
      </c>
      <c r="E19" s="114">
        <v>5137</v>
      </c>
      <c r="F19" s="114">
        <v>6787</v>
      </c>
      <c r="G19" s="114">
        <v>4392</v>
      </c>
      <c r="H19" s="140">
        <v>4892</v>
      </c>
      <c r="I19" s="115">
        <v>78</v>
      </c>
      <c r="J19" s="116">
        <v>1.5944399018806215</v>
      </c>
    </row>
    <row r="20" spans="1:15" s="287" customFormat="1" ht="24.95" customHeight="1" x14ac:dyDescent="0.2">
      <c r="A20" s="193" t="s">
        <v>148</v>
      </c>
      <c r="B20" s="199" t="s">
        <v>149</v>
      </c>
      <c r="C20" s="113">
        <v>8.6588178176963222</v>
      </c>
      <c r="D20" s="115">
        <v>3567</v>
      </c>
      <c r="E20" s="114">
        <v>3121</v>
      </c>
      <c r="F20" s="114">
        <v>4378</v>
      </c>
      <c r="G20" s="114">
        <v>3041</v>
      </c>
      <c r="H20" s="140">
        <v>2996</v>
      </c>
      <c r="I20" s="115">
        <v>571</v>
      </c>
      <c r="J20" s="116">
        <v>19.058744993324432</v>
      </c>
      <c r="K20" s="110"/>
      <c r="L20" s="110"/>
      <c r="M20" s="110"/>
      <c r="N20" s="110"/>
      <c r="O20" s="110"/>
    </row>
    <row r="21" spans="1:15" s="110" customFormat="1" ht="24.95" customHeight="1" x14ac:dyDescent="0.2">
      <c r="A21" s="201" t="s">
        <v>150</v>
      </c>
      <c r="B21" s="202" t="s">
        <v>151</v>
      </c>
      <c r="C21" s="113">
        <v>6.6610025488530162</v>
      </c>
      <c r="D21" s="115">
        <v>2744</v>
      </c>
      <c r="E21" s="114">
        <v>2888</v>
      </c>
      <c r="F21" s="114">
        <v>3221</v>
      </c>
      <c r="G21" s="114">
        <v>2891</v>
      </c>
      <c r="H21" s="140">
        <v>3113</v>
      </c>
      <c r="I21" s="115">
        <v>-369</v>
      </c>
      <c r="J21" s="116">
        <v>-11.853517507227755</v>
      </c>
    </row>
    <row r="22" spans="1:15" s="110" customFormat="1" ht="24.95" customHeight="1" x14ac:dyDescent="0.2">
      <c r="A22" s="201" t="s">
        <v>152</v>
      </c>
      <c r="B22" s="199" t="s">
        <v>153</v>
      </c>
      <c r="C22" s="113">
        <v>3.1071732006311445</v>
      </c>
      <c r="D22" s="115">
        <v>1280</v>
      </c>
      <c r="E22" s="114">
        <v>1103</v>
      </c>
      <c r="F22" s="114">
        <v>1608</v>
      </c>
      <c r="G22" s="114">
        <v>1150</v>
      </c>
      <c r="H22" s="140">
        <v>1252</v>
      </c>
      <c r="I22" s="115">
        <v>28</v>
      </c>
      <c r="J22" s="116">
        <v>2.2364217252396168</v>
      </c>
    </row>
    <row r="23" spans="1:15" s="110" customFormat="1" ht="24.95" customHeight="1" x14ac:dyDescent="0.2">
      <c r="A23" s="193" t="s">
        <v>154</v>
      </c>
      <c r="B23" s="199" t="s">
        <v>155</v>
      </c>
      <c r="C23" s="113">
        <v>2.0002427479062992</v>
      </c>
      <c r="D23" s="115">
        <v>824</v>
      </c>
      <c r="E23" s="114">
        <v>616</v>
      </c>
      <c r="F23" s="114">
        <v>934</v>
      </c>
      <c r="G23" s="114">
        <v>543</v>
      </c>
      <c r="H23" s="140">
        <v>820</v>
      </c>
      <c r="I23" s="115">
        <v>4</v>
      </c>
      <c r="J23" s="116">
        <v>0.48780487804878048</v>
      </c>
    </row>
    <row r="24" spans="1:15" s="110" customFormat="1" ht="24.95" customHeight="1" x14ac:dyDescent="0.2">
      <c r="A24" s="193" t="s">
        <v>156</v>
      </c>
      <c r="B24" s="199" t="s">
        <v>221</v>
      </c>
      <c r="C24" s="113">
        <v>7.4377958490108025</v>
      </c>
      <c r="D24" s="115">
        <v>3064</v>
      </c>
      <c r="E24" s="114">
        <v>2347</v>
      </c>
      <c r="F24" s="114">
        <v>3452</v>
      </c>
      <c r="G24" s="114">
        <v>2449</v>
      </c>
      <c r="H24" s="140">
        <v>3127</v>
      </c>
      <c r="I24" s="115">
        <v>-63</v>
      </c>
      <c r="J24" s="116">
        <v>-2.0147105852254557</v>
      </c>
    </row>
    <row r="25" spans="1:15" s="110" customFormat="1" ht="24.95" customHeight="1" x14ac:dyDescent="0.2">
      <c r="A25" s="193" t="s">
        <v>222</v>
      </c>
      <c r="B25" s="204" t="s">
        <v>159</v>
      </c>
      <c r="C25" s="113">
        <v>10.006068697657483</v>
      </c>
      <c r="D25" s="115">
        <v>4122</v>
      </c>
      <c r="E25" s="114">
        <v>3651</v>
      </c>
      <c r="F25" s="114">
        <v>4826</v>
      </c>
      <c r="G25" s="114">
        <v>4792</v>
      </c>
      <c r="H25" s="140">
        <v>4391</v>
      </c>
      <c r="I25" s="115">
        <v>-269</v>
      </c>
      <c r="J25" s="116">
        <v>-6.1261671601002048</v>
      </c>
    </row>
    <row r="26" spans="1:15" s="110" customFormat="1" ht="24.95" customHeight="1" x14ac:dyDescent="0.2">
      <c r="A26" s="201">
        <v>782.78300000000002</v>
      </c>
      <c r="B26" s="203" t="s">
        <v>160</v>
      </c>
      <c r="C26" s="113">
        <v>10.008496176720476</v>
      </c>
      <c r="D26" s="115">
        <v>4123</v>
      </c>
      <c r="E26" s="114">
        <v>4812</v>
      </c>
      <c r="F26" s="114">
        <v>5216</v>
      </c>
      <c r="G26" s="114">
        <v>4655</v>
      </c>
      <c r="H26" s="140">
        <v>4370</v>
      </c>
      <c r="I26" s="115">
        <v>-247</v>
      </c>
      <c r="J26" s="116">
        <v>-5.6521739130434785</v>
      </c>
    </row>
    <row r="27" spans="1:15" s="110" customFormat="1" ht="24.95" customHeight="1" x14ac:dyDescent="0.2">
      <c r="A27" s="193" t="s">
        <v>161</v>
      </c>
      <c r="B27" s="199" t="s">
        <v>162</v>
      </c>
      <c r="C27" s="113">
        <v>2.6216773880325284</v>
      </c>
      <c r="D27" s="115">
        <v>1080</v>
      </c>
      <c r="E27" s="114">
        <v>873</v>
      </c>
      <c r="F27" s="114">
        <v>1861</v>
      </c>
      <c r="G27" s="114">
        <v>1031</v>
      </c>
      <c r="H27" s="140">
        <v>1058</v>
      </c>
      <c r="I27" s="115">
        <v>22</v>
      </c>
      <c r="J27" s="116">
        <v>2.0793950850661624</v>
      </c>
    </row>
    <row r="28" spans="1:15" s="110" customFormat="1" ht="24.95" customHeight="1" x14ac:dyDescent="0.2">
      <c r="A28" s="193" t="s">
        <v>163</v>
      </c>
      <c r="B28" s="199" t="s">
        <v>164</v>
      </c>
      <c r="C28" s="113">
        <v>3.5732491807258162</v>
      </c>
      <c r="D28" s="115">
        <v>1472</v>
      </c>
      <c r="E28" s="114">
        <v>1838</v>
      </c>
      <c r="F28" s="114">
        <v>2732</v>
      </c>
      <c r="G28" s="114">
        <v>1333</v>
      </c>
      <c r="H28" s="140">
        <v>1685</v>
      </c>
      <c r="I28" s="115">
        <v>-213</v>
      </c>
      <c r="J28" s="116">
        <v>-12.640949554896142</v>
      </c>
    </row>
    <row r="29" spans="1:15" s="110" customFormat="1" ht="24.95" customHeight="1" x14ac:dyDescent="0.2">
      <c r="A29" s="193">
        <v>86</v>
      </c>
      <c r="B29" s="199" t="s">
        <v>165</v>
      </c>
      <c r="C29" s="113">
        <v>5.6608811748998669</v>
      </c>
      <c r="D29" s="115">
        <v>2332</v>
      </c>
      <c r="E29" s="114">
        <v>2518</v>
      </c>
      <c r="F29" s="114">
        <v>3296</v>
      </c>
      <c r="G29" s="114">
        <v>2080</v>
      </c>
      <c r="H29" s="140">
        <v>2718</v>
      </c>
      <c r="I29" s="115">
        <v>-386</v>
      </c>
      <c r="J29" s="116">
        <v>-14.201618837380426</v>
      </c>
    </row>
    <row r="30" spans="1:15" s="110" customFormat="1" ht="24.95" customHeight="1" x14ac:dyDescent="0.2">
      <c r="A30" s="193">
        <v>87.88</v>
      </c>
      <c r="B30" s="204" t="s">
        <v>166</v>
      </c>
      <c r="C30" s="113">
        <v>6.2701784197111303</v>
      </c>
      <c r="D30" s="115">
        <v>2583</v>
      </c>
      <c r="E30" s="114">
        <v>2487</v>
      </c>
      <c r="F30" s="114">
        <v>3717</v>
      </c>
      <c r="G30" s="114">
        <v>2208</v>
      </c>
      <c r="H30" s="140">
        <v>2292</v>
      </c>
      <c r="I30" s="115">
        <v>291</v>
      </c>
      <c r="J30" s="116">
        <v>12.696335078534032</v>
      </c>
    </row>
    <row r="31" spans="1:15" s="110" customFormat="1" ht="24.95" customHeight="1" x14ac:dyDescent="0.2">
      <c r="A31" s="193" t="s">
        <v>167</v>
      </c>
      <c r="B31" s="199" t="s">
        <v>168</v>
      </c>
      <c r="C31" s="113">
        <v>4.5563782012380143</v>
      </c>
      <c r="D31" s="115">
        <v>1877</v>
      </c>
      <c r="E31" s="114">
        <v>1646</v>
      </c>
      <c r="F31" s="114">
        <v>2548</v>
      </c>
      <c r="G31" s="114">
        <v>1694</v>
      </c>
      <c r="H31" s="140">
        <v>1890</v>
      </c>
      <c r="I31" s="115">
        <v>-13</v>
      </c>
      <c r="J31" s="116">
        <v>-0.68783068783068779</v>
      </c>
    </row>
    <row r="32" spans="1:15" s="110" customFormat="1" ht="24.95" customHeight="1" x14ac:dyDescent="0.2">
      <c r="A32" s="193"/>
      <c r="B32" s="204" t="s">
        <v>169</v>
      </c>
      <c r="C32" s="113" t="s">
        <v>513</v>
      </c>
      <c r="D32" s="115" t="s">
        <v>513</v>
      </c>
      <c r="E32" s="114" t="s">
        <v>513</v>
      </c>
      <c r="F32" s="114" t="s">
        <v>513</v>
      </c>
      <c r="G32" s="114" t="s">
        <v>513</v>
      </c>
      <c r="H32" s="140" t="s">
        <v>513</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0.50734312416555405</v>
      </c>
      <c r="D34" s="115">
        <v>209</v>
      </c>
      <c r="E34" s="114">
        <v>83</v>
      </c>
      <c r="F34" s="114">
        <v>271</v>
      </c>
      <c r="G34" s="114">
        <v>226</v>
      </c>
      <c r="H34" s="140">
        <v>189</v>
      </c>
      <c r="I34" s="115">
        <v>20</v>
      </c>
      <c r="J34" s="116">
        <v>10.582010582010582</v>
      </c>
    </row>
    <row r="35" spans="1:10" s="110" customFormat="1" ht="24.95" customHeight="1" x14ac:dyDescent="0.2">
      <c r="A35" s="292" t="s">
        <v>171</v>
      </c>
      <c r="B35" s="293" t="s">
        <v>172</v>
      </c>
      <c r="C35" s="113">
        <v>16.863697050612938</v>
      </c>
      <c r="D35" s="115">
        <v>6947</v>
      </c>
      <c r="E35" s="114">
        <v>3987</v>
      </c>
      <c r="F35" s="114">
        <v>7900</v>
      </c>
      <c r="G35" s="114">
        <v>4918</v>
      </c>
      <c r="H35" s="140">
        <v>5704</v>
      </c>
      <c r="I35" s="115">
        <v>1243</v>
      </c>
      <c r="J35" s="116">
        <v>21.791725105189339</v>
      </c>
    </row>
    <row r="36" spans="1:10" s="110" customFormat="1" ht="24.95" customHeight="1" x14ac:dyDescent="0.2">
      <c r="A36" s="294" t="s">
        <v>173</v>
      </c>
      <c r="B36" s="295" t="s">
        <v>174</v>
      </c>
      <c r="C36" s="125">
        <v>82.626532346158513</v>
      </c>
      <c r="D36" s="143">
        <v>34038</v>
      </c>
      <c r="E36" s="144">
        <v>33037</v>
      </c>
      <c r="F36" s="144">
        <v>44576</v>
      </c>
      <c r="G36" s="144">
        <v>32259</v>
      </c>
      <c r="H36" s="145">
        <v>34604</v>
      </c>
      <c r="I36" s="143">
        <v>-566</v>
      </c>
      <c r="J36" s="146">
        <v>-1.6356490579123801</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55" t="s">
        <v>360</v>
      </c>
      <c r="B39" s="656"/>
      <c r="C39" s="656"/>
      <c r="D39" s="656"/>
      <c r="E39" s="656"/>
      <c r="F39" s="656"/>
      <c r="G39" s="656"/>
      <c r="H39" s="656"/>
      <c r="I39" s="656"/>
      <c r="J39" s="656"/>
    </row>
    <row r="40" spans="1:10" ht="31.5" customHeight="1" x14ac:dyDescent="0.2">
      <c r="A40" s="657" t="s">
        <v>361</v>
      </c>
      <c r="B40" s="657"/>
      <c r="C40" s="657"/>
      <c r="D40" s="657"/>
      <c r="E40" s="657"/>
      <c r="F40" s="657"/>
      <c r="G40" s="657"/>
      <c r="H40" s="657"/>
      <c r="I40" s="657"/>
      <c r="J40" s="657"/>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6">
    <mergeCell ref="A11:B11"/>
    <mergeCell ref="A39:J39"/>
    <mergeCell ref="A40:J40"/>
    <mergeCell ref="A3:J3"/>
    <mergeCell ref="A4:J4"/>
    <mergeCell ref="A5:D5"/>
    <mergeCell ref="A7:B9"/>
    <mergeCell ref="C7:C10"/>
    <mergeCell ref="D7:H7"/>
    <mergeCell ref="I7:J8"/>
    <mergeCell ref="D8:D9"/>
    <mergeCell ref="E8:E9"/>
    <mergeCell ref="F8:F9"/>
    <mergeCell ref="A6:J6"/>
    <mergeCell ref="G8:G9"/>
    <mergeCell ref="H8:H9"/>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election activeCell="A2" sqref="A2"/>
    </sheetView>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335</v>
      </c>
      <c r="B5" s="573"/>
      <c r="C5" s="573"/>
      <c r="D5" s="573"/>
      <c r="E5" s="573"/>
      <c r="F5" s="252"/>
      <c r="G5" s="252"/>
      <c r="H5" s="252"/>
      <c r="I5" s="252"/>
      <c r="J5" s="252"/>
      <c r="K5" s="252"/>
    </row>
    <row r="6" spans="1:15" s="94" customFormat="1" ht="35.1" customHeight="1" x14ac:dyDescent="0.2">
      <c r="A6" s="634" t="s">
        <v>519</v>
      </c>
      <c r="B6" s="634"/>
      <c r="C6" s="634"/>
      <c r="D6" s="634"/>
      <c r="E6" s="634"/>
      <c r="F6" s="634"/>
      <c r="G6" s="634"/>
      <c r="H6" s="634"/>
      <c r="I6" s="634"/>
      <c r="J6" s="634"/>
      <c r="K6" s="634"/>
    </row>
    <row r="7" spans="1:15" s="91" customFormat="1" ht="24.95" customHeight="1" x14ac:dyDescent="0.2">
      <c r="A7" s="588" t="s">
        <v>332</v>
      </c>
      <c r="B7" s="577"/>
      <c r="C7" s="577"/>
      <c r="D7" s="582" t="s">
        <v>94</v>
      </c>
      <c r="E7" s="658" t="s">
        <v>363</v>
      </c>
      <c r="F7" s="586"/>
      <c r="G7" s="586"/>
      <c r="H7" s="586"/>
      <c r="I7" s="587"/>
      <c r="J7" s="651" t="s">
        <v>359</v>
      </c>
      <c r="K7" s="652"/>
      <c r="L7" s="96"/>
      <c r="M7" s="96"/>
      <c r="N7" s="96"/>
      <c r="O7" s="96"/>
    </row>
    <row r="8" spans="1:15" ht="21.75" customHeight="1" x14ac:dyDescent="0.2">
      <c r="A8" s="578"/>
      <c r="B8" s="579"/>
      <c r="C8" s="579"/>
      <c r="D8" s="583"/>
      <c r="E8" s="592" t="s">
        <v>335</v>
      </c>
      <c r="F8" s="592" t="s">
        <v>337</v>
      </c>
      <c r="G8" s="592" t="s">
        <v>338</v>
      </c>
      <c r="H8" s="592" t="s">
        <v>339</v>
      </c>
      <c r="I8" s="592" t="s">
        <v>340</v>
      </c>
      <c r="J8" s="653"/>
      <c r="K8" s="654"/>
    </row>
    <row r="9" spans="1:15" ht="12" customHeight="1" x14ac:dyDescent="0.2">
      <c r="A9" s="578"/>
      <c r="B9" s="579"/>
      <c r="C9" s="579"/>
      <c r="D9" s="583"/>
      <c r="E9" s="593"/>
      <c r="F9" s="593"/>
      <c r="G9" s="593"/>
      <c r="H9" s="593"/>
      <c r="I9" s="593"/>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41195</v>
      </c>
      <c r="F11" s="264">
        <v>37148</v>
      </c>
      <c r="G11" s="264">
        <v>52747</v>
      </c>
      <c r="H11" s="264">
        <v>37405</v>
      </c>
      <c r="I11" s="265">
        <v>40497</v>
      </c>
      <c r="J11" s="263">
        <v>698</v>
      </c>
      <c r="K11" s="266">
        <v>1.7235844630466455</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27.775215438766839</v>
      </c>
      <c r="E13" s="115">
        <v>11442</v>
      </c>
      <c r="F13" s="114">
        <v>12161</v>
      </c>
      <c r="G13" s="114">
        <v>14244</v>
      </c>
      <c r="H13" s="114">
        <v>12282</v>
      </c>
      <c r="I13" s="140">
        <v>11784</v>
      </c>
      <c r="J13" s="115">
        <v>-342</v>
      </c>
      <c r="K13" s="116">
        <v>-2.9022403258655802</v>
      </c>
    </row>
    <row r="14" spans="1:15" ht="15.95" customHeight="1" x14ac:dyDescent="0.2">
      <c r="A14" s="306" t="s">
        <v>230</v>
      </c>
      <c r="B14" s="307"/>
      <c r="C14" s="308"/>
      <c r="D14" s="113">
        <v>51.923777157422016</v>
      </c>
      <c r="E14" s="115">
        <v>21390</v>
      </c>
      <c r="F14" s="114">
        <v>18033</v>
      </c>
      <c r="G14" s="114">
        <v>29370</v>
      </c>
      <c r="H14" s="114">
        <v>18442</v>
      </c>
      <c r="I14" s="140">
        <v>20354</v>
      </c>
      <c r="J14" s="115">
        <v>1036</v>
      </c>
      <c r="K14" s="116">
        <v>5.0899086174707673</v>
      </c>
    </row>
    <row r="15" spans="1:15" ht="15.95" customHeight="1" x14ac:dyDescent="0.2">
      <c r="A15" s="306" t="s">
        <v>231</v>
      </c>
      <c r="B15" s="307"/>
      <c r="C15" s="308"/>
      <c r="D15" s="113">
        <v>9.4914431363029497</v>
      </c>
      <c r="E15" s="115">
        <v>3910</v>
      </c>
      <c r="F15" s="114">
        <v>3138</v>
      </c>
      <c r="G15" s="114">
        <v>4477</v>
      </c>
      <c r="H15" s="114">
        <v>3062</v>
      </c>
      <c r="I15" s="140">
        <v>3990</v>
      </c>
      <c r="J15" s="115">
        <v>-80</v>
      </c>
      <c r="K15" s="116">
        <v>-2.0050125313283207</v>
      </c>
    </row>
    <row r="16" spans="1:15" ht="15.95" customHeight="1" x14ac:dyDescent="0.2">
      <c r="A16" s="306" t="s">
        <v>232</v>
      </c>
      <c r="B16" s="307"/>
      <c r="C16" s="308"/>
      <c r="D16" s="113">
        <v>10.710037625925477</v>
      </c>
      <c r="E16" s="115">
        <v>4412</v>
      </c>
      <c r="F16" s="114">
        <v>3787</v>
      </c>
      <c r="G16" s="114">
        <v>4508</v>
      </c>
      <c r="H16" s="114">
        <v>3592</v>
      </c>
      <c r="I16" s="140">
        <v>4323</v>
      </c>
      <c r="J16" s="115">
        <v>89</v>
      </c>
      <c r="K16" s="116">
        <v>2.0587554938699979</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0.56560262167738806</v>
      </c>
      <c r="E18" s="115">
        <v>233</v>
      </c>
      <c r="F18" s="114">
        <v>126</v>
      </c>
      <c r="G18" s="114">
        <v>354</v>
      </c>
      <c r="H18" s="114">
        <v>283</v>
      </c>
      <c r="I18" s="140">
        <v>231</v>
      </c>
      <c r="J18" s="115">
        <v>2</v>
      </c>
      <c r="K18" s="116">
        <v>0.86580086580086579</v>
      </c>
    </row>
    <row r="19" spans="1:11" ht="14.1" customHeight="1" x14ac:dyDescent="0.2">
      <c r="A19" s="306" t="s">
        <v>235</v>
      </c>
      <c r="B19" s="307" t="s">
        <v>236</v>
      </c>
      <c r="C19" s="308"/>
      <c r="D19" s="113">
        <v>0.42966379414977546</v>
      </c>
      <c r="E19" s="115">
        <v>177</v>
      </c>
      <c r="F19" s="114">
        <v>59</v>
      </c>
      <c r="G19" s="114">
        <v>252</v>
      </c>
      <c r="H19" s="114">
        <v>219</v>
      </c>
      <c r="I19" s="140">
        <v>172</v>
      </c>
      <c r="J19" s="115">
        <v>5</v>
      </c>
      <c r="K19" s="116">
        <v>2.9069767441860463</v>
      </c>
    </row>
    <row r="20" spans="1:11" ht="14.1" customHeight="1" x14ac:dyDescent="0.2">
      <c r="A20" s="306">
        <v>12</v>
      </c>
      <c r="B20" s="307" t="s">
        <v>237</v>
      </c>
      <c r="C20" s="308"/>
      <c r="D20" s="113">
        <v>1.1045029736618521</v>
      </c>
      <c r="E20" s="115">
        <v>455</v>
      </c>
      <c r="F20" s="114">
        <v>254</v>
      </c>
      <c r="G20" s="114">
        <v>588</v>
      </c>
      <c r="H20" s="114">
        <v>536</v>
      </c>
      <c r="I20" s="140">
        <v>558</v>
      </c>
      <c r="J20" s="115">
        <v>-103</v>
      </c>
      <c r="K20" s="116">
        <v>-18.458781362007169</v>
      </c>
    </row>
    <row r="21" spans="1:11" ht="14.1" customHeight="1" x14ac:dyDescent="0.2">
      <c r="A21" s="306">
        <v>21</v>
      </c>
      <c r="B21" s="307" t="s">
        <v>238</v>
      </c>
      <c r="C21" s="308"/>
      <c r="D21" s="113">
        <v>0.21847311566937735</v>
      </c>
      <c r="E21" s="115">
        <v>90</v>
      </c>
      <c r="F21" s="114">
        <v>43</v>
      </c>
      <c r="G21" s="114">
        <v>90</v>
      </c>
      <c r="H21" s="114">
        <v>79</v>
      </c>
      <c r="I21" s="140">
        <v>62</v>
      </c>
      <c r="J21" s="115">
        <v>28</v>
      </c>
      <c r="K21" s="116">
        <v>45.161290322580648</v>
      </c>
    </row>
    <row r="22" spans="1:11" ht="14.1" customHeight="1" x14ac:dyDescent="0.2">
      <c r="A22" s="306">
        <v>22</v>
      </c>
      <c r="B22" s="307" t="s">
        <v>239</v>
      </c>
      <c r="C22" s="308"/>
      <c r="D22" s="113">
        <v>0.69668649107901448</v>
      </c>
      <c r="E22" s="115">
        <v>287</v>
      </c>
      <c r="F22" s="114">
        <v>232</v>
      </c>
      <c r="G22" s="114">
        <v>502</v>
      </c>
      <c r="H22" s="114">
        <v>294</v>
      </c>
      <c r="I22" s="140">
        <v>271</v>
      </c>
      <c r="J22" s="115">
        <v>16</v>
      </c>
      <c r="K22" s="116">
        <v>5.9040590405904059</v>
      </c>
    </row>
    <row r="23" spans="1:11" ht="14.1" customHeight="1" x14ac:dyDescent="0.2">
      <c r="A23" s="306">
        <v>23</v>
      </c>
      <c r="B23" s="307" t="s">
        <v>240</v>
      </c>
      <c r="C23" s="308"/>
      <c r="D23" s="113">
        <v>0.90544969049641943</v>
      </c>
      <c r="E23" s="115">
        <v>373</v>
      </c>
      <c r="F23" s="114">
        <v>305</v>
      </c>
      <c r="G23" s="114">
        <v>364</v>
      </c>
      <c r="H23" s="114">
        <v>256</v>
      </c>
      <c r="I23" s="140">
        <v>306</v>
      </c>
      <c r="J23" s="115">
        <v>67</v>
      </c>
      <c r="K23" s="116">
        <v>21.895424836601308</v>
      </c>
    </row>
    <row r="24" spans="1:11" ht="14.1" customHeight="1" x14ac:dyDescent="0.2">
      <c r="A24" s="306">
        <v>24</v>
      </c>
      <c r="B24" s="307" t="s">
        <v>241</v>
      </c>
      <c r="C24" s="308"/>
      <c r="D24" s="113">
        <v>1.4006554193470082</v>
      </c>
      <c r="E24" s="115">
        <v>577</v>
      </c>
      <c r="F24" s="114">
        <v>472</v>
      </c>
      <c r="G24" s="114">
        <v>904</v>
      </c>
      <c r="H24" s="114">
        <v>636</v>
      </c>
      <c r="I24" s="140">
        <v>850</v>
      </c>
      <c r="J24" s="115">
        <v>-273</v>
      </c>
      <c r="K24" s="116">
        <v>-32.117647058823529</v>
      </c>
    </row>
    <row r="25" spans="1:11" ht="14.1" customHeight="1" x14ac:dyDescent="0.2">
      <c r="A25" s="306">
        <v>25</v>
      </c>
      <c r="B25" s="307" t="s">
        <v>242</v>
      </c>
      <c r="C25" s="308"/>
      <c r="D25" s="113">
        <v>4.0029129748755921</v>
      </c>
      <c r="E25" s="115">
        <v>1649</v>
      </c>
      <c r="F25" s="114">
        <v>1160</v>
      </c>
      <c r="G25" s="114">
        <v>1921</v>
      </c>
      <c r="H25" s="114">
        <v>1116</v>
      </c>
      <c r="I25" s="140">
        <v>1344</v>
      </c>
      <c r="J25" s="115">
        <v>305</v>
      </c>
      <c r="K25" s="116">
        <v>22.69345238095238</v>
      </c>
    </row>
    <row r="26" spans="1:11" ht="14.1" customHeight="1" x14ac:dyDescent="0.2">
      <c r="A26" s="306">
        <v>26</v>
      </c>
      <c r="B26" s="307" t="s">
        <v>243</v>
      </c>
      <c r="C26" s="308"/>
      <c r="D26" s="113">
        <v>2.2235708217016628</v>
      </c>
      <c r="E26" s="115">
        <v>916</v>
      </c>
      <c r="F26" s="114">
        <v>562</v>
      </c>
      <c r="G26" s="114">
        <v>1601</v>
      </c>
      <c r="H26" s="114">
        <v>741</v>
      </c>
      <c r="I26" s="140">
        <v>888</v>
      </c>
      <c r="J26" s="115">
        <v>28</v>
      </c>
      <c r="K26" s="116">
        <v>3.1531531531531534</v>
      </c>
    </row>
    <row r="27" spans="1:11" ht="14.1" customHeight="1" x14ac:dyDescent="0.2">
      <c r="A27" s="306">
        <v>27</v>
      </c>
      <c r="B27" s="307" t="s">
        <v>244</v>
      </c>
      <c r="C27" s="308"/>
      <c r="D27" s="113">
        <v>1.2889913824493264</v>
      </c>
      <c r="E27" s="115">
        <v>531</v>
      </c>
      <c r="F27" s="114">
        <v>387</v>
      </c>
      <c r="G27" s="114">
        <v>580</v>
      </c>
      <c r="H27" s="114">
        <v>392</v>
      </c>
      <c r="I27" s="140">
        <v>519</v>
      </c>
      <c r="J27" s="115">
        <v>12</v>
      </c>
      <c r="K27" s="116">
        <v>2.3121387283236996</v>
      </c>
    </row>
    <row r="28" spans="1:11" ht="14.1" customHeight="1" x14ac:dyDescent="0.2">
      <c r="A28" s="306">
        <v>28</v>
      </c>
      <c r="B28" s="307" t="s">
        <v>245</v>
      </c>
      <c r="C28" s="308"/>
      <c r="D28" s="113">
        <v>0.10195412064570943</v>
      </c>
      <c r="E28" s="115">
        <v>42</v>
      </c>
      <c r="F28" s="114">
        <v>39</v>
      </c>
      <c r="G28" s="114" t="s">
        <v>513</v>
      </c>
      <c r="H28" s="114">
        <v>57</v>
      </c>
      <c r="I28" s="140">
        <v>50</v>
      </c>
      <c r="J28" s="115">
        <v>-8</v>
      </c>
      <c r="K28" s="116">
        <v>-16</v>
      </c>
    </row>
    <row r="29" spans="1:11" ht="14.1" customHeight="1" x14ac:dyDescent="0.2">
      <c r="A29" s="306">
        <v>29</v>
      </c>
      <c r="B29" s="307" t="s">
        <v>246</v>
      </c>
      <c r="C29" s="308"/>
      <c r="D29" s="113">
        <v>3.4810049763320792</v>
      </c>
      <c r="E29" s="115">
        <v>1434</v>
      </c>
      <c r="F29" s="114">
        <v>1541</v>
      </c>
      <c r="G29" s="114">
        <v>1948</v>
      </c>
      <c r="H29" s="114">
        <v>1464</v>
      </c>
      <c r="I29" s="140">
        <v>1585</v>
      </c>
      <c r="J29" s="115">
        <v>-151</v>
      </c>
      <c r="K29" s="116">
        <v>-9.5268138801261824</v>
      </c>
    </row>
    <row r="30" spans="1:11" ht="14.1" customHeight="1" x14ac:dyDescent="0.2">
      <c r="A30" s="306" t="s">
        <v>247</v>
      </c>
      <c r="B30" s="307" t="s">
        <v>248</v>
      </c>
      <c r="C30" s="308"/>
      <c r="D30" s="113" t="s">
        <v>513</v>
      </c>
      <c r="E30" s="115" t="s">
        <v>513</v>
      </c>
      <c r="F30" s="114" t="s">
        <v>513</v>
      </c>
      <c r="G30" s="114">
        <v>479</v>
      </c>
      <c r="H30" s="114" t="s">
        <v>513</v>
      </c>
      <c r="I30" s="140">
        <v>315</v>
      </c>
      <c r="J30" s="115" t="s">
        <v>513</v>
      </c>
      <c r="K30" s="116" t="s">
        <v>513</v>
      </c>
    </row>
    <row r="31" spans="1:11" ht="14.1" customHeight="1" x14ac:dyDescent="0.2">
      <c r="A31" s="306" t="s">
        <v>249</v>
      </c>
      <c r="B31" s="307" t="s">
        <v>250</v>
      </c>
      <c r="C31" s="308"/>
      <c r="D31" s="113">
        <v>2.5464255370797426</v>
      </c>
      <c r="E31" s="115">
        <v>1049</v>
      </c>
      <c r="F31" s="114">
        <v>1231</v>
      </c>
      <c r="G31" s="114">
        <v>1462</v>
      </c>
      <c r="H31" s="114">
        <v>1182</v>
      </c>
      <c r="I31" s="140">
        <v>1267</v>
      </c>
      <c r="J31" s="115">
        <v>-218</v>
      </c>
      <c r="K31" s="116">
        <v>-17.205998421468035</v>
      </c>
    </row>
    <row r="32" spans="1:11" ht="14.1" customHeight="1" x14ac:dyDescent="0.2">
      <c r="A32" s="306">
        <v>31</v>
      </c>
      <c r="B32" s="307" t="s">
        <v>251</v>
      </c>
      <c r="C32" s="308"/>
      <c r="D32" s="113">
        <v>0.89331229518145405</v>
      </c>
      <c r="E32" s="115">
        <v>368</v>
      </c>
      <c r="F32" s="114">
        <v>295</v>
      </c>
      <c r="G32" s="114">
        <v>334</v>
      </c>
      <c r="H32" s="114">
        <v>258</v>
      </c>
      <c r="I32" s="140">
        <v>319</v>
      </c>
      <c r="J32" s="115">
        <v>49</v>
      </c>
      <c r="K32" s="116">
        <v>15.360501567398119</v>
      </c>
    </row>
    <row r="33" spans="1:11" ht="14.1" customHeight="1" x14ac:dyDescent="0.2">
      <c r="A33" s="306">
        <v>32</v>
      </c>
      <c r="B33" s="307" t="s">
        <v>252</v>
      </c>
      <c r="C33" s="308"/>
      <c r="D33" s="113">
        <v>3.2066998422138608</v>
      </c>
      <c r="E33" s="115">
        <v>1321</v>
      </c>
      <c r="F33" s="114">
        <v>689</v>
      </c>
      <c r="G33" s="114">
        <v>1469</v>
      </c>
      <c r="H33" s="114">
        <v>1166</v>
      </c>
      <c r="I33" s="140">
        <v>1138</v>
      </c>
      <c r="J33" s="115">
        <v>183</v>
      </c>
      <c r="K33" s="116">
        <v>16.080843585237258</v>
      </c>
    </row>
    <row r="34" spans="1:11" ht="14.1" customHeight="1" x14ac:dyDescent="0.2">
      <c r="A34" s="306">
        <v>33</v>
      </c>
      <c r="B34" s="307" t="s">
        <v>253</v>
      </c>
      <c r="C34" s="308"/>
      <c r="D34" s="113">
        <v>1.395800461221022</v>
      </c>
      <c r="E34" s="115">
        <v>575</v>
      </c>
      <c r="F34" s="114">
        <v>324</v>
      </c>
      <c r="G34" s="114">
        <v>767</v>
      </c>
      <c r="H34" s="114">
        <v>581</v>
      </c>
      <c r="I34" s="140">
        <v>583</v>
      </c>
      <c r="J34" s="115">
        <v>-8</v>
      </c>
      <c r="K34" s="116">
        <v>-1.3722126929674099</v>
      </c>
    </row>
    <row r="35" spans="1:11" ht="14.1" customHeight="1" x14ac:dyDescent="0.2">
      <c r="A35" s="306">
        <v>34</v>
      </c>
      <c r="B35" s="307" t="s">
        <v>254</v>
      </c>
      <c r="C35" s="308"/>
      <c r="D35" s="113">
        <v>1.7599223206699843</v>
      </c>
      <c r="E35" s="115">
        <v>725</v>
      </c>
      <c r="F35" s="114">
        <v>510</v>
      </c>
      <c r="G35" s="114">
        <v>916</v>
      </c>
      <c r="H35" s="114">
        <v>567</v>
      </c>
      <c r="I35" s="140">
        <v>754</v>
      </c>
      <c r="J35" s="115">
        <v>-29</v>
      </c>
      <c r="K35" s="116">
        <v>-3.8461538461538463</v>
      </c>
    </row>
    <row r="36" spans="1:11" ht="14.1" customHeight="1" x14ac:dyDescent="0.2">
      <c r="A36" s="306">
        <v>41</v>
      </c>
      <c r="B36" s="307" t="s">
        <v>255</v>
      </c>
      <c r="C36" s="308"/>
      <c r="D36" s="113">
        <v>0.51948051948051943</v>
      </c>
      <c r="E36" s="115">
        <v>214</v>
      </c>
      <c r="F36" s="114">
        <v>165</v>
      </c>
      <c r="G36" s="114">
        <v>294</v>
      </c>
      <c r="H36" s="114">
        <v>211</v>
      </c>
      <c r="I36" s="140">
        <v>222</v>
      </c>
      <c r="J36" s="115">
        <v>-8</v>
      </c>
      <c r="K36" s="116">
        <v>-3.6036036036036037</v>
      </c>
    </row>
    <row r="37" spans="1:11" ht="14.1" customHeight="1" x14ac:dyDescent="0.2">
      <c r="A37" s="306">
        <v>42</v>
      </c>
      <c r="B37" s="307" t="s">
        <v>256</v>
      </c>
      <c r="C37" s="308"/>
      <c r="D37" s="113">
        <v>0.19419832503944653</v>
      </c>
      <c r="E37" s="115">
        <v>80</v>
      </c>
      <c r="F37" s="114">
        <v>61</v>
      </c>
      <c r="G37" s="114">
        <v>100</v>
      </c>
      <c r="H37" s="114">
        <v>63</v>
      </c>
      <c r="I37" s="140">
        <v>89</v>
      </c>
      <c r="J37" s="115">
        <v>-9</v>
      </c>
      <c r="K37" s="116">
        <v>-10.112359550561798</v>
      </c>
    </row>
    <row r="38" spans="1:11" ht="14.1" customHeight="1" x14ac:dyDescent="0.2">
      <c r="A38" s="306">
        <v>43</v>
      </c>
      <c r="B38" s="307" t="s">
        <v>257</v>
      </c>
      <c r="C38" s="308"/>
      <c r="D38" s="113">
        <v>2.201723510134725</v>
      </c>
      <c r="E38" s="115">
        <v>907</v>
      </c>
      <c r="F38" s="114">
        <v>713</v>
      </c>
      <c r="G38" s="114">
        <v>1226</v>
      </c>
      <c r="H38" s="114">
        <v>726</v>
      </c>
      <c r="I38" s="140">
        <v>836</v>
      </c>
      <c r="J38" s="115">
        <v>71</v>
      </c>
      <c r="K38" s="116">
        <v>8.4928229665071768</v>
      </c>
    </row>
    <row r="39" spans="1:11" ht="14.1" customHeight="1" x14ac:dyDescent="0.2">
      <c r="A39" s="306">
        <v>51</v>
      </c>
      <c r="B39" s="307" t="s">
        <v>258</v>
      </c>
      <c r="C39" s="308"/>
      <c r="D39" s="113">
        <v>10.688190314358538</v>
      </c>
      <c r="E39" s="115">
        <v>4403</v>
      </c>
      <c r="F39" s="114">
        <v>5141</v>
      </c>
      <c r="G39" s="114">
        <v>5884</v>
      </c>
      <c r="H39" s="114">
        <v>4523</v>
      </c>
      <c r="I39" s="140">
        <v>4270</v>
      </c>
      <c r="J39" s="115">
        <v>133</v>
      </c>
      <c r="K39" s="116">
        <v>3.1147540983606556</v>
      </c>
    </row>
    <row r="40" spans="1:11" ht="14.1" customHeight="1" x14ac:dyDescent="0.2">
      <c r="A40" s="306" t="s">
        <v>259</v>
      </c>
      <c r="B40" s="307" t="s">
        <v>260</v>
      </c>
      <c r="C40" s="308"/>
      <c r="D40" s="113">
        <v>9.5108629688068937</v>
      </c>
      <c r="E40" s="115">
        <v>3918</v>
      </c>
      <c r="F40" s="114">
        <v>4839</v>
      </c>
      <c r="G40" s="114">
        <v>5358</v>
      </c>
      <c r="H40" s="114">
        <v>4098</v>
      </c>
      <c r="I40" s="140">
        <v>3827</v>
      </c>
      <c r="J40" s="115">
        <v>91</v>
      </c>
      <c r="K40" s="116">
        <v>2.3778416514240921</v>
      </c>
    </row>
    <row r="41" spans="1:11" ht="14.1" customHeight="1" x14ac:dyDescent="0.2">
      <c r="A41" s="306"/>
      <c r="B41" s="307" t="s">
        <v>261</v>
      </c>
      <c r="C41" s="308"/>
      <c r="D41" s="113">
        <v>8.3893676417040908</v>
      </c>
      <c r="E41" s="115">
        <v>3456</v>
      </c>
      <c r="F41" s="114">
        <v>4255</v>
      </c>
      <c r="G41" s="114">
        <v>4320</v>
      </c>
      <c r="H41" s="114">
        <v>3619</v>
      </c>
      <c r="I41" s="140">
        <v>3400</v>
      </c>
      <c r="J41" s="115">
        <v>56</v>
      </c>
      <c r="K41" s="116">
        <v>1.6470588235294117</v>
      </c>
    </row>
    <row r="42" spans="1:11" ht="14.1" customHeight="1" x14ac:dyDescent="0.2">
      <c r="A42" s="306">
        <v>52</v>
      </c>
      <c r="B42" s="307" t="s">
        <v>262</v>
      </c>
      <c r="C42" s="308"/>
      <c r="D42" s="113">
        <v>6.088117489986649</v>
      </c>
      <c r="E42" s="115">
        <v>2508</v>
      </c>
      <c r="F42" s="114">
        <v>1935</v>
      </c>
      <c r="G42" s="114">
        <v>2265</v>
      </c>
      <c r="H42" s="114">
        <v>2073</v>
      </c>
      <c r="I42" s="140">
        <v>2027</v>
      </c>
      <c r="J42" s="115">
        <v>481</v>
      </c>
      <c r="K42" s="116">
        <v>23.729649728663048</v>
      </c>
    </row>
    <row r="43" spans="1:11" ht="14.1" customHeight="1" x14ac:dyDescent="0.2">
      <c r="A43" s="306" t="s">
        <v>263</v>
      </c>
      <c r="B43" s="307" t="s">
        <v>264</v>
      </c>
      <c r="C43" s="308"/>
      <c r="D43" s="113">
        <v>5.1462556135453328</v>
      </c>
      <c r="E43" s="115">
        <v>2120</v>
      </c>
      <c r="F43" s="114">
        <v>1737</v>
      </c>
      <c r="G43" s="114">
        <v>1916</v>
      </c>
      <c r="H43" s="114">
        <v>1780</v>
      </c>
      <c r="I43" s="140">
        <v>1699</v>
      </c>
      <c r="J43" s="115">
        <v>421</v>
      </c>
      <c r="K43" s="116">
        <v>24.779281930547381</v>
      </c>
    </row>
    <row r="44" spans="1:11" ht="14.1" customHeight="1" x14ac:dyDescent="0.2">
      <c r="A44" s="306">
        <v>53</v>
      </c>
      <c r="B44" s="307" t="s">
        <v>265</v>
      </c>
      <c r="C44" s="308"/>
      <c r="D44" s="113">
        <v>1.9735404782133754</v>
      </c>
      <c r="E44" s="115">
        <v>813</v>
      </c>
      <c r="F44" s="114">
        <v>981</v>
      </c>
      <c r="G44" s="114">
        <v>850</v>
      </c>
      <c r="H44" s="114">
        <v>857</v>
      </c>
      <c r="I44" s="140">
        <v>840</v>
      </c>
      <c r="J44" s="115">
        <v>-27</v>
      </c>
      <c r="K44" s="116">
        <v>-3.2142857142857144</v>
      </c>
    </row>
    <row r="45" spans="1:11" ht="14.1" customHeight="1" x14ac:dyDescent="0.2">
      <c r="A45" s="306" t="s">
        <v>266</v>
      </c>
      <c r="B45" s="307" t="s">
        <v>267</v>
      </c>
      <c r="C45" s="308"/>
      <c r="D45" s="113">
        <v>1.9589756038354169</v>
      </c>
      <c r="E45" s="115">
        <v>807</v>
      </c>
      <c r="F45" s="114">
        <v>971</v>
      </c>
      <c r="G45" s="114">
        <v>835</v>
      </c>
      <c r="H45" s="114">
        <v>842</v>
      </c>
      <c r="I45" s="140">
        <v>832</v>
      </c>
      <c r="J45" s="115">
        <v>-25</v>
      </c>
      <c r="K45" s="116">
        <v>-3.0048076923076925</v>
      </c>
    </row>
    <row r="46" spans="1:11" ht="14.1" customHeight="1" x14ac:dyDescent="0.2">
      <c r="A46" s="306">
        <v>54</v>
      </c>
      <c r="B46" s="307" t="s">
        <v>268</v>
      </c>
      <c r="C46" s="308"/>
      <c r="D46" s="113">
        <v>5.7215681514746937</v>
      </c>
      <c r="E46" s="115">
        <v>2357</v>
      </c>
      <c r="F46" s="114">
        <v>2107</v>
      </c>
      <c r="G46" s="114">
        <v>2885</v>
      </c>
      <c r="H46" s="114">
        <v>2741</v>
      </c>
      <c r="I46" s="140">
        <v>2467</v>
      </c>
      <c r="J46" s="115">
        <v>-110</v>
      </c>
      <c r="K46" s="116">
        <v>-4.4588569112282128</v>
      </c>
    </row>
    <row r="47" spans="1:11" ht="14.1" customHeight="1" x14ac:dyDescent="0.2">
      <c r="A47" s="306">
        <v>61</v>
      </c>
      <c r="B47" s="307" t="s">
        <v>269</v>
      </c>
      <c r="C47" s="308"/>
      <c r="D47" s="113">
        <v>2.4905935186309018</v>
      </c>
      <c r="E47" s="115">
        <v>1026</v>
      </c>
      <c r="F47" s="114">
        <v>713</v>
      </c>
      <c r="G47" s="114">
        <v>1188</v>
      </c>
      <c r="H47" s="114">
        <v>779</v>
      </c>
      <c r="I47" s="140">
        <v>1099</v>
      </c>
      <c r="J47" s="115">
        <v>-73</v>
      </c>
      <c r="K47" s="116">
        <v>-6.6424021838034575</v>
      </c>
    </row>
    <row r="48" spans="1:11" ht="14.1" customHeight="1" x14ac:dyDescent="0.2">
      <c r="A48" s="306">
        <v>62</v>
      </c>
      <c r="B48" s="307" t="s">
        <v>270</v>
      </c>
      <c r="C48" s="308"/>
      <c r="D48" s="113">
        <v>6.4376744750576522</v>
      </c>
      <c r="E48" s="115">
        <v>2652</v>
      </c>
      <c r="F48" s="114">
        <v>2875</v>
      </c>
      <c r="G48" s="114">
        <v>3545</v>
      </c>
      <c r="H48" s="114">
        <v>2349</v>
      </c>
      <c r="I48" s="140">
        <v>2325</v>
      </c>
      <c r="J48" s="115">
        <v>327</v>
      </c>
      <c r="K48" s="116">
        <v>14.064516129032258</v>
      </c>
    </row>
    <row r="49" spans="1:11" ht="14.1" customHeight="1" x14ac:dyDescent="0.2">
      <c r="A49" s="306">
        <v>63</v>
      </c>
      <c r="B49" s="307" t="s">
        <v>271</v>
      </c>
      <c r="C49" s="308"/>
      <c r="D49" s="113">
        <v>4.7894161912853503</v>
      </c>
      <c r="E49" s="115">
        <v>1973</v>
      </c>
      <c r="F49" s="114">
        <v>2374</v>
      </c>
      <c r="G49" s="114">
        <v>2790</v>
      </c>
      <c r="H49" s="114">
        <v>2416</v>
      </c>
      <c r="I49" s="140">
        <v>2352</v>
      </c>
      <c r="J49" s="115">
        <v>-379</v>
      </c>
      <c r="K49" s="116">
        <v>-16.113945578231291</v>
      </c>
    </row>
    <row r="50" spans="1:11" ht="14.1" customHeight="1" x14ac:dyDescent="0.2">
      <c r="A50" s="306" t="s">
        <v>272</v>
      </c>
      <c r="B50" s="307" t="s">
        <v>273</v>
      </c>
      <c r="C50" s="308"/>
      <c r="D50" s="113">
        <v>0.90787716955941256</v>
      </c>
      <c r="E50" s="115">
        <v>374</v>
      </c>
      <c r="F50" s="114">
        <v>276</v>
      </c>
      <c r="G50" s="114">
        <v>496</v>
      </c>
      <c r="H50" s="114">
        <v>351</v>
      </c>
      <c r="I50" s="140">
        <v>446</v>
      </c>
      <c r="J50" s="115">
        <v>-72</v>
      </c>
      <c r="K50" s="116">
        <v>-16.143497757847534</v>
      </c>
    </row>
    <row r="51" spans="1:11" ht="14.1" customHeight="1" x14ac:dyDescent="0.2">
      <c r="A51" s="306" t="s">
        <v>274</v>
      </c>
      <c r="B51" s="307" t="s">
        <v>275</v>
      </c>
      <c r="C51" s="308"/>
      <c r="D51" s="113">
        <v>3.3353562325524941</v>
      </c>
      <c r="E51" s="115">
        <v>1374</v>
      </c>
      <c r="F51" s="114">
        <v>1747</v>
      </c>
      <c r="G51" s="114">
        <v>1829</v>
      </c>
      <c r="H51" s="114">
        <v>1712</v>
      </c>
      <c r="I51" s="140">
        <v>1619</v>
      </c>
      <c r="J51" s="115">
        <v>-245</v>
      </c>
      <c r="K51" s="116">
        <v>-15.132798023471279</v>
      </c>
    </row>
    <row r="52" spans="1:11" ht="14.1" customHeight="1" x14ac:dyDescent="0.2">
      <c r="A52" s="306">
        <v>71</v>
      </c>
      <c r="B52" s="307" t="s">
        <v>276</v>
      </c>
      <c r="C52" s="308"/>
      <c r="D52" s="113">
        <v>11.049884694744508</v>
      </c>
      <c r="E52" s="115">
        <v>4552</v>
      </c>
      <c r="F52" s="114">
        <v>3688</v>
      </c>
      <c r="G52" s="114">
        <v>5271</v>
      </c>
      <c r="H52" s="114">
        <v>3789</v>
      </c>
      <c r="I52" s="140">
        <v>4286</v>
      </c>
      <c r="J52" s="115">
        <v>266</v>
      </c>
      <c r="K52" s="116">
        <v>6.2062529164722351</v>
      </c>
    </row>
    <row r="53" spans="1:11" ht="14.1" customHeight="1" x14ac:dyDescent="0.2">
      <c r="A53" s="306" t="s">
        <v>277</v>
      </c>
      <c r="B53" s="307" t="s">
        <v>278</v>
      </c>
      <c r="C53" s="308"/>
      <c r="D53" s="113">
        <v>3.9543633936157301</v>
      </c>
      <c r="E53" s="115">
        <v>1629</v>
      </c>
      <c r="F53" s="114">
        <v>1049</v>
      </c>
      <c r="G53" s="114">
        <v>1842</v>
      </c>
      <c r="H53" s="114">
        <v>1160</v>
      </c>
      <c r="I53" s="140">
        <v>1470</v>
      </c>
      <c r="J53" s="115">
        <v>159</v>
      </c>
      <c r="K53" s="116">
        <v>10.816326530612244</v>
      </c>
    </row>
    <row r="54" spans="1:11" ht="14.1" customHeight="1" x14ac:dyDescent="0.2">
      <c r="A54" s="306" t="s">
        <v>279</v>
      </c>
      <c r="B54" s="307" t="s">
        <v>280</v>
      </c>
      <c r="C54" s="308"/>
      <c r="D54" s="113">
        <v>5.8453695836873409</v>
      </c>
      <c r="E54" s="115">
        <v>2408</v>
      </c>
      <c r="F54" s="114">
        <v>2281</v>
      </c>
      <c r="G54" s="114">
        <v>2979</v>
      </c>
      <c r="H54" s="114">
        <v>2248</v>
      </c>
      <c r="I54" s="140">
        <v>2370</v>
      </c>
      <c r="J54" s="115">
        <v>38</v>
      </c>
      <c r="K54" s="116">
        <v>1.6033755274261603</v>
      </c>
    </row>
    <row r="55" spans="1:11" ht="14.1" customHeight="1" x14ac:dyDescent="0.2">
      <c r="A55" s="306">
        <v>72</v>
      </c>
      <c r="B55" s="307" t="s">
        <v>281</v>
      </c>
      <c r="C55" s="308"/>
      <c r="D55" s="113">
        <v>3.3037990047335843</v>
      </c>
      <c r="E55" s="115">
        <v>1361</v>
      </c>
      <c r="F55" s="114">
        <v>1016</v>
      </c>
      <c r="G55" s="114">
        <v>1489</v>
      </c>
      <c r="H55" s="114">
        <v>954</v>
      </c>
      <c r="I55" s="140">
        <v>1152</v>
      </c>
      <c r="J55" s="115">
        <v>209</v>
      </c>
      <c r="K55" s="116">
        <v>18.142361111111111</v>
      </c>
    </row>
    <row r="56" spans="1:11" ht="14.1" customHeight="1" x14ac:dyDescent="0.2">
      <c r="A56" s="306" t="s">
        <v>282</v>
      </c>
      <c r="B56" s="307" t="s">
        <v>283</v>
      </c>
      <c r="C56" s="308"/>
      <c r="D56" s="113">
        <v>1.7016628231581503</v>
      </c>
      <c r="E56" s="115">
        <v>701</v>
      </c>
      <c r="F56" s="114">
        <v>488</v>
      </c>
      <c r="G56" s="114">
        <v>800</v>
      </c>
      <c r="H56" s="114">
        <v>407</v>
      </c>
      <c r="I56" s="140">
        <v>546</v>
      </c>
      <c r="J56" s="115">
        <v>155</v>
      </c>
      <c r="K56" s="116">
        <v>28.388278388278387</v>
      </c>
    </row>
    <row r="57" spans="1:11" ht="14.1" customHeight="1" x14ac:dyDescent="0.2">
      <c r="A57" s="306" t="s">
        <v>284</v>
      </c>
      <c r="B57" s="307" t="s">
        <v>285</v>
      </c>
      <c r="C57" s="308"/>
      <c r="D57" s="113">
        <v>1.2016021361815754</v>
      </c>
      <c r="E57" s="115">
        <v>495</v>
      </c>
      <c r="F57" s="114">
        <v>402</v>
      </c>
      <c r="G57" s="114">
        <v>393</v>
      </c>
      <c r="H57" s="114">
        <v>373</v>
      </c>
      <c r="I57" s="140">
        <v>439</v>
      </c>
      <c r="J57" s="115">
        <v>56</v>
      </c>
      <c r="K57" s="116">
        <v>12.75626423690205</v>
      </c>
    </row>
    <row r="58" spans="1:11" ht="14.1" customHeight="1" x14ac:dyDescent="0.2">
      <c r="A58" s="306">
        <v>73</v>
      </c>
      <c r="B58" s="307" t="s">
        <v>286</v>
      </c>
      <c r="C58" s="308"/>
      <c r="D58" s="113">
        <v>2.0148076222842577</v>
      </c>
      <c r="E58" s="115">
        <v>830</v>
      </c>
      <c r="F58" s="114">
        <v>680</v>
      </c>
      <c r="G58" s="114">
        <v>1289</v>
      </c>
      <c r="H58" s="114">
        <v>760</v>
      </c>
      <c r="I58" s="140">
        <v>870</v>
      </c>
      <c r="J58" s="115">
        <v>-40</v>
      </c>
      <c r="K58" s="116">
        <v>-4.5977011494252871</v>
      </c>
    </row>
    <row r="59" spans="1:11" ht="14.1" customHeight="1" x14ac:dyDescent="0.2">
      <c r="A59" s="306" t="s">
        <v>287</v>
      </c>
      <c r="B59" s="307" t="s">
        <v>288</v>
      </c>
      <c r="C59" s="308"/>
      <c r="D59" s="113">
        <v>1.395800461221022</v>
      </c>
      <c r="E59" s="115">
        <v>575</v>
      </c>
      <c r="F59" s="114">
        <v>473</v>
      </c>
      <c r="G59" s="114">
        <v>922</v>
      </c>
      <c r="H59" s="114">
        <v>530</v>
      </c>
      <c r="I59" s="140">
        <v>587</v>
      </c>
      <c r="J59" s="115">
        <v>-12</v>
      </c>
      <c r="K59" s="116">
        <v>-2.0442930153321974</v>
      </c>
    </row>
    <row r="60" spans="1:11" ht="14.1" customHeight="1" x14ac:dyDescent="0.2">
      <c r="A60" s="306">
        <v>81</v>
      </c>
      <c r="B60" s="307" t="s">
        <v>289</v>
      </c>
      <c r="C60" s="308"/>
      <c r="D60" s="113">
        <v>6.6974147347979125</v>
      </c>
      <c r="E60" s="115">
        <v>2759</v>
      </c>
      <c r="F60" s="114">
        <v>2948</v>
      </c>
      <c r="G60" s="114">
        <v>3505</v>
      </c>
      <c r="H60" s="114">
        <v>2442</v>
      </c>
      <c r="I60" s="140">
        <v>3143</v>
      </c>
      <c r="J60" s="115">
        <v>-384</v>
      </c>
      <c r="K60" s="116">
        <v>-12.217626471524021</v>
      </c>
    </row>
    <row r="61" spans="1:11" ht="14.1" customHeight="1" x14ac:dyDescent="0.2">
      <c r="A61" s="306" t="s">
        <v>290</v>
      </c>
      <c r="B61" s="307" t="s">
        <v>291</v>
      </c>
      <c r="C61" s="308"/>
      <c r="D61" s="113">
        <v>2.0269450175992234</v>
      </c>
      <c r="E61" s="115">
        <v>835</v>
      </c>
      <c r="F61" s="114">
        <v>645</v>
      </c>
      <c r="G61" s="114">
        <v>1287</v>
      </c>
      <c r="H61" s="114">
        <v>750</v>
      </c>
      <c r="I61" s="140">
        <v>982</v>
      </c>
      <c r="J61" s="115">
        <v>-147</v>
      </c>
      <c r="K61" s="116">
        <v>-14.969450101832994</v>
      </c>
    </row>
    <row r="62" spans="1:11" ht="14.1" customHeight="1" x14ac:dyDescent="0.2">
      <c r="A62" s="306" t="s">
        <v>292</v>
      </c>
      <c r="B62" s="307" t="s">
        <v>293</v>
      </c>
      <c r="C62" s="308"/>
      <c r="D62" s="113">
        <v>2.3789294817332198</v>
      </c>
      <c r="E62" s="115">
        <v>980</v>
      </c>
      <c r="F62" s="114">
        <v>1364</v>
      </c>
      <c r="G62" s="114">
        <v>1373</v>
      </c>
      <c r="H62" s="114">
        <v>922</v>
      </c>
      <c r="I62" s="140">
        <v>978</v>
      </c>
      <c r="J62" s="115">
        <v>2</v>
      </c>
      <c r="K62" s="116">
        <v>0.20449897750511248</v>
      </c>
    </row>
    <row r="63" spans="1:11" ht="14.1" customHeight="1" x14ac:dyDescent="0.2">
      <c r="A63" s="306"/>
      <c r="B63" s="307" t="s">
        <v>294</v>
      </c>
      <c r="C63" s="308"/>
      <c r="D63" s="113">
        <v>2.0099526641582717</v>
      </c>
      <c r="E63" s="115">
        <v>828</v>
      </c>
      <c r="F63" s="114">
        <v>1165</v>
      </c>
      <c r="G63" s="114">
        <v>1149</v>
      </c>
      <c r="H63" s="114">
        <v>807</v>
      </c>
      <c r="I63" s="140">
        <v>859</v>
      </c>
      <c r="J63" s="115">
        <v>-31</v>
      </c>
      <c r="K63" s="116">
        <v>-3.6088474970896391</v>
      </c>
    </row>
    <row r="64" spans="1:11" ht="14.1" customHeight="1" x14ac:dyDescent="0.2">
      <c r="A64" s="306" t="s">
        <v>295</v>
      </c>
      <c r="B64" s="307" t="s">
        <v>296</v>
      </c>
      <c r="C64" s="308"/>
      <c r="D64" s="113">
        <v>0.90302221143342642</v>
      </c>
      <c r="E64" s="115">
        <v>372</v>
      </c>
      <c r="F64" s="114">
        <v>261</v>
      </c>
      <c r="G64" s="114">
        <v>265</v>
      </c>
      <c r="H64" s="114">
        <v>275</v>
      </c>
      <c r="I64" s="140">
        <v>384</v>
      </c>
      <c r="J64" s="115">
        <v>-12</v>
      </c>
      <c r="K64" s="116">
        <v>-3.125</v>
      </c>
    </row>
    <row r="65" spans="1:11" ht="14.1" customHeight="1" x14ac:dyDescent="0.2">
      <c r="A65" s="306" t="s">
        <v>297</v>
      </c>
      <c r="B65" s="307" t="s">
        <v>298</v>
      </c>
      <c r="C65" s="308"/>
      <c r="D65" s="113">
        <v>0.56074766355140182</v>
      </c>
      <c r="E65" s="115">
        <v>231</v>
      </c>
      <c r="F65" s="114">
        <v>245</v>
      </c>
      <c r="G65" s="114">
        <v>247</v>
      </c>
      <c r="H65" s="114">
        <v>197</v>
      </c>
      <c r="I65" s="140">
        <v>321</v>
      </c>
      <c r="J65" s="115">
        <v>-90</v>
      </c>
      <c r="K65" s="116">
        <v>-28.037383177570092</v>
      </c>
    </row>
    <row r="66" spans="1:11" ht="14.1" customHeight="1" x14ac:dyDescent="0.2">
      <c r="A66" s="306">
        <v>82</v>
      </c>
      <c r="B66" s="307" t="s">
        <v>299</v>
      </c>
      <c r="C66" s="308"/>
      <c r="D66" s="113">
        <v>3.3183638791115428</v>
      </c>
      <c r="E66" s="115">
        <v>1367</v>
      </c>
      <c r="F66" s="114">
        <v>1391</v>
      </c>
      <c r="G66" s="114">
        <v>1957</v>
      </c>
      <c r="H66" s="114">
        <v>1191</v>
      </c>
      <c r="I66" s="140">
        <v>1289</v>
      </c>
      <c r="J66" s="115">
        <v>78</v>
      </c>
      <c r="K66" s="116">
        <v>6.0512024825446078</v>
      </c>
    </row>
    <row r="67" spans="1:11" ht="14.1" customHeight="1" x14ac:dyDescent="0.2">
      <c r="A67" s="306" t="s">
        <v>300</v>
      </c>
      <c r="B67" s="307" t="s">
        <v>301</v>
      </c>
      <c r="C67" s="308"/>
      <c r="D67" s="113">
        <v>2.1556014079378567</v>
      </c>
      <c r="E67" s="115">
        <v>888</v>
      </c>
      <c r="F67" s="114">
        <v>976</v>
      </c>
      <c r="G67" s="114">
        <v>1255</v>
      </c>
      <c r="H67" s="114">
        <v>831</v>
      </c>
      <c r="I67" s="140">
        <v>833</v>
      </c>
      <c r="J67" s="115">
        <v>55</v>
      </c>
      <c r="K67" s="116">
        <v>6.602641056422569</v>
      </c>
    </row>
    <row r="68" spans="1:11" ht="14.1" customHeight="1" x14ac:dyDescent="0.2">
      <c r="A68" s="306" t="s">
        <v>302</v>
      </c>
      <c r="B68" s="307" t="s">
        <v>303</v>
      </c>
      <c r="C68" s="308"/>
      <c r="D68" s="113">
        <v>0.73309867702391063</v>
      </c>
      <c r="E68" s="115">
        <v>302</v>
      </c>
      <c r="F68" s="114">
        <v>295</v>
      </c>
      <c r="G68" s="114">
        <v>399</v>
      </c>
      <c r="H68" s="114">
        <v>237</v>
      </c>
      <c r="I68" s="140">
        <v>308</v>
      </c>
      <c r="J68" s="115">
        <v>-6</v>
      </c>
      <c r="K68" s="116">
        <v>-1.948051948051948</v>
      </c>
    </row>
    <row r="69" spans="1:11" ht="14.1" customHeight="1" x14ac:dyDescent="0.2">
      <c r="A69" s="306">
        <v>83</v>
      </c>
      <c r="B69" s="307" t="s">
        <v>304</v>
      </c>
      <c r="C69" s="308"/>
      <c r="D69" s="113">
        <v>4.0903022211433431</v>
      </c>
      <c r="E69" s="115">
        <v>1685</v>
      </c>
      <c r="F69" s="114">
        <v>1470</v>
      </c>
      <c r="G69" s="114">
        <v>2759</v>
      </c>
      <c r="H69" s="114">
        <v>1330</v>
      </c>
      <c r="I69" s="140">
        <v>1531</v>
      </c>
      <c r="J69" s="115">
        <v>154</v>
      </c>
      <c r="K69" s="116">
        <v>10.058785107772698</v>
      </c>
    </row>
    <row r="70" spans="1:11" ht="14.1" customHeight="1" x14ac:dyDescent="0.2">
      <c r="A70" s="306" t="s">
        <v>305</v>
      </c>
      <c r="B70" s="307" t="s">
        <v>306</v>
      </c>
      <c r="C70" s="308"/>
      <c r="D70" s="113">
        <v>3.4397378322611969</v>
      </c>
      <c r="E70" s="115">
        <v>1417</v>
      </c>
      <c r="F70" s="114">
        <v>1228</v>
      </c>
      <c r="G70" s="114">
        <v>2462</v>
      </c>
      <c r="H70" s="114">
        <v>1098</v>
      </c>
      <c r="I70" s="140">
        <v>1285</v>
      </c>
      <c r="J70" s="115">
        <v>132</v>
      </c>
      <c r="K70" s="116">
        <v>10.272373540856032</v>
      </c>
    </row>
    <row r="71" spans="1:11" ht="14.1" customHeight="1" x14ac:dyDescent="0.2">
      <c r="A71" s="306"/>
      <c r="B71" s="307" t="s">
        <v>307</v>
      </c>
      <c r="C71" s="308"/>
      <c r="D71" s="113">
        <v>1.6555407209612818</v>
      </c>
      <c r="E71" s="115">
        <v>682</v>
      </c>
      <c r="F71" s="114">
        <v>571</v>
      </c>
      <c r="G71" s="114">
        <v>1332</v>
      </c>
      <c r="H71" s="114">
        <v>555</v>
      </c>
      <c r="I71" s="140">
        <v>655</v>
      </c>
      <c r="J71" s="115">
        <v>27</v>
      </c>
      <c r="K71" s="116">
        <v>4.1221374045801529</v>
      </c>
    </row>
    <row r="72" spans="1:11" ht="14.1" customHeight="1" x14ac:dyDescent="0.2">
      <c r="A72" s="306">
        <v>84</v>
      </c>
      <c r="B72" s="307" t="s">
        <v>308</v>
      </c>
      <c r="C72" s="308"/>
      <c r="D72" s="113">
        <v>1.8181818181818181</v>
      </c>
      <c r="E72" s="115">
        <v>749</v>
      </c>
      <c r="F72" s="114">
        <v>750</v>
      </c>
      <c r="G72" s="114">
        <v>1128</v>
      </c>
      <c r="H72" s="114">
        <v>592</v>
      </c>
      <c r="I72" s="140">
        <v>801</v>
      </c>
      <c r="J72" s="115">
        <v>-52</v>
      </c>
      <c r="K72" s="116">
        <v>-6.4918851435705367</v>
      </c>
    </row>
    <row r="73" spans="1:11" ht="14.1" customHeight="1" x14ac:dyDescent="0.2">
      <c r="A73" s="306" t="s">
        <v>309</v>
      </c>
      <c r="B73" s="307" t="s">
        <v>310</v>
      </c>
      <c r="C73" s="308"/>
      <c r="D73" s="113">
        <v>0.41752639883481008</v>
      </c>
      <c r="E73" s="115">
        <v>172</v>
      </c>
      <c r="F73" s="114">
        <v>141</v>
      </c>
      <c r="G73" s="114">
        <v>331</v>
      </c>
      <c r="H73" s="114">
        <v>62</v>
      </c>
      <c r="I73" s="140">
        <v>185</v>
      </c>
      <c r="J73" s="115">
        <v>-13</v>
      </c>
      <c r="K73" s="116">
        <v>-7.0270270270270272</v>
      </c>
    </row>
    <row r="74" spans="1:11" ht="14.1" customHeight="1" x14ac:dyDescent="0.2">
      <c r="A74" s="306" t="s">
        <v>311</v>
      </c>
      <c r="B74" s="307" t="s">
        <v>312</v>
      </c>
      <c r="C74" s="308"/>
      <c r="D74" s="113">
        <v>0.18934336691346038</v>
      </c>
      <c r="E74" s="115">
        <v>78</v>
      </c>
      <c r="F74" s="114">
        <v>56</v>
      </c>
      <c r="G74" s="114">
        <v>146</v>
      </c>
      <c r="H74" s="114">
        <v>62</v>
      </c>
      <c r="I74" s="140">
        <v>83</v>
      </c>
      <c r="J74" s="115">
        <v>-5</v>
      </c>
      <c r="K74" s="116">
        <v>-6.024096385542169</v>
      </c>
    </row>
    <row r="75" spans="1:11" ht="14.1" customHeight="1" x14ac:dyDescent="0.2">
      <c r="A75" s="306" t="s">
        <v>313</v>
      </c>
      <c r="B75" s="307" t="s">
        <v>314</v>
      </c>
      <c r="C75" s="308"/>
      <c r="D75" s="113">
        <v>0.60929724481126346</v>
      </c>
      <c r="E75" s="115">
        <v>251</v>
      </c>
      <c r="F75" s="114">
        <v>326</v>
      </c>
      <c r="G75" s="114">
        <v>264</v>
      </c>
      <c r="H75" s="114">
        <v>286</v>
      </c>
      <c r="I75" s="140">
        <v>264</v>
      </c>
      <c r="J75" s="115">
        <v>-13</v>
      </c>
      <c r="K75" s="116">
        <v>-4.9242424242424239</v>
      </c>
    </row>
    <row r="76" spans="1:11" ht="14.1" customHeight="1" x14ac:dyDescent="0.2">
      <c r="A76" s="306">
        <v>91</v>
      </c>
      <c r="B76" s="307" t="s">
        <v>315</v>
      </c>
      <c r="C76" s="308"/>
      <c r="D76" s="113">
        <v>0.46364850103167859</v>
      </c>
      <c r="E76" s="115">
        <v>191</v>
      </c>
      <c r="F76" s="114">
        <v>208</v>
      </c>
      <c r="G76" s="114">
        <v>313</v>
      </c>
      <c r="H76" s="114">
        <v>135</v>
      </c>
      <c r="I76" s="140">
        <v>186</v>
      </c>
      <c r="J76" s="115">
        <v>5</v>
      </c>
      <c r="K76" s="116">
        <v>2.6881720430107525</v>
      </c>
    </row>
    <row r="77" spans="1:11" ht="14.1" customHeight="1" x14ac:dyDescent="0.2">
      <c r="A77" s="306">
        <v>92</v>
      </c>
      <c r="B77" s="307" t="s">
        <v>316</v>
      </c>
      <c r="C77" s="308"/>
      <c r="D77" s="113">
        <v>1.9249908969535139</v>
      </c>
      <c r="E77" s="115">
        <v>793</v>
      </c>
      <c r="F77" s="114">
        <v>552</v>
      </c>
      <c r="G77" s="114">
        <v>803</v>
      </c>
      <c r="H77" s="114">
        <v>563</v>
      </c>
      <c r="I77" s="140">
        <v>747</v>
      </c>
      <c r="J77" s="115">
        <v>46</v>
      </c>
      <c r="K77" s="116">
        <v>6.1579651941097726</v>
      </c>
    </row>
    <row r="78" spans="1:11" ht="14.1" customHeight="1" x14ac:dyDescent="0.2">
      <c r="A78" s="306">
        <v>93</v>
      </c>
      <c r="B78" s="307" t="s">
        <v>317</v>
      </c>
      <c r="C78" s="308"/>
      <c r="D78" s="113">
        <v>0.16264109722053646</v>
      </c>
      <c r="E78" s="115">
        <v>67</v>
      </c>
      <c r="F78" s="114">
        <v>40</v>
      </c>
      <c r="G78" s="114">
        <v>93</v>
      </c>
      <c r="H78" s="114">
        <v>45</v>
      </c>
      <c r="I78" s="140">
        <v>57</v>
      </c>
      <c r="J78" s="115">
        <v>10</v>
      </c>
      <c r="K78" s="116">
        <v>17.543859649122808</v>
      </c>
    </row>
    <row r="79" spans="1:11" ht="14.1" customHeight="1" x14ac:dyDescent="0.2">
      <c r="A79" s="306">
        <v>94</v>
      </c>
      <c r="B79" s="307" t="s">
        <v>318</v>
      </c>
      <c r="C79" s="308"/>
      <c r="D79" s="113">
        <v>0.69425901201602136</v>
      </c>
      <c r="E79" s="115">
        <v>286</v>
      </c>
      <c r="F79" s="114">
        <v>371</v>
      </c>
      <c r="G79" s="114">
        <v>544</v>
      </c>
      <c r="H79" s="114">
        <v>411</v>
      </c>
      <c r="I79" s="140">
        <v>400</v>
      </c>
      <c r="J79" s="115">
        <v>-114</v>
      </c>
      <c r="K79" s="116">
        <v>-28.5</v>
      </c>
    </row>
    <row r="80" spans="1:11" ht="14.1" customHeight="1" x14ac:dyDescent="0.2">
      <c r="A80" s="306" t="s">
        <v>319</v>
      </c>
      <c r="B80" s="307" t="s">
        <v>320</v>
      </c>
      <c r="C80" s="308"/>
      <c r="D80" s="113">
        <v>1.2137395314965408E-2</v>
      </c>
      <c r="E80" s="115">
        <v>5</v>
      </c>
      <c r="F80" s="114" t="s">
        <v>513</v>
      </c>
      <c r="G80" s="114" t="s">
        <v>513</v>
      </c>
      <c r="H80" s="114" t="s">
        <v>513</v>
      </c>
      <c r="I80" s="140">
        <v>4</v>
      </c>
      <c r="J80" s="115">
        <v>1</v>
      </c>
      <c r="K80" s="116">
        <v>25</v>
      </c>
    </row>
    <row r="81" spans="1:11" ht="14.1" customHeight="1" x14ac:dyDescent="0.2">
      <c r="A81" s="310" t="s">
        <v>321</v>
      </c>
      <c r="B81" s="311" t="s">
        <v>333</v>
      </c>
      <c r="C81" s="312"/>
      <c r="D81" s="125">
        <v>9.9526641582716346E-2</v>
      </c>
      <c r="E81" s="143">
        <v>41</v>
      </c>
      <c r="F81" s="144" t="s">
        <v>513</v>
      </c>
      <c r="G81" s="144">
        <v>148</v>
      </c>
      <c r="H81" s="144" t="s">
        <v>513</v>
      </c>
      <c r="I81" s="145">
        <v>46</v>
      </c>
      <c r="J81" s="143">
        <v>-5</v>
      </c>
      <c r="K81" s="146">
        <v>-10.869565217391305</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9" t="s">
        <v>364</v>
      </c>
      <c r="B84" s="659"/>
      <c r="C84" s="659"/>
      <c r="D84" s="659"/>
      <c r="E84" s="659"/>
      <c r="F84" s="659"/>
      <c r="G84" s="659"/>
      <c r="H84" s="659"/>
      <c r="I84" s="659"/>
      <c r="J84" s="659"/>
      <c r="K84" s="659"/>
    </row>
    <row r="85" spans="1:11" s="405" customFormat="1" ht="21" customHeight="1" x14ac:dyDescent="0.2">
      <c r="A85" s="620" t="s">
        <v>323</v>
      </c>
      <c r="B85" s="620"/>
      <c r="C85" s="620"/>
      <c r="D85" s="620"/>
      <c r="E85" s="620"/>
      <c r="F85" s="620"/>
      <c r="G85" s="620"/>
      <c r="H85" s="620"/>
      <c r="I85" s="620"/>
      <c r="J85" s="620"/>
      <c r="K85" s="620"/>
    </row>
    <row r="86" spans="1:11" ht="11.25" x14ac:dyDescent="0.2">
      <c r="A86" s="151" t="s">
        <v>365</v>
      </c>
    </row>
    <row r="87" spans="1:11" ht="18" customHeight="1" x14ac:dyDescent="0.2">
      <c r="A87" s="660"/>
      <c r="B87" s="620"/>
      <c r="C87" s="620"/>
      <c r="D87" s="620"/>
      <c r="E87" s="620"/>
      <c r="F87" s="620"/>
      <c r="G87" s="620"/>
      <c r="H87" s="620"/>
      <c r="I87" s="620"/>
      <c r="J87" s="620"/>
      <c r="K87" s="620"/>
    </row>
    <row r="88" spans="1:11" ht="15.95" customHeight="1" x14ac:dyDescent="0.2">
      <c r="B88" s="110"/>
      <c r="C88" s="110"/>
    </row>
  </sheetData>
  <mergeCells count="16">
    <mergeCell ref="A84:K84"/>
    <mergeCell ref="A85:K85"/>
    <mergeCell ref="A87:K87"/>
    <mergeCell ref="A3:K3"/>
    <mergeCell ref="A4:K4"/>
    <mergeCell ref="A5:E5"/>
    <mergeCell ref="A7:C10"/>
    <mergeCell ref="D7:D10"/>
    <mergeCell ref="E7:I7"/>
    <mergeCell ref="J7:K8"/>
    <mergeCell ref="E8:E9"/>
    <mergeCell ref="F8:F9"/>
    <mergeCell ref="G8:G9"/>
    <mergeCell ref="A6:K6"/>
    <mergeCell ref="H8:H9"/>
    <mergeCell ref="I8:I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election activeCell="A2" sqref="A2"/>
    </sheetView>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366</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35.1" customHeight="1" x14ac:dyDescent="0.2">
      <c r="A6" s="634" t="s">
        <v>519</v>
      </c>
      <c r="B6" s="634"/>
      <c r="C6" s="634"/>
      <c r="D6" s="634"/>
      <c r="E6" s="634"/>
      <c r="F6" s="634"/>
      <c r="G6" s="634"/>
      <c r="H6" s="634"/>
      <c r="I6" s="634"/>
      <c r="J6" s="634"/>
    </row>
    <row r="7" spans="1:15" s="91" customFormat="1" ht="24.95" customHeight="1" x14ac:dyDescent="0.2">
      <c r="A7" s="588" t="s">
        <v>213</v>
      </c>
      <c r="B7" s="589"/>
      <c r="C7" s="582" t="s">
        <v>94</v>
      </c>
      <c r="D7" s="658" t="s">
        <v>367</v>
      </c>
      <c r="E7" s="661"/>
      <c r="F7" s="661"/>
      <c r="G7" s="661"/>
      <c r="H7" s="662"/>
      <c r="I7" s="588" t="s">
        <v>359</v>
      </c>
      <c r="J7" s="589"/>
      <c r="K7" s="96"/>
      <c r="L7" s="96"/>
      <c r="M7" s="96"/>
      <c r="N7" s="96"/>
      <c r="O7" s="96"/>
    </row>
    <row r="8" spans="1:15" ht="21.75" customHeight="1" x14ac:dyDescent="0.2">
      <c r="A8" s="616"/>
      <c r="B8" s="617"/>
      <c r="C8" s="583"/>
      <c r="D8" s="592" t="s">
        <v>335</v>
      </c>
      <c r="E8" s="592" t="s">
        <v>337</v>
      </c>
      <c r="F8" s="592" t="s">
        <v>338</v>
      </c>
      <c r="G8" s="592" t="s">
        <v>339</v>
      </c>
      <c r="H8" s="592" t="s">
        <v>340</v>
      </c>
      <c r="I8" s="590"/>
      <c r="J8" s="591"/>
    </row>
    <row r="9" spans="1:15" ht="12" customHeight="1" x14ac:dyDescent="0.2">
      <c r="A9" s="616"/>
      <c r="B9" s="617"/>
      <c r="C9" s="583"/>
      <c r="D9" s="593"/>
      <c r="E9" s="593"/>
      <c r="F9" s="593"/>
      <c r="G9" s="593"/>
      <c r="H9" s="593"/>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8" t="s">
        <v>104</v>
      </c>
      <c r="B11" s="619"/>
      <c r="C11" s="285">
        <v>100</v>
      </c>
      <c r="D11" s="115">
        <v>44182</v>
      </c>
      <c r="E11" s="114">
        <v>38449</v>
      </c>
      <c r="F11" s="114">
        <v>44066</v>
      </c>
      <c r="G11" s="114">
        <v>37633</v>
      </c>
      <c r="H11" s="140">
        <v>41779</v>
      </c>
      <c r="I11" s="115">
        <v>2403</v>
      </c>
      <c r="J11" s="116">
        <v>5.7516934345005861</v>
      </c>
    </row>
    <row r="12" spans="1:15" s="110" customFormat="1" ht="24.95" customHeight="1" x14ac:dyDescent="0.2">
      <c r="A12" s="193" t="s">
        <v>132</v>
      </c>
      <c r="B12" s="194" t="s">
        <v>133</v>
      </c>
      <c r="C12" s="113">
        <v>0.26934045538907248</v>
      </c>
      <c r="D12" s="115">
        <v>119</v>
      </c>
      <c r="E12" s="114">
        <v>269</v>
      </c>
      <c r="F12" s="114">
        <v>259</v>
      </c>
      <c r="G12" s="114">
        <v>139</v>
      </c>
      <c r="H12" s="140">
        <v>149</v>
      </c>
      <c r="I12" s="115">
        <v>-30</v>
      </c>
      <c r="J12" s="116">
        <v>-20.134228187919462</v>
      </c>
    </row>
    <row r="13" spans="1:15" s="110" customFormat="1" ht="24.95" customHeight="1" x14ac:dyDescent="0.2">
      <c r="A13" s="193" t="s">
        <v>134</v>
      </c>
      <c r="B13" s="199" t="s">
        <v>214</v>
      </c>
      <c r="C13" s="113">
        <v>1.3580191028020461</v>
      </c>
      <c r="D13" s="115">
        <v>600</v>
      </c>
      <c r="E13" s="114">
        <v>229</v>
      </c>
      <c r="F13" s="114">
        <v>483</v>
      </c>
      <c r="G13" s="114">
        <v>301</v>
      </c>
      <c r="H13" s="140">
        <v>702</v>
      </c>
      <c r="I13" s="115">
        <v>-102</v>
      </c>
      <c r="J13" s="116">
        <v>-14.52991452991453</v>
      </c>
    </row>
    <row r="14" spans="1:15" s="287" customFormat="1" ht="24.95" customHeight="1" x14ac:dyDescent="0.2">
      <c r="A14" s="193" t="s">
        <v>215</v>
      </c>
      <c r="B14" s="199" t="s">
        <v>137</v>
      </c>
      <c r="C14" s="113">
        <v>8.4197184373726852</v>
      </c>
      <c r="D14" s="115">
        <v>3720</v>
      </c>
      <c r="E14" s="114">
        <v>2399</v>
      </c>
      <c r="F14" s="114">
        <v>3264</v>
      </c>
      <c r="G14" s="114">
        <v>2536</v>
      </c>
      <c r="H14" s="140">
        <v>3139</v>
      </c>
      <c r="I14" s="115">
        <v>581</v>
      </c>
      <c r="J14" s="116">
        <v>18.509079324625677</v>
      </c>
      <c r="K14" s="110"/>
      <c r="L14" s="110"/>
      <c r="M14" s="110"/>
      <c r="N14" s="110"/>
      <c r="O14" s="110"/>
    </row>
    <row r="15" spans="1:15" s="110" customFormat="1" ht="24.95" customHeight="1" x14ac:dyDescent="0.2">
      <c r="A15" s="193" t="s">
        <v>216</v>
      </c>
      <c r="B15" s="199" t="s">
        <v>217</v>
      </c>
      <c r="C15" s="113">
        <v>1.66810013127518</v>
      </c>
      <c r="D15" s="115">
        <v>737</v>
      </c>
      <c r="E15" s="114">
        <v>705</v>
      </c>
      <c r="F15" s="114">
        <v>772</v>
      </c>
      <c r="G15" s="114">
        <v>591</v>
      </c>
      <c r="H15" s="140">
        <v>634</v>
      </c>
      <c r="I15" s="115">
        <v>103</v>
      </c>
      <c r="J15" s="116">
        <v>16.246056782334385</v>
      </c>
    </row>
    <row r="16" spans="1:15" s="287" customFormat="1" ht="24.95" customHeight="1" x14ac:dyDescent="0.2">
      <c r="A16" s="193" t="s">
        <v>218</v>
      </c>
      <c r="B16" s="199" t="s">
        <v>141</v>
      </c>
      <c r="C16" s="113">
        <v>5.3415418043547147</v>
      </c>
      <c r="D16" s="115">
        <v>2360</v>
      </c>
      <c r="E16" s="114">
        <v>1166</v>
      </c>
      <c r="F16" s="114">
        <v>1691</v>
      </c>
      <c r="G16" s="114">
        <v>1414</v>
      </c>
      <c r="H16" s="140">
        <v>1756</v>
      </c>
      <c r="I16" s="115">
        <v>604</v>
      </c>
      <c r="J16" s="116">
        <v>34.396355353075172</v>
      </c>
      <c r="K16" s="110"/>
      <c r="L16" s="110"/>
      <c r="M16" s="110"/>
      <c r="N16" s="110"/>
      <c r="O16" s="110"/>
    </row>
    <row r="17" spans="1:15" s="110" customFormat="1" ht="24.95" customHeight="1" x14ac:dyDescent="0.2">
      <c r="A17" s="193" t="s">
        <v>142</v>
      </c>
      <c r="B17" s="199" t="s">
        <v>220</v>
      </c>
      <c r="C17" s="113">
        <v>1.4100765017427912</v>
      </c>
      <c r="D17" s="115">
        <v>623</v>
      </c>
      <c r="E17" s="114">
        <v>528</v>
      </c>
      <c r="F17" s="114">
        <v>801</v>
      </c>
      <c r="G17" s="114">
        <v>531</v>
      </c>
      <c r="H17" s="140">
        <v>749</v>
      </c>
      <c r="I17" s="115">
        <v>-126</v>
      </c>
      <c r="J17" s="116">
        <v>-16.822429906542055</v>
      </c>
    </row>
    <row r="18" spans="1:15" s="287" customFormat="1" ht="24.95" customHeight="1" x14ac:dyDescent="0.2">
      <c r="A18" s="201" t="s">
        <v>144</v>
      </c>
      <c r="B18" s="202" t="s">
        <v>145</v>
      </c>
      <c r="C18" s="113">
        <v>5.4863971753202661</v>
      </c>
      <c r="D18" s="115">
        <v>2424</v>
      </c>
      <c r="E18" s="114">
        <v>2333</v>
      </c>
      <c r="F18" s="114">
        <v>2664</v>
      </c>
      <c r="G18" s="114">
        <v>2098</v>
      </c>
      <c r="H18" s="140">
        <v>2141</v>
      </c>
      <c r="I18" s="115">
        <v>283</v>
      </c>
      <c r="J18" s="116">
        <v>13.218122372723027</v>
      </c>
      <c r="K18" s="110"/>
      <c r="L18" s="110"/>
      <c r="M18" s="110"/>
      <c r="N18" s="110"/>
      <c r="O18" s="110"/>
    </row>
    <row r="19" spans="1:15" s="110" customFormat="1" ht="24.95" customHeight="1" x14ac:dyDescent="0.2">
      <c r="A19" s="193" t="s">
        <v>146</v>
      </c>
      <c r="B19" s="199" t="s">
        <v>147</v>
      </c>
      <c r="C19" s="113">
        <v>12.962292336245531</v>
      </c>
      <c r="D19" s="115">
        <v>5727</v>
      </c>
      <c r="E19" s="114">
        <v>5073</v>
      </c>
      <c r="F19" s="114">
        <v>5582</v>
      </c>
      <c r="G19" s="114">
        <v>4670</v>
      </c>
      <c r="H19" s="140">
        <v>5441</v>
      </c>
      <c r="I19" s="115">
        <v>286</v>
      </c>
      <c r="J19" s="116">
        <v>5.2563866936224954</v>
      </c>
    </row>
    <row r="20" spans="1:15" s="287" customFormat="1" ht="24.95" customHeight="1" x14ac:dyDescent="0.2">
      <c r="A20" s="193" t="s">
        <v>148</v>
      </c>
      <c r="B20" s="199" t="s">
        <v>149</v>
      </c>
      <c r="C20" s="113">
        <v>7.9285681951926126</v>
      </c>
      <c r="D20" s="115">
        <v>3503</v>
      </c>
      <c r="E20" s="114">
        <v>3449</v>
      </c>
      <c r="F20" s="114">
        <v>3194</v>
      </c>
      <c r="G20" s="114">
        <v>2845</v>
      </c>
      <c r="H20" s="140">
        <v>2927</v>
      </c>
      <c r="I20" s="115">
        <v>576</v>
      </c>
      <c r="J20" s="116">
        <v>19.678852066962762</v>
      </c>
      <c r="K20" s="110"/>
      <c r="L20" s="110"/>
      <c r="M20" s="110"/>
      <c r="N20" s="110"/>
      <c r="O20" s="110"/>
    </row>
    <row r="21" spans="1:15" s="110" customFormat="1" ht="24.95" customHeight="1" x14ac:dyDescent="0.2">
      <c r="A21" s="201" t="s">
        <v>150</v>
      </c>
      <c r="B21" s="202" t="s">
        <v>151</v>
      </c>
      <c r="C21" s="113">
        <v>7.0413290480286088</v>
      </c>
      <c r="D21" s="115">
        <v>3111</v>
      </c>
      <c r="E21" s="114">
        <v>3050</v>
      </c>
      <c r="F21" s="114">
        <v>3032</v>
      </c>
      <c r="G21" s="114">
        <v>2872</v>
      </c>
      <c r="H21" s="140">
        <v>2877</v>
      </c>
      <c r="I21" s="115">
        <v>234</v>
      </c>
      <c r="J21" s="116">
        <v>8.1334723670490092</v>
      </c>
    </row>
    <row r="22" spans="1:15" s="110" customFormat="1" ht="24.95" customHeight="1" x14ac:dyDescent="0.2">
      <c r="A22" s="201" t="s">
        <v>152</v>
      </c>
      <c r="B22" s="199" t="s">
        <v>153</v>
      </c>
      <c r="C22" s="113">
        <v>2.6232402335792857</v>
      </c>
      <c r="D22" s="115">
        <v>1159</v>
      </c>
      <c r="E22" s="114">
        <v>917</v>
      </c>
      <c r="F22" s="114">
        <v>1149</v>
      </c>
      <c r="G22" s="114">
        <v>963</v>
      </c>
      <c r="H22" s="140">
        <v>1157</v>
      </c>
      <c r="I22" s="115">
        <v>2</v>
      </c>
      <c r="J22" s="116">
        <v>0.17286084701815038</v>
      </c>
    </row>
    <row r="23" spans="1:15" s="110" customFormat="1" ht="24.95" customHeight="1" x14ac:dyDescent="0.2">
      <c r="A23" s="193" t="s">
        <v>154</v>
      </c>
      <c r="B23" s="199" t="s">
        <v>155</v>
      </c>
      <c r="C23" s="113">
        <v>2.609660042551265</v>
      </c>
      <c r="D23" s="115">
        <v>1153</v>
      </c>
      <c r="E23" s="114">
        <v>748</v>
      </c>
      <c r="F23" s="114">
        <v>837</v>
      </c>
      <c r="G23" s="114">
        <v>737</v>
      </c>
      <c r="H23" s="140">
        <v>1085</v>
      </c>
      <c r="I23" s="115">
        <v>68</v>
      </c>
      <c r="J23" s="116">
        <v>6.2672811059907838</v>
      </c>
    </row>
    <row r="24" spans="1:15" s="110" customFormat="1" ht="24.95" customHeight="1" x14ac:dyDescent="0.2">
      <c r="A24" s="193" t="s">
        <v>156</v>
      </c>
      <c r="B24" s="199" t="s">
        <v>221</v>
      </c>
      <c r="C24" s="113">
        <v>6.620343126159975</v>
      </c>
      <c r="D24" s="115">
        <v>2925</v>
      </c>
      <c r="E24" s="114">
        <v>2204</v>
      </c>
      <c r="F24" s="114">
        <v>2770</v>
      </c>
      <c r="G24" s="114">
        <v>2540</v>
      </c>
      <c r="H24" s="140">
        <v>2904</v>
      </c>
      <c r="I24" s="115">
        <v>21</v>
      </c>
      <c r="J24" s="116">
        <v>0.72314049586776863</v>
      </c>
    </row>
    <row r="25" spans="1:15" s="110" customFormat="1" ht="24.95" customHeight="1" x14ac:dyDescent="0.2">
      <c r="A25" s="193" t="s">
        <v>222</v>
      </c>
      <c r="B25" s="204" t="s">
        <v>159</v>
      </c>
      <c r="C25" s="113">
        <v>9.8863790683988952</v>
      </c>
      <c r="D25" s="115">
        <v>4368</v>
      </c>
      <c r="E25" s="114">
        <v>4321</v>
      </c>
      <c r="F25" s="114">
        <v>4437</v>
      </c>
      <c r="G25" s="114">
        <v>4883</v>
      </c>
      <c r="H25" s="140">
        <v>4197</v>
      </c>
      <c r="I25" s="115">
        <v>171</v>
      </c>
      <c r="J25" s="116">
        <v>4.0743388134381702</v>
      </c>
    </row>
    <row r="26" spans="1:15" s="110" customFormat="1" ht="24.95" customHeight="1" x14ac:dyDescent="0.2">
      <c r="A26" s="201">
        <v>782.78300000000002</v>
      </c>
      <c r="B26" s="203" t="s">
        <v>160</v>
      </c>
      <c r="C26" s="113">
        <v>12.065999728396179</v>
      </c>
      <c r="D26" s="115">
        <v>5331</v>
      </c>
      <c r="E26" s="114">
        <v>5114</v>
      </c>
      <c r="F26" s="114">
        <v>5187</v>
      </c>
      <c r="G26" s="114">
        <v>4579</v>
      </c>
      <c r="H26" s="140">
        <v>5030</v>
      </c>
      <c r="I26" s="115">
        <v>301</v>
      </c>
      <c r="J26" s="116">
        <v>5.9840954274353875</v>
      </c>
    </row>
    <row r="27" spans="1:15" s="110" customFormat="1" ht="24.95" customHeight="1" x14ac:dyDescent="0.2">
      <c r="A27" s="193" t="s">
        <v>161</v>
      </c>
      <c r="B27" s="199" t="s">
        <v>162</v>
      </c>
      <c r="C27" s="113">
        <v>2.469331401928387</v>
      </c>
      <c r="D27" s="115">
        <v>1091</v>
      </c>
      <c r="E27" s="114">
        <v>905</v>
      </c>
      <c r="F27" s="114">
        <v>1221</v>
      </c>
      <c r="G27" s="114">
        <v>1020</v>
      </c>
      <c r="H27" s="140">
        <v>1142</v>
      </c>
      <c r="I27" s="115">
        <v>-51</v>
      </c>
      <c r="J27" s="116">
        <v>-4.4658493870402802</v>
      </c>
    </row>
    <row r="28" spans="1:15" s="110" customFormat="1" ht="24.95" customHeight="1" x14ac:dyDescent="0.2">
      <c r="A28" s="193" t="s">
        <v>163</v>
      </c>
      <c r="B28" s="199" t="s">
        <v>164</v>
      </c>
      <c r="C28" s="113">
        <v>4.4543026571907109</v>
      </c>
      <c r="D28" s="115">
        <v>1968</v>
      </c>
      <c r="E28" s="114">
        <v>1349</v>
      </c>
      <c r="F28" s="114">
        <v>2222</v>
      </c>
      <c r="G28" s="114">
        <v>1344</v>
      </c>
      <c r="H28" s="140">
        <v>2134</v>
      </c>
      <c r="I28" s="115">
        <v>-166</v>
      </c>
      <c r="J28" s="116">
        <v>-7.7788191190253047</v>
      </c>
    </row>
    <row r="29" spans="1:15" s="110" customFormat="1" ht="24.95" customHeight="1" x14ac:dyDescent="0.2">
      <c r="A29" s="193">
        <v>86</v>
      </c>
      <c r="B29" s="199" t="s">
        <v>165</v>
      </c>
      <c r="C29" s="113">
        <v>5.5814585125164093</v>
      </c>
      <c r="D29" s="115">
        <v>2466</v>
      </c>
      <c r="E29" s="114">
        <v>2254</v>
      </c>
      <c r="F29" s="114">
        <v>2726</v>
      </c>
      <c r="G29" s="114">
        <v>2355</v>
      </c>
      <c r="H29" s="140">
        <v>2502</v>
      </c>
      <c r="I29" s="115">
        <v>-36</v>
      </c>
      <c r="J29" s="116">
        <v>-1.4388489208633093</v>
      </c>
    </row>
    <row r="30" spans="1:15" s="110" customFormat="1" ht="24.95" customHeight="1" x14ac:dyDescent="0.2">
      <c r="A30" s="193">
        <v>87.88</v>
      </c>
      <c r="B30" s="204" t="s">
        <v>166</v>
      </c>
      <c r="C30" s="113">
        <v>5.7421574396813178</v>
      </c>
      <c r="D30" s="115">
        <v>2537</v>
      </c>
      <c r="E30" s="114">
        <v>2240</v>
      </c>
      <c r="F30" s="114">
        <v>2815</v>
      </c>
      <c r="G30" s="114">
        <v>2106</v>
      </c>
      <c r="H30" s="140">
        <v>2350</v>
      </c>
      <c r="I30" s="115">
        <v>187</v>
      </c>
      <c r="J30" s="116">
        <v>7.957446808510638</v>
      </c>
    </row>
    <row r="31" spans="1:15" s="110" customFormat="1" ht="24.95" customHeight="1" x14ac:dyDescent="0.2">
      <c r="A31" s="193" t="s">
        <v>167</v>
      </c>
      <c r="B31" s="199" t="s">
        <v>168</v>
      </c>
      <c r="C31" s="113">
        <v>4.3886650672219458</v>
      </c>
      <c r="D31" s="115">
        <v>1939</v>
      </c>
      <c r="E31" s="114">
        <v>1595</v>
      </c>
      <c r="F31" s="114">
        <v>2222</v>
      </c>
      <c r="G31" s="114">
        <v>1645</v>
      </c>
      <c r="H31" s="140">
        <v>1902</v>
      </c>
      <c r="I31" s="115">
        <v>37</v>
      </c>
      <c r="J31" s="116">
        <v>1.9453207150368033</v>
      </c>
    </row>
    <row r="32" spans="1:15" s="110" customFormat="1" ht="24.95" customHeight="1" x14ac:dyDescent="0.2">
      <c r="A32" s="193"/>
      <c r="B32" s="204" t="s">
        <v>169</v>
      </c>
      <c r="C32" s="113">
        <v>9.2797972024806483E-2</v>
      </c>
      <c r="D32" s="115">
        <v>41</v>
      </c>
      <c r="E32" s="114" t="s">
        <v>513</v>
      </c>
      <c r="F32" s="114" t="s">
        <v>513</v>
      </c>
      <c r="G32" s="114">
        <v>0</v>
      </c>
      <c r="H32" s="140" t="s">
        <v>513</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0.26934045538907248</v>
      </c>
      <c r="D34" s="115">
        <v>119</v>
      </c>
      <c r="E34" s="114">
        <v>269</v>
      </c>
      <c r="F34" s="114">
        <v>259</v>
      </c>
      <c r="G34" s="114">
        <v>139</v>
      </c>
      <c r="H34" s="140">
        <v>149</v>
      </c>
      <c r="I34" s="115">
        <v>-30</v>
      </c>
      <c r="J34" s="116">
        <v>-20.134228187919462</v>
      </c>
    </row>
    <row r="35" spans="1:10" s="110" customFormat="1" ht="24.95" customHeight="1" x14ac:dyDescent="0.2">
      <c r="A35" s="292" t="s">
        <v>171</v>
      </c>
      <c r="B35" s="293" t="s">
        <v>172</v>
      </c>
      <c r="C35" s="113">
        <v>15.264134715494999</v>
      </c>
      <c r="D35" s="115">
        <v>6744</v>
      </c>
      <c r="E35" s="114">
        <v>4961</v>
      </c>
      <c r="F35" s="114">
        <v>6411</v>
      </c>
      <c r="G35" s="114">
        <v>4935</v>
      </c>
      <c r="H35" s="140">
        <v>5982</v>
      </c>
      <c r="I35" s="115">
        <v>762</v>
      </c>
      <c r="J35" s="116">
        <v>12.738214643931796</v>
      </c>
    </row>
    <row r="36" spans="1:10" s="110" customFormat="1" ht="24.95" customHeight="1" x14ac:dyDescent="0.2">
      <c r="A36" s="294" t="s">
        <v>173</v>
      </c>
      <c r="B36" s="295" t="s">
        <v>174</v>
      </c>
      <c r="C36" s="125">
        <v>84.373726857091128</v>
      </c>
      <c r="D36" s="143">
        <v>37278</v>
      </c>
      <c r="E36" s="144">
        <v>33219</v>
      </c>
      <c r="F36" s="144">
        <v>37394</v>
      </c>
      <c r="G36" s="144">
        <v>32559</v>
      </c>
      <c r="H36" s="145">
        <v>35648</v>
      </c>
      <c r="I36" s="143">
        <v>1630</v>
      </c>
      <c r="J36" s="146">
        <v>4.5724865350089763</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55" t="s">
        <v>368</v>
      </c>
      <c r="B39" s="656"/>
      <c r="C39" s="656"/>
      <c r="D39" s="656"/>
      <c r="E39" s="656"/>
      <c r="F39" s="656"/>
      <c r="G39" s="656"/>
      <c r="H39" s="656"/>
      <c r="I39" s="656"/>
      <c r="J39" s="656"/>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6"/>
    </row>
  </sheetData>
  <mergeCells count="16">
    <mergeCell ref="A11:B11"/>
    <mergeCell ref="A39:J39"/>
    <mergeCell ref="A40:J40"/>
    <mergeCell ref="A3:J3"/>
    <mergeCell ref="A4:J4"/>
    <mergeCell ref="A5:D5"/>
    <mergeCell ref="A7:B9"/>
    <mergeCell ref="C7:C10"/>
    <mergeCell ref="D7:H7"/>
    <mergeCell ref="I7:J8"/>
    <mergeCell ref="D8:D9"/>
    <mergeCell ref="E8:E9"/>
    <mergeCell ref="F8:F9"/>
    <mergeCell ref="A6:J6"/>
    <mergeCell ref="G8:G9"/>
    <mergeCell ref="H8:H9"/>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election activeCell="A2" sqref="A2"/>
    </sheetView>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369</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335</v>
      </c>
      <c r="B5" s="573"/>
      <c r="C5" s="573"/>
      <c r="D5" s="573"/>
      <c r="E5" s="573"/>
      <c r="F5" s="252"/>
      <c r="G5" s="252"/>
      <c r="H5" s="252"/>
      <c r="I5" s="252"/>
      <c r="J5" s="252"/>
      <c r="K5" s="252"/>
    </row>
    <row r="6" spans="1:17" s="94" customFormat="1" ht="35.1" customHeight="1" x14ac:dyDescent="0.2">
      <c r="A6" s="634" t="s">
        <v>519</v>
      </c>
      <c r="B6" s="634"/>
      <c r="C6" s="634"/>
      <c r="D6" s="634"/>
      <c r="E6" s="634"/>
      <c r="F6" s="634"/>
      <c r="G6" s="634"/>
      <c r="H6" s="634"/>
      <c r="I6" s="634"/>
      <c r="J6" s="634"/>
      <c r="K6" s="634"/>
    </row>
    <row r="7" spans="1:17" s="91" customFormat="1" ht="24.95" customHeight="1" x14ac:dyDescent="0.2">
      <c r="A7" s="588" t="s">
        <v>332</v>
      </c>
      <c r="B7" s="577"/>
      <c r="C7" s="577"/>
      <c r="D7" s="582" t="s">
        <v>94</v>
      </c>
      <c r="E7" s="648" t="s">
        <v>370</v>
      </c>
      <c r="F7" s="649"/>
      <c r="G7" s="649"/>
      <c r="H7" s="649"/>
      <c r="I7" s="650"/>
      <c r="J7" s="588" t="s">
        <v>359</v>
      </c>
      <c r="K7" s="589"/>
      <c r="L7" s="96"/>
      <c r="M7" s="96"/>
      <c r="N7" s="96"/>
      <c r="O7" s="96"/>
      <c r="Q7" s="407"/>
    </row>
    <row r="8" spans="1:17" ht="21.75" customHeight="1" x14ac:dyDescent="0.2">
      <c r="A8" s="578"/>
      <c r="B8" s="579"/>
      <c r="C8" s="579"/>
      <c r="D8" s="583"/>
      <c r="E8" s="592" t="s">
        <v>335</v>
      </c>
      <c r="F8" s="592" t="s">
        <v>337</v>
      </c>
      <c r="G8" s="592" t="s">
        <v>338</v>
      </c>
      <c r="H8" s="592" t="s">
        <v>339</v>
      </c>
      <c r="I8" s="592" t="s">
        <v>340</v>
      </c>
      <c r="J8" s="590"/>
      <c r="K8" s="591"/>
    </row>
    <row r="9" spans="1:17" ht="12" customHeight="1" x14ac:dyDescent="0.2">
      <c r="A9" s="578"/>
      <c r="B9" s="579"/>
      <c r="C9" s="579"/>
      <c r="D9" s="583"/>
      <c r="E9" s="593"/>
      <c r="F9" s="593"/>
      <c r="G9" s="593"/>
      <c r="H9" s="593"/>
      <c r="I9" s="593"/>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44182</v>
      </c>
      <c r="F11" s="264">
        <v>38449</v>
      </c>
      <c r="G11" s="264">
        <v>44066</v>
      </c>
      <c r="H11" s="264">
        <v>37633</v>
      </c>
      <c r="I11" s="265">
        <v>41779</v>
      </c>
      <c r="J11" s="263">
        <v>2403</v>
      </c>
      <c r="K11" s="266">
        <v>5.7516934345005861</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28.230953782083201</v>
      </c>
      <c r="E13" s="115">
        <v>12473</v>
      </c>
      <c r="F13" s="114">
        <v>12566</v>
      </c>
      <c r="G13" s="114">
        <v>13199</v>
      </c>
      <c r="H13" s="114">
        <v>11257</v>
      </c>
      <c r="I13" s="140">
        <v>11666</v>
      </c>
      <c r="J13" s="115">
        <v>807</v>
      </c>
      <c r="K13" s="116">
        <v>6.9175381450368594</v>
      </c>
    </row>
    <row r="14" spans="1:17" ht="15.95" customHeight="1" x14ac:dyDescent="0.2">
      <c r="A14" s="306" t="s">
        <v>230</v>
      </c>
      <c r="B14" s="307"/>
      <c r="C14" s="308"/>
      <c r="D14" s="113">
        <v>53.035172694762572</v>
      </c>
      <c r="E14" s="115">
        <v>23432</v>
      </c>
      <c r="F14" s="114">
        <v>19507</v>
      </c>
      <c r="G14" s="114">
        <v>22632</v>
      </c>
      <c r="H14" s="114">
        <v>19929</v>
      </c>
      <c r="I14" s="140">
        <v>22006</v>
      </c>
      <c r="J14" s="115">
        <v>1426</v>
      </c>
      <c r="K14" s="116">
        <v>6.4800508952103968</v>
      </c>
    </row>
    <row r="15" spans="1:17" ht="15.95" customHeight="1" x14ac:dyDescent="0.2">
      <c r="A15" s="306" t="s">
        <v>231</v>
      </c>
      <c r="B15" s="307"/>
      <c r="C15" s="308"/>
      <c r="D15" s="113">
        <v>8.6709519713910641</v>
      </c>
      <c r="E15" s="115">
        <v>3831</v>
      </c>
      <c r="F15" s="114">
        <v>2975</v>
      </c>
      <c r="G15" s="114">
        <v>3854</v>
      </c>
      <c r="H15" s="114">
        <v>3031</v>
      </c>
      <c r="I15" s="140">
        <v>3756</v>
      </c>
      <c r="J15" s="115">
        <v>75</v>
      </c>
      <c r="K15" s="116">
        <v>1.9968051118210863</v>
      </c>
    </row>
    <row r="16" spans="1:17" ht="15.95" customHeight="1" x14ac:dyDescent="0.2">
      <c r="A16" s="306" t="s">
        <v>232</v>
      </c>
      <c r="B16" s="307"/>
      <c r="C16" s="308"/>
      <c r="D16" s="113">
        <v>9.9927572314517228</v>
      </c>
      <c r="E16" s="115">
        <v>4415</v>
      </c>
      <c r="F16" s="114">
        <v>3360</v>
      </c>
      <c r="G16" s="114">
        <v>4297</v>
      </c>
      <c r="H16" s="114">
        <v>3375</v>
      </c>
      <c r="I16" s="140">
        <v>4298</v>
      </c>
      <c r="J16" s="115">
        <v>117</v>
      </c>
      <c r="K16" s="116">
        <v>2.7221963704048395</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0.34629487121452174</v>
      </c>
      <c r="E18" s="115">
        <v>153</v>
      </c>
      <c r="F18" s="114">
        <v>267</v>
      </c>
      <c r="G18" s="114">
        <v>360</v>
      </c>
      <c r="H18" s="114">
        <v>191</v>
      </c>
      <c r="I18" s="140">
        <v>159</v>
      </c>
      <c r="J18" s="115">
        <v>-6</v>
      </c>
      <c r="K18" s="116">
        <v>-3.7735849056603774</v>
      </c>
    </row>
    <row r="19" spans="1:11" ht="14.1" customHeight="1" x14ac:dyDescent="0.2">
      <c r="A19" s="306" t="s">
        <v>235</v>
      </c>
      <c r="B19" s="307" t="s">
        <v>236</v>
      </c>
      <c r="C19" s="308"/>
      <c r="D19" s="113">
        <v>0.21954642161966412</v>
      </c>
      <c r="E19" s="115">
        <v>97</v>
      </c>
      <c r="F19" s="114">
        <v>199</v>
      </c>
      <c r="G19" s="114">
        <v>266</v>
      </c>
      <c r="H19" s="114">
        <v>125</v>
      </c>
      <c r="I19" s="140">
        <v>108</v>
      </c>
      <c r="J19" s="115">
        <v>-11</v>
      </c>
      <c r="K19" s="116">
        <v>-10.185185185185185</v>
      </c>
    </row>
    <row r="20" spans="1:11" ht="14.1" customHeight="1" x14ac:dyDescent="0.2">
      <c r="A20" s="306">
        <v>12</v>
      </c>
      <c r="B20" s="307" t="s">
        <v>237</v>
      </c>
      <c r="C20" s="308"/>
      <c r="D20" s="113">
        <v>0.75822733239780904</v>
      </c>
      <c r="E20" s="115">
        <v>335</v>
      </c>
      <c r="F20" s="114">
        <v>548</v>
      </c>
      <c r="G20" s="114">
        <v>404</v>
      </c>
      <c r="H20" s="114">
        <v>339</v>
      </c>
      <c r="I20" s="140">
        <v>425</v>
      </c>
      <c r="J20" s="115">
        <v>-90</v>
      </c>
      <c r="K20" s="116">
        <v>-21.176470588235293</v>
      </c>
    </row>
    <row r="21" spans="1:11" ht="14.1" customHeight="1" x14ac:dyDescent="0.2">
      <c r="A21" s="306">
        <v>21</v>
      </c>
      <c r="B21" s="307" t="s">
        <v>238</v>
      </c>
      <c r="C21" s="308"/>
      <c r="D21" s="113">
        <v>0.20822959576298039</v>
      </c>
      <c r="E21" s="115">
        <v>92</v>
      </c>
      <c r="F21" s="114">
        <v>71</v>
      </c>
      <c r="G21" s="114">
        <v>93</v>
      </c>
      <c r="H21" s="114">
        <v>57</v>
      </c>
      <c r="I21" s="140">
        <v>218</v>
      </c>
      <c r="J21" s="115">
        <v>-126</v>
      </c>
      <c r="K21" s="116">
        <v>-57.798165137614681</v>
      </c>
    </row>
    <row r="22" spans="1:11" ht="14.1" customHeight="1" x14ac:dyDescent="0.2">
      <c r="A22" s="306">
        <v>22</v>
      </c>
      <c r="B22" s="307" t="s">
        <v>239</v>
      </c>
      <c r="C22" s="308"/>
      <c r="D22" s="113">
        <v>0.7559639672264723</v>
      </c>
      <c r="E22" s="115">
        <v>334</v>
      </c>
      <c r="F22" s="114">
        <v>321</v>
      </c>
      <c r="G22" s="114">
        <v>428</v>
      </c>
      <c r="H22" s="114">
        <v>275</v>
      </c>
      <c r="I22" s="140">
        <v>296</v>
      </c>
      <c r="J22" s="115">
        <v>38</v>
      </c>
      <c r="K22" s="116">
        <v>12.837837837837839</v>
      </c>
    </row>
    <row r="23" spans="1:11" ht="14.1" customHeight="1" x14ac:dyDescent="0.2">
      <c r="A23" s="306">
        <v>23</v>
      </c>
      <c r="B23" s="307" t="s">
        <v>240</v>
      </c>
      <c r="C23" s="308"/>
      <c r="D23" s="113">
        <v>0.78765107962518677</v>
      </c>
      <c r="E23" s="115">
        <v>348</v>
      </c>
      <c r="F23" s="114">
        <v>289</v>
      </c>
      <c r="G23" s="114">
        <v>313</v>
      </c>
      <c r="H23" s="114">
        <v>310</v>
      </c>
      <c r="I23" s="140">
        <v>295</v>
      </c>
      <c r="J23" s="115">
        <v>53</v>
      </c>
      <c r="K23" s="116">
        <v>17.966101694915253</v>
      </c>
    </row>
    <row r="24" spans="1:11" ht="14.1" customHeight="1" x14ac:dyDescent="0.2">
      <c r="A24" s="306">
        <v>24</v>
      </c>
      <c r="B24" s="307" t="s">
        <v>241</v>
      </c>
      <c r="C24" s="308"/>
      <c r="D24" s="113">
        <v>2.3357928568195194</v>
      </c>
      <c r="E24" s="115">
        <v>1032</v>
      </c>
      <c r="F24" s="114">
        <v>771</v>
      </c>
      <c r="G24" s="114">
        <v>976</v>
      </c>
      <c r="H24" s="114">
        <v>685</v>
      </c>
      <c r="I24" s="140">
        <v>759</v>
      </c>
      <c r="J24" s="115">
        <v>273</v>
      </c>
      <c r="K24" s="116">
        <v>35.968379446640313</v>
      </c>
    </row>
    <row r="25" spans="1:11" ht="14.1" customHeight="1" x14ac:dyDescent="0.2">
      <c r="A25" s="306">
        <v>25</v>
      </c>
      <c r="B25" s="307" t="s">
        <v>242</v>
      </c>
      <c r="C25" s="308"/>
      <c r="D25" s="113">
        <v>4.1215879770042099</v>
      </c>
      <c r="E25" s="115">
        <v>1821</v>
      </c>
      <c r="F25" s="114">
        <v>1283</v>
      </c>
      <c r="G25" s="114">
        <v>1460</v>
      </c>
      <c r="H25" s="114">
        <v>1197</v>
      </c>
      <c r="I25" s="140">
        <v>1765</v>
      </c>
      <c r="J25" s="115">
        <v>56</v>
      </c>
      <c r="K25" s="116">
        <v>3.1728045325779037</v>
      </c>
    </row>
    <row r="26" spans="1:11" ht="14.1" customHeight="1" x14ac:dyDescent="0.2">
      <c r="A26" s="306">
        <v>26</v>
      </c>
      <c r="B26" s="307" t="s">
        <v>243</v>
      </c>
      <c r="C26" s="308"/>
      <c r="D26" s="113">
        <v>2.4806482277850708</v>
      </c>
      <c r="E26" s="115">
        <v>1096</v>
      </c>
      <c r="F26" s="114">
        <v>691</v>
      </c>
      <c r="G26" s="114">
        <v>912</v>
      </c>
      <c r="H26" s="114">
        <v>861</v>
      </c>
      <c r="I26" s="140">
        <v>1088</v>
      </c>
      <c r="J26" s="115">
        <v>8</v>
      </c>
      <c r="K26" s="116">
        <v>0.73529411764705888</v>
      </c>
    </row>
    <row r="27" spans="1:11" ht="14.1" customHeight="1" x14ac:dyDescent="0.2">
      <c r="A27" s="306">
        <v>27</v>
      </c>
      <c r="B27" s="307" t="s">
        <v>244</v>
      </c>
      <c r="C27" s="308"/>
      <c r="D27" s="113">
        <v>1.217690462179168</v>
      </c>
      <c r="E27" s="115">
        <v>538</v>
      </c>
      <c r="F27" s="114">
        <v>379</v>
      </c>
      <c r="G27" s="114">
        <v>452</v>
      </c>
      <c r="H27" s="114">
        <v>417</v>
      </c>
      <c r="I27" s="140">
        <v>507</v>
      </c>
      <c r="J27" s="115">
        <v>31</v>
      </c>
      <c r="K27" s="116">
        <v>6.1143984220907299</v>
      </c>
    </row>
    <row r="28" spans="1:11" ht="14.1" customHeight="1" x14ac:dyDescent="0.2">
      <c r="A28" s="306">
        <v>28</v>
      </c>
      <c r="B28" s="307" t="s">
        <v>245</v>
      </c>
      <c r="C28" s="308"/>
      <c r="D28" s="113">
        <v>0.16975238785025576</v>
      </c>
      <c r="E28" s="115">
        <v>75</v>
      </c>
      <c r="F28" s="114">
        <v>48</v>
      </c>
      <c r="G28" s="114">
        <v>65</v>
      </c>
      <c r="H28" s="114">
        <v>53</v>
      </c>
      <c r="I28" s="140">
        <v>67</v>
      </c>
      <c r="J28" s="115">
        <v>8</v>
      </c>
      <c r="K28" s="116">
        <v>11.940298507462687</v>
      </c>
    </row>
    <row r="29" spans="1:11" ht="14.1" customHeight="1" x14ac:dyDescent="0.2">
      <c r="A29" s="306">
        <v>29</v>
      </c>
      <c r="B29" s="307" t="s">
        <v>246</v>
      </c>
      <c r="C29" s="308"/>
      <c r="D29" s="113">
        <v>3.7707663754470144</v>
      </c>
      <c r="E29" s="115">
        <v>1666</v>
      </c>
      <c r="F29" s="114">
        <v>1581</v>
      </c>
      <c r="G29" s="114">
        <v>1639</v>
      </c>
      <c r="H29" s="114">
        <v>1519</v>
      </c>
      <c r="I29" s="140">
        <v>1554</v>
      </c>
      <c r="J29" s="115">
        <v>112</v>
      </c>
      <c r="K29" s="116">
        <v>7.2072072072072073</v>
      </c>
    </row>
    <row r="30" spans="1:11" ht="14.1" customHeight="1" x14ac:dyDescent="0.2">
      <c r="A30" s="306" t="s">
        <v>247</v>
      </c>
      <c r="B30" s="307" t="s">
        <v>248</v>
      </c>
      <c r="C30" s="308"/>
      <c r="D30" s="113">
        <v>0.80349463582454395</v>
      </c>
      <c r="E30" s="115">
        <v>355</v>
      </c>
      <c r="F30" s="114">
        <v>358</v>
      </c>
      <c r="G30" s="114">
        <v>374</v>
      </c>
      <c r="H30" s="114">
        <v>279</v>
      </c>
      <c r="I30" s="140">
        <v>341</v>
      </c>
      <c r="J30" s="115">
        <v>14</v>
      </c>
      <c r="K30" s="116">
        <v>4.1055718475073313</v>
      </c>
    </row>
    <row r="31" spans="1:11" ht="14.1" customHeight="1" x14ac:dyDescent="0.2">
      <c r="A31" s="306" t="s">
        <v>249</v>
      </c>
      <c r="B31" s="307" t="s">
        <v>250</v>
      </c>
      <c r="C31" s="308"/>
      <c r="D31" s="113">
        <v>2.9672717396224706</v>
      </c>
      <c r="E31" s="115">
        <v>1311</v>
      </c>
      <c r="F31" s="114">
        <v>1223</v>
      </c>
      <c r="G31" s="114">
        <v>1261</v>
      </c>
      <c r="H31" s="114">
        <v>1237</v>
      </c>
      <c r="I31" s="140">
        <v>1209</v>
      </c>
      <c r="J31" s="115">
        <v>102</v>
      </c>
      <c r="K31" s="116">
        <v>8.4367245657568244</v>
      </c>
    </row>
    <row r="32" spans="1:11" ht="14.1" customHeight="1" x14ac:dyDescent="0.2">
      <c r="A32" s="306">
        <v>31</v>
      </c>
      <c r="B32" s="307" t="s">
        <v>251</v>
      </c>
      <c r="C32" s="308"/>
      <c r="D32" s="113">
        <v>0.66995609071567608</v>
      </c>
      <c r="E32" s="115">
        <v>296</v>
      </c>
      <c r="F32" s="114">
        <v>241</v>
      </c>
      <c r="G32" s="114">
        <v>313</v>
      </c>
      <c r="H32" s="114">
        <v>240</v>
      </c>
      <c r="I32" s="140">
        <v>261</v>
      </c>
      <c r="J32" s="115">
        <v>35</v>
      </c>
      <c r="K32" s="116">
        <v>13.409961685823754</v>
      </c>
    </row>
    <row r="33" spans="1:11" ht="14.1" customHeight="1" x14ac:dyDescent="0.2">
      <c r="A33" s="306">
        <v>32</v>
      </c>
      <c r="B33" s="307" t="s">
        <v>252</v>
      </c>
      <c r="C33" s="308"/>
      <c r="D33" s="113">
        <v>2.143406817255896</v>
      </c>
      <c r="E33" s="115">
        <v>947</v>
      </c>
      <c r="F33" s="114">
        <v>1107</v>
      </c>
      <c r="G33" s="114">
        <v>1250</v>
      </c>
      <c r="H33" s="114">
        <v>1029</v>
      </c>
      <c r="I33" s="140">
        <v>809</v>
      </c>
      <c r="J33" s="115">
        <v>138</v>
      </c>
      <c r="K33" s="116">
        <v>17.058096415327565</v>
      </c>
    </row>
    <row r="34" spans="1:11" ht="14.1" customHeight="1" x14ac:dyDescent="0.2">
      <c r="A34" s="306">
        <v>33</v>
      </c>
      <c r="B34" s="307" t="s">
        <v>253</v>
      </c>
      <c r="C34" s="308"/>
      <c r="D34" s="113">
        <v>1.3399121814313522</v>
      </c>
      <c r="E34" s="115">
        <v>592</v>
      </c>
      <c r="F34" s="114">
        <v>630</v>
      </c>
      <c r="G34" s="114">
        <v>617</v>
      </c>
      <c r="H34" s="114">
        <v>468</v>
      </c>
      <c r="I34" s="140">
        <v>488</v>
      </c>
      <c r="J34" s="115">
        <v>104</v>
      </c>
      <c r="K34" s="116">
        <v>21.311475409836067</v>
      </c>
    </row>
    <row r="35" spans="1:11" ht="14.1" customHeight="1" x14ac:dyDescent="0.2">
      <c r="A35" s="306">
        <v>34</v>
      </c>
      <c r="B35" s="307" t="s">
        <v>254</v>
      </c>
      <c r="C35" s="308"/>
      <c r="D35" s="113">
        <v>1.7699515639853334</v>
      </c>
      <c r="E35" s="115">
        <v>782</v>
      </c>
      <c r="F35" s="114">
        <v>527</v>
      </c>
      <c r="G35" s="114">
        <v>691</v>
      </c>
      <c r="H35" s="114">
        <v>553</v>
      </c>
      <c r="I35" s="140">
        <v>750</v>
      </c>
      <c r="J35" s="115">
        <v>32</v>
      </c>
      <c r="K35" s="116">
        <v>4.2666666666666666</v>
      </c>
    </row>
    <row r="36" spans="1:11" ht="14.1" customHeight="1" x14ac:dyDescent="0.2">
      <c r="A36" s="306">
        <v>41</v>
      </c>
      <c r="B36" s="307" t="s">
        <v>255</v>
      </c>
      <c r="C36" s="308"/>
      <c r="D36" s="113">
        <v>0.49794033769408358</v>
      </c>
      <c r="E36" s="115">
        <v>220</v>
      </c>
      <c r="F36" s="114">
        <v>168</v>
      </c>
      <c r="G36" s="114">
        <v>221</v>
      </c>
      <c r="H36" s="114">
        <v>226</v>
      </c>
      <c r="I36" s="140">
        <v>238</v>
      </c>
      <c r="J36" s="115">
        <v>-18</v>
      </c>
      <c r="K36" s="116">
        <v>-7.5630252100840334</v>
      </c>
    </row>
    <row r="37" spans="1:11" ht="14.1" customHeight="1" x14ac:dyDescent="0.2">
      <c r="A37" s="306">
        <v>42</v>
      </c>
      <c r="B37" s="307" t="s">
        <v>256</v>
      </c>
      <c r="C37" s="308"/>
      <c r="D37" s="113">
        <v>0.14938210130822507</v>
      </c>
      <c r="E37" s="115">
        <v>66</v>
      </c>
      <c r="F37" s="114">
        <v>62</v>
      </c>
      <c r="G37" s="114">
        <v>77</v>
      </c>
      <c r="H37" s="114">
        <v>58</v>
      </c>
      <c r="I37" s="140">
        <v>92</v>
      </c>
      <c r="J37" s="115">
        <v>-26</v>
      </c>
      <c r="K37" s="116">
        <v>-28.260869565217391</v>
      </c>
    </row>
    <row r="38" spans="1:11" ht="14.1" customHeight="1" x14ac:dyDescent="0.2">
      <c r="A38" s="306">
        <v>43</v>
      </c>
      <c r="B38" s="307" t="s">
        <v>257</v>
      </c>
      <c r="C38" s="308"/>
      <c r="D38" s="113">
        <v>1.8491693449821194</v>
      </c>
      <c r="E38" s="115">
        <v>817</v>
      </c>
      <c r="F38" s="114">
        <v>606</v>
      </c>
      <c r="G38" s="114">
        <v>773</v>
      </c>
      <c r="H38" s="114">
        <v>657</v>
      </c>
      <c r="I38" s="140">
        <v>713</v>
      </c>
      <c r="J38" s="115">
        <v>104</v>
      </c>
      <c r="K38" s="116">
        <v>14.586255259467041</v>
      </c>
    </row>
    <row r="39" spans="1:11" ht="14.1" customHeight="1" x14ac:dyDescent="0.2">
      <c r="A39" s="306">
        <v>51</v>
      </c>
      <c r="B39" s="307" t="s">
        <v>258</v>
      </c>
      <c r="C39" s="308"/>
      <c r="D39" s="113">
        <v>11.479788149019964</v>
      </c>
      <c r="E39" s="115">
        <v>5072</v>
      </c>
      <c r="F39" s="114">
        <v>4997</v>
      </c>
      <c r="G39" s="114">
        <v>5117</v>
      </c>
      <c r="H39" s="114">
        <v>4311</v>
      </c>
      <c r="I39" s="140">
        <v>4663</v>
      </c>
      <c r="J39" s="115">
        <v>409</v>
      </c>
      <c r="K39" s="116">
        <v>8.7711773536349984</v>
      </c>
    </row>
    <row r="40" spans="1:11" ht="14.1" customHeight="1" x14ac:dyDescent="0.2">
      <c r="A40" s="306" t="s">
        <v>259</v>
      </c>
      <c r="B40" s="307" t="s">
        <v>260</v>
      </c>
      <c r="C40" s="308"/>
      <c r="D40" s="113">
        <v>10.262097686840795</v>
      </c>
      <c r="E40" s="115">
        <v>4534</v>
      </c>
      <c r="F40" s="114">
        <v>4652</v>
      </c>
      <c r="G40" s="114">
        <v>4758</v>
      </c>
      <c r="H40" s="114">
        <v>3950</v>
      </c>
      <c r="I40" s="140">
        <v>4299</v>
      </c>
      <c r="J40" s="115">
        <v>235</v>
      </c>
      <c r="K40" s="116">
        <v>5.4663875319841821</v>
      </c>
    </row>
    <row r="41" spans="1:11" ht="14.1" customHeight="1" x14ac:dyDescent="0.2">
      <c r="A41" s="306"/>
      <c r="B41" s="307" t="s">
        <v>261</v>
      </c>
      <c r="C41" s="308"/>
      <c r="D41" s="113">
        <v>8.8927617581820648</v>
      </c>
      <c r="E41" s="115">
        <v>3929</v>
      </c>
      <c r="F41" s="114">
        <v>4106</v>
      </c>
      <c r="G41" s="114">
        <v>3870</v>
      </c>
      <c r="H41" s="114">
        <v>3468</v>
      </c>
      <c r="I41" s="140">
        <v>3861</v>
      </c>
      <c r="J41" s="115">
        <v>68</v>
      </c>
      <c r="K41" s="116">
        <v>1.7612017612017612</v>
      </c>
    </row>
    <row r="42" spans="1:11" ht="14.1" customHeight="1" x14ac:dyDescent="0.2">
      <c r="A42" s="306">
        <v>52</v>
      </c>
      <c r="B42" s="307" t="s">
        <v>262</v>
      </c>
      <c r="C42" s="308"/>
      <c r="D42" s="113">
        <v>5.0676746186229682</v>
      </c>
      <c r="E42" s="115">
        <v>2239</v>
      </c>
      <c r="F42" s="114">
        <v>1932</v>
      </c>
      <c r="G42" s="114">
        <v>1899</v>
      </c>
      <c r="H42" s="114">
        <v>1859</v>
      </c>
      <c r="I42" s="140">
        <v>1927</v>
      </c>
      <c r="J42" s="115">
        <v>312</v>
      </c>
      <c r="K42" s="116">
        <v>16.190970420342502</v>
      </c>
    </row>
    <row r="43" spans="1:11" ht="14.1" customHeight="1" x14ac:dyDescent="0.2">
      <c r="A43" s="306" t="s">
        <v>263</v>
      </c>
      <c r="B43" s="307" t="s">
        <v>264</v>
      </c>
      <c r="C43" s="308"/>
      <c r="D43" s="113">
        <v>4.3909284323932827</v>
      </c>
      <c r="E43" s="115">
        <v>1940</v>
      </c>
      <c r="F43" s="114">
        <v>1668</v>
      </c>
      <c r="G43" s="114">
        <v>1648</v>
      </c>
      <c r="H43" s="114">
        <v>1606</v>
      </c>
      <c r="I43" s="140">
        <v>1686</v>
      </c>
      <c r="J43" s="115">
        <v>254</v>
      </c>
      <c r="K43" s="116">
        <v>15.065243179122183</v>
      </c>
    </row>
    <row r="44" spans="1:11" ht="14.1" customHeight="1" x14ac:dyDescent="0.2">
      <c r="A44" s="306">
        <v>53</v>
      </c>
      <c r="B44" s="307" t="s">
        <v>265</v>
      </c>
      <c r="C44" s="308"/>
      <c r="D44" s="113">
        <v>1.9170703001222218</v>
      </c>
      <c r="E44" s="115">
        <v>847</v>
      </c>
      <c r="F44" s="114">
        <v>956</v>
      </c>
      <c r="G44" s="114">
        <v>828</v>
      </c>
      <c r="H44" s="114">
        <v>924</v>
      </c>
      <c r="I44" s="140">
        <v>750</v>
      </c>
      <c r="J44" s="115">
        <v>97</v>
      </c>
      <c r="K44" s="116">
        <v>12.933333333333334</v>
      </c>
    </row>
    <row r="45" spans="1:11" ht="14.1" customHeight="1" x14ac:dyDescent="0.2">
      <c r="A45" s="306" t="s">
        <v>266</v>
      </c>
      <c r="B45" s="307" t="s">
        <v>267</v>
      </c>
      <c r="C45" s="308"/>
      <c r="D45" s="113">
        <v>1.8785930922094971</v>
      </c>
      <c r="E45" s="115">
        <v>830</v>
      </c>
      <c r="F45" s="114">
        <v>946</v>
      </c>
      <c r="G45" s="114">
        <v>812</v>
      </c>
      <c r="H45" s="114">
        <v>911</v>
      </c>
      <c r="I45" s="140">
        <v>737</v>
      </c>
      <c r="J45" s="115">
        <v>93</v>
      </c>
      <c r="K45" s="116">
        <v>12.618724559023066</v>
      </c>
    </row>
    <row r="46" spans="1:11" ht="14.1" customHeight="1" x14ac:dyDescent="0.2">
      <c r="A46" s="306">
        <v>54</v>
      </c>
      <c r="B46" s="307" t="s">
        <v>268</v>
      </c>
      <c r="C46" s="308"/>
      <c r="D46" s="113">
        <v>6.1427730750079217</v>
      </c>
      <c r="E46" s="115">
        <v>2714</v>
      </c>
      <c r="F46" s="114">
        <v>2481</v>
      </c>
      <c r="G46" s="114">
        <v>2445</v>
      </c>
      <c r="H46" s="114">
        <v>2813</v>
      </c>
      <c r="I46" s="140">
        <v>2532</v>
      </c>
      <c r="J46" s="115">
        <v>182</v>
      </c>
      <c r="K46" s="116">
        <v>7.1879936808846763</v>
      </c>
    </row>
    <row r="47" spans="1:11" ht="14.1" customHeight="1" x14ac:dyDescent="0.2">
      <c r="A47" s="306">
        <v>61</v>
      </c>
      <c r="B47" s="307" t="s">
        <v>269</v>
      </c>
      <c r="C47" s="308"/>
      <c r="D47" s="113">
        <v>2.3199493006201619</v>
      </c>
      <c r="E47" s="115">
        <v>1025</v>
      </c>
      <c r="F47" s="114">
        <v>777</v>
      </c>
      <c r="G47" s="114">
        <v>1013</v>
      </c>
      <c r="H47" s="114">
        <v>978</v>
      </c>
      <c r="I47" s="140">
        <v>1135</v>
      </c>
      <c r="J47" s="115">
        <v>-110</v>
      </c>
      <c r="K47" s="116">
        <v>-9.6916299559471373</v>
      </c>
    </row>
    <row r="48" spans="1:11" ht="14.1" customHeight="1" x14ac:dyDescent="0.2">
      <c r="A48" s="306">
        <v>62</v>
      </c>
      <c r="B48" s="307" t="s">
        <v>270</v>
      </c>
      <c r="C48" s="308"/>
      <c r="D48" s="113">
        <v>6.8014123398669142</v>
      </c>
      <c r="E48" s="115">
        <v>3005</v>
      </c>
      <c r="F48" s="114">
        <v>2890</v>
      </c>
      <c r="G48" s="114">
        <v>3093</v>
      </c>
      <c r="H48" s="114">
        <v>2587</v>
      </c>
      <c r="I48" s="140">
        <v>2767</v>
      </c>
      <c r="J48" s="115">
        <v>238</v>
      </c>
      <c r="K48" s="116">
        <v>8.6013733285146365</v>
      </c>
    </row>
    <row r="49" spans="1:11" ht="14.1" customHeight="1" x14ac:dyDescent="0.2">
      <c r="A49" s="306">
        <v>63</v>
      </c>
      <c r="B49" s="307" t="s">
        <v>271</v>
      </c>
      <c r="C49" s="308"/>
      <c r="D49" s="113">
        <v>5.5135575573763074</v>
      </c>
      <c r="E49" s="115">
        <v>2436</v>
      </c>
      <c r="F49" s="114">
        <v>2416</v>
      </c>
      <c r="G49" s="114">
        <v>2605</v>
      </c>
      <c r="H49" s="114">
        <v>2370</v>
      </c>
      <c r="I49" s="140">
        <v>2440</v>
      </c>
      <c r="J49" s="115">
        <v>-4</v>
      </c>
      <c r="K49" s="116">
        <v>-0.16393442622950818</v>
      </c>
    </row>
    <row r="50" spans="1:11" ht="14.1" customHeight="1" x14ac:dyDescent="0.2">
      <c r="A50" s="306" t="s">
        <v>272</v>
      </c>
      <c r="B50" s="307" t="s">
        <v>273</v>
      </c>
      <c r="C50" s="308"/>
      <c r="D50" s="113">
        <v>0.82612828753791134</v>
      </c>
      <c r="E50" s="115">
        <v>365</v>
      </c>
      <c r="F50" s="114">
        <v>336</v>
      </c>
      <c r="G50" s="114">
        <v>428</v>
      </c>
      <c r="H50" s="114">
        <v>400</v>
      </c>
      <c r="I50" s="140">
        <v>450</v>
      </c>
      <c r="J50" s="115">
        <v>-85</v>
      </c>
      <c r="K50" s="116">
        <v>-18.888888888888889</v>
      </c>
    </row>
    <row r="51" spans="1:11" ht="14.1" customHeight="1" x14ac:dyDescent="0.2">
      <c r="A51" s="306" t="s">
        <v>274</v>
      </c>
      <c r="B51" s="307" t="s">
        <v>275</v>
      </c>
      <c r="C51" s="308"/>
      <c r="D51" s="113">
        <v>3.8703544429858314</v>
      </c>
      <c r="E51" s="115">
        <v>1710</v>
      </c>
      <c r="F51" s="114">
        <v>1781</v>
      </c>
      <c r="G51" s="114">
        <v>1791</v>
      </c>
      <c r="H51" s="114">
        <v>1541</v>
      </c>
      <c r="I51" s="140">
        <v>1607</v>
      </c>
      <c r="J51" s="115">
        <v>103</v>
      </c>
      <c r="K51" s="116">
        <v>6.4094586185438702</v>
      </c>
    </row>
    <row r="52" spans="1:11" ht="14.1" customHeight="1" x14ac:dyDescent="0.2">
      <c r="A52" s="306">
        <v>71</v>
      </c>
      <c r="B52" s="307" t="s">
        <v>276</v>
      </c>
      <c r="C52" s="308"/>
      <c r="D52" s="113">
        <v>11.018061654067267</v>
      </c>
      <c r="E52" s="115">
        <v>4868</v>
      </c>
      <c r="F52" s="114">
        <v>3588</v>
      </c>
      <c r="G52" s="114">
        <v>4602</v>
      </c>
      <c r="H52" s="114">
        <v>3866</v>
      </c>
      <c r="I52" s="140">
        <v>4724</v>
      </c>
      <c r="J52" s="115">
        <v>144</v>
      </c>
      <c r="K52" s="116">
        <v>3.048264182895851</v>
      </c>
    </row>
    <row r="53" spans="1:11" ht="14.1" customHeight="1" x14ac:dyDescent="0.2">
      <c r="A53" s="306" t="s">
        <v>277</v>
      </c>
      <c r="B53" s="307" t="s">
        <v>278</v>
      </c>
      <c r="C53" s="308"/>
      <c r="D53" s="113">
        <v>3.4086279480331356</v>
      </c>
      <c r="E53" s="115">
        <v>1506</v>
      </c>
      <c r="F53" s="114">
        <v>1109</v>
      </c>
      <c r="G53" s="114">
        <v>1482</v>
      </c>
      <c r="H53" s="114">
        <v>1168</v>
      </c>
      <c r="I53" s="140">
        <v>1399</v>
      </c>
      <c r="J53" s="115">
        <v>107</v>
      </c>
      <c r="K53" s="116">
        <v>7.6483202287348107</v>
      </c>
    </row>
    <row r="54" spans="1:11" ht="14.1" customHeight="1" x14ac:dyDescent="0.2">
      <c r="A54" s="306" t="s">
        <v>279</v>
      </c>
      <c r="B54" s="307" t="s">
        <v>280</v>
      </c>
      <c r="C54" s="308"/>
      <c r="D54" s="113">
        <v>6.4981214069077904</v>
      </c>
      <c r="E54" s="115">
        <v>2871</v>
      </c>
      <c r="F54" s="114">
        <v>2131</v>
      </c>
      <c r="G54" s="114">
        <v>2692</v>
      </c>
      <c r="H54" s="114">
        <v>2332</v>
      </c>
      <c r="I54" s="140">
        <v>2838</v>
      </c>
      <c r="J54" s="115">
        <v>33</v>
      </c>
      <c r="K54" s="116">
        <v>1.1627906976744187</v>
      </c>
    </row>
    <row r="55" spans="1:11" ht="14.1" customHeight="1" x14ac:dyDescent="0.2">
      <c r="A55" s="306">
        <v>72</v>
      </c>
      <c r="B55" s="307" t="s">
        <v>281</v>
      </c>
      <c r="C55" s="308"/>
      <c r="D55" s="113">
        <v>3.5874337965687384</v>
      </c>
      <c r="E55" s="115">
        <v>1585</v>
      </c>
      <c r="F55" s="114">
        <v>1045</v>
      </c>
      <c r="G55" s="114">
        <v>1242</v>
      </c>
      <c r="H55" s="114">
        <v>1140</v>
      </c>
      <c r="I55" s="140">
        <v>1457</v>
      </c>
      <c r="J55" s="115">
        <v>128</v>
      </c>
      <c r="K55" s="116">
        <v>8.7851750171585454</v>
      </c>
    </row>
    <row r="56" spans="1:11" ht="14.1" customHeight="1" x14ac:dyDescent="0.2">
      <c r="A56" s="306" t="s">
        <v>282</v>
      </c>
      <c r="B56" s="307" t="s">
        <v>283</v>
      </c>
      <c r="C56" s="308"/>
      <c r="D56" s="113">
        <v>2.0868226879724774</v>
      </c>
      <c r="E56" s="115">
        <v>922</v>
      </c>
      <c r="F56" s="114">
        <v>545</v>
      </c>
      <c r="G56" s="114">
        <v>677</v>
      </c>
      <c r="H56" s="114">
        <v>521</v>
      </c>
      <c r="I56" s="140">
        <v>825</v>
      </c>
      <c r="J56" s="115">
        <v>97</v>
      </c>
      <c r="K56" s="116">
        <v>11.757575757575758</v>
      </c>
    </row>
    <row r="57" spans="1:11" ht="14.1" customHeight="1" x14ac:dyDescent="0.2">
      <c r="A57" s="306" t="s">
        <v>284</v>
      </c>
      <c r="B57" s="307" t="s">
        <v>285</v>
      </c>
      <c r="C57" s="308"/>
      <c r="D57" s="113">
        <v>1.0728350912136164</v>
      </c>
      <c r="E57" s="115">
        <v>474</v>
      </c>
      <c r="F57" s="114">
        <v>354</v>
      </c>
      <c r="G57" s="114">
        <v>373</v>
      </c>
      <c r="H57" s="114">
        <v>405</v>
      </c>
      <c r="I57" s="140">
        <v>430</v>
      </c>
      <c r="J57" s="115">
        <v>44</v>
      </c>
      <c r="K57" s="116">
        <v>10.232558139534884</v>
      </c>
    </row>
    <row r="58" spans="1:11" ht="14.1" customHeight="1" x14ac:dyDescent="0.2">
      <c r="A58" s="306">
        <v>73</v>
      </c>
      <c r="B58" s="307" t="s">
        <v>286</v>
      </c>
      <c r="C58" s="308"/>
      <c r="D58" s="113">
        <v>1.8446426146394459</v>
      </c>
      <c r="E58" s="115">
        <v>815</v>
      </c>
      <c r="F58" s="114">
        <v>614</v>
      </c>
      <c r="G58" s="114">
        <v>865</v>
      </c>
      <c r="H58" s="114">
        <v>797</v>
      </c>
      <c r="I58" s="140">
        <v>861</v>
      </c>
      <c r="J58" s="115">
        <v>-46</v>
      </c>
      <c r="K58" s="116">
        <v>-5.3426248548199764</v>
      </c>
    </row>
    <row r="59" spans="1:11" ht="14.1" customHeight="1" x14ac:dyDescent="0.2">
      <c r="A59" s="306" t="s">
        <v>287</v>
      </c>
      <c r="B59" s="307" t="s">
        <v>288</v>
      </c>
      <c r="C59" s="308"/>
      <c r="D59" s="113">
        <v>1.1995835408084741</v>
      </c>
      <c r="E59" s="115">
        <v>530</v>
      </c>
      <c r="F59" s="114">
        <v>385</v>
      </c>
      <c r="G59" s="114">
        <v>575</v>
      </c>
      <c r="H59" s="114">
        <v>517</v>
      </c>
      <c r="I59" s="140">
        <v>552</v>
      </c>
      <c r="J59" s="115">
        <v>-22</v>
      </c>
      <c r="K59" s="116">
        <v>-3.9855072463768115</v>
      </c>
    </row>
    <row r="60" spans="1:11" ht="14.1" customHeight="1" x14ac:dyDescent="0.2">
      <c r="A60" s="306">
        <v>81</v>
      </c>
      <c r="B60" s="307" t="s">
        <v>289</v>
      </c>
      <c r="C60" s="308"/>
      <c r="D60" s="113">
        <v>6.4935946765651167</v>
      </c>
      <c r="E60" s="115">
        <v>2869</v>
      </c>
      <c r="F60" s="114">
        <v>2624</v>
      </c>
      <c r="G60" s="114">
        <v>2862</v>
      </c>
      <c r="H60" s="114">
        <v>2630</v>
      </c>
      <c r="I60" s="140">
        <v>2904</v>
      </c>
      <c r="J60" s="115">
        <v>-35</v>
      </c>
      <c r="K60" s="116">
        <v>-1.2052341597796143</v>
      </c>
    </row>
    <row r="61" spans="1:11" ht="14.1" customHeight="1" x14ac:dyDescent="0.2">
      <c r="A61" s="306" t="s">
        <v>290</v>
      </c>
      <c r="B61" s="307" t="s">
        <v>291</v>
      </c>
      <c r="C61" s="308"/>
      <c r="D61" s="113">
        <v>1.9215970304648953</v>
      </c>
      <c r="E61" s="115">
        <v>849</v>
      </c>
      <c r="F61" s="114">
        <v>710</v>
      </c>
      <c r="G61" s="114">
        <v>808</v>
      </c>
      <c r="H61" s="114">
        <v>906</v>
      </c>
      <c r="I61" s="140">
        <v>996</v>
      </c>
      <c r="J61" s="115">
        <v>-147</v>
      </c>
      <c r="K61" s="116">
        <v>-14.759036144578314</v>
      </c>
    </row>
    <row r="62" spans="1:11" ht="14.1" customHeight="1" x14ac:dyDescent="0.2">
      <c r="A62" s="306" t="s">
        <v>292</v>
      </c>
      <c r="B62" s="307" t="s">
        <v>293</v>
      </c>
      <c r="C62" s="308"/>
      <c r="D62" s="113">
        <v>2.4240640985016522</v>
      </c>
      <c r="E62" s="115">
        <v>1071</v>
      </c>
      <c r="F62" s="114">
        <v>1119</v>
      </c>
      <c r="G62" s="114">
        <v>1224</v>
      </c>
      <c r="H62" s="114">
        <v>935</v>
      </c>
      <c r="I62" s="140">
        <v>1008</v>
      </c>
      <c r="J62" s="115">
        <v>63</v>
      </c>
      <c r="K62" s="116">
        <v>6.25</v>
      </c>
    </row>
    <row r="63" spans="1:11" ht="14.1" customHeight="1" x14ac:dyDescent="0.2">
      <c r="A63" s="306"/>
      <c r="B63" s="307" t="s">
        <v>294</v>
      </c>
      <c r="C63" s="308"/>
      <c r="D63" s="113">
        <v>2.0370286542030693</v>
      </c>
      <c r="E63" s="115">
        <v>900</v>
      </c>
      <c r="F63" s="114">
        <v>992</v>
      </c>
      <c r="G63" s="114">
        <v>1013</v>
      </c>
      <c r="H63" s="114">
        <v>838</v>
      </c>
      <c r="I63" s="140">
        <v>900</v>
      </c>
      <c r="J63" s="115">
        <v>0</v>
      </c>
      <c r="K63" s="116">
        <v>0</v>
      </c>
    </row>
    <row r="64" spans="1:11" ht="14.1" customHeight="1" x14ac:dyDescent="0.2">
      <c r="A64" s="306" t="s">
        <v>295</v>
      </c>
      <c r="B64" s="307" t="s">
        <v>296</v>
      </c>
      <c r="C64" s="308"/>
      <c r="D64" s="113">
        <v>0.75143723688379882</v>
      </c>
      <c r="E64" s="115">
        <v>332</v>
      </c>
      <c r="F64" s="114">
        <v>247</v>
      </c>
      <c r="G64" s="114">
        <v>277</v>
      </c>
      <c r="H64" s="114">
        <v>298</v>
      </c>
      <c r="I64" s="140">
        <v>345</v>
      </c>
      <c r="J64" s="115">
        <v>-13</v>
      </c>
      <c r="K64" s="116">
        <v>-3.7681159420289854</v>
      </c>
    </row>
    <row r="65" spans="1:11" ht="14.1" customHeight="1" x14ac:dyDescent="0.2">
      <c r="A65" s="306" t="s">
        <v>297</v>
      </c>
      <c r="B65" s="307" t="s">
        <v>298</v>
      </c>
      <c r="C65" s="308"/>
      <c r="D65" s="113">
        <v>0.51378389389344081</v>
      </c>
      <c r="E65" s="115">
        <v>227</v>
      </c>
      <c r="F65" s="114">
        <v>203</v>
      </c>
      <c r="G65" s="114">
        <v>246</v>
      </c>
      <c r="H65" s="114">
        <v>188</v>
      </c>
      <c r="I65" s="140">
        <v>225</v>
      </c>
      <c r="J65" s="115">
        <v>2</v>
      </c>
      <c r="K65" s="116">
        <v>0.88888888888888884</v>
      </c>
    </row>
    <row r="66" spans="1:11" ht="14.1" customHeight="1" x14ac:dyDescent="0.2">
      <c r="A66" s="306">
        <v>82</v>
      </c>
      <c r="B66" s="307" t="s">
        <v>299</v>
      </c>
      <c r="C66" s="308"/>
      <c r="D66" s="113">
        <v>3.3588339142637271</v>
      </c>
      <c r="E66" s="115">
        <v>1484</v>
      </c>
      <c r="F66" s="114">
        <v>1385</v>
      </c>
      <c r="G66" s="114">
        <v>1636</v>
      </c>
      <c r="H66" s="114">
        <v>1186</v>
      </c>
      <c r="I66" s="140">
        <v>1287</v>
      </c>
      <c r="J66" s="115">
        <v>197</v>
      </c>
      <c r="K66" s="116">
        <v>15.306915306915307</v>
      </c>
    </row>
    <row r="67" spans="1:11" ht="14.1" customHeight="1" x14ac:dyDescent="0.2">
      <c r="A67" s="306" t="s">
        <v>300</v>
      </c>
      <c r="B67" s="307" t="s">
        <v>301</v>
      </c>
      <c r="C67" s="308"/>
      <c r="D67" s="113">
        <v>2.0438187497170794</v>
      </c>
      <c r="E67" s="115">
        <v>903</v>
      </c>
      <c r="F67" s="114">
        <v>942</v>
      </c>
      <c r="G67" s="114">
        <v>1078</v>
      </c>
      <c r="H67" s="114">
        <v>800</v>
      </c>
      <c r="I67" s="140">
        <v>798</v>
      </c>
      <c r="J67" s="115">
        <v>105</v>
      </c>
      <c r="K67" s="116">
        <v>13.157894736842104</v>
      </c>
    </row>
    <row r="68" spans="1:11" ht="14.1" customHeight="1" x14ac:dyDescent="0.2">
      <c r="A68" s="306" t="s">
        <v>302</v>
      </c>
      <c r="B68" s="307" t="s">
        <v>303</v>
      </c>
      <c r="C68" s="308"/>
      <c r="D68" s="113">
        <v>0.86234213027929929</v>
      </c>
      <c r="E68" s="115">
        <v>381</v>
      </c>
      <c r="F68" s="114">
        <v>285</v>
      </c>
      <c r="G68" s="114">
        <v>316</v>
      </c>
      <c r="H68" s="114">
        <v>255</v>
      </c>
      <c r="I68" s="140">
        <v>331</v>
      </c>
      <c r="J68" s="115">
        <v>50</v>
      </c>
      <c r="K68" s="116">
        <v>15.105740181268882</v>
      </c>
    </row>
    <row r="69" spans="1:11" ht="14.1" customHeight="1" x14ac:dyDescent="0.2">
      <c r="A69" s="306">
        <v>83</v>
      </c>
      <c r="B69" s="307" t="s">
        <v>304</v>
      </c>
      <c r="C69" s="308"/>
      <c r="D69" s="113">
        <v>3.8296138699017699</v>
      </c>
      <c r="E69" s="115">
        <v>1692</v>
      </c>
      <c r="F69" s="114">
        <v>1318</v>
      </c>
      <c r="G69" s="114">
        <v>2223</v>
      </c>
      <c r="H69" s="114">
        <v>1277</v>
      </c>
      <c r="I69" s="140">
        <v>1530</v>
      </c>
      <c r="J69" s="115">
        <v>162</v>
      </c>
      <c r="K69" s="116">
        <v>10.588235294117647</v>
      </c>
    </row>
    <row r="70" spans="1:11" ht="14.1" customHeight="1" x14ac:dyDescent="0.2">
      <c r="A70" s="306" t="s">
        <v>305</v>
      </c>
      <c r="B70" s="307" t="s">
        <v>306</v>
      </c>
      <c r="C70" s="308"/>
      <c r="D70" s="113">
        <v>3.2637725770675843</v>
      </c>
      <c r="E70" s="115">
        <v>1442</v>
      </c>
      <c r="F70" s="114">
        <v>1119</v>
      </c>
      <c r="G70" s="114">
        <v>1977</v>
      </c>
      <c r="H70" s="114">
        <v>1062</v>
      </c>
      <c r="I70" s="140">
        <v>1329</v>
      </c>
      <c r="J70" s="115">
        <v>113</v>
      </c>
      <c r="K70" s="116">
        <v>8.5026335590669682</v>
      </c>
    </row>
    <row r="71" spans="1:11" ht="14.1" customHeight="1" x14ac:dyDescent="0.2">
      <c r="A71" s="306"/>
      <c r="B71" s="307" t="s">
        <v>307</v>
      </c>
      <c r="C71" s="308"/>
      <c r="D71" s="113">
        <v>1.579828889593047</v>
      </c>
      <c r="E71" s="115">
        <v>698</v>
      </c>
      <c r="F71" s="114">
        <v>568</v>
      </c>
      <c r="G71" s="114">
        <v>1037</v>
      </c>
      <c r="H71" s="114">
        <v>534</v>
      </c>
      <c r="I71" s="140">
        <v>681</v>
      </c>
      <c r="J71" s="115">
        <v>17</v>
      </c>
      <c r="K71" s="116">
        <v>2.4963289280469896</v>
      </c>
    </row>
    <row r="72" spans="1:11" ht="14.1" customHeight="1" x14ac:dyDescent="0.2">
      <c r="A72" s="306">
        <v>84</v>
      </c>
      <c r="B72" s="307" t="s">
        <v>308</v>
      </c>
      <c r="C72" s="308"/>
      <c r="D72" s="113">
        <v>1.9351772214929157</v>
      </c>
      <c r="E72" s="115">
        <v>855</v>
      </c>
      <c r="F72" s="114">
        <v>551</v>
      </c>
      <c r="G72" s="114">
        <v>1010</v>
      </c>
      <c r="H72" s="114">
        <v>518</v>
      </c>
      <c r="I72" s="140">
        <v>848</v>
      </c>
      <c r="J72" s="115">
        <v>7</v>
      </c>
      <c r="K72" s="116">
        <v>0.82547169811320753</v>
      </c>
    </row>
    <row r="73" spans="1:11" ht="14.1" customHeight="1" x14ac:dyDescent="0.2">
      <c r="A73" s="306" t="s">
        <v>309</v>
      </c>
      <c r="B73" s="307" t="s">
        <v>310</v>
      </c>
      <c r="C73" s="308"/>
      <c r="D73" s="113">
        <v>0.50473043320809374</v>
      </c>
      <c r="E73" s="115">
        <v>223</v>
      </c>
      <c r="F73" s="114">
        <v>72</v>
      </c>
      <c r="G73" s="114">
        <v>335</v>
      </c>
      <c r="H73" s="114">
        <v>54</v>
      </c>
      <c r="I73" s="140">
        <v>215</v>
      </c>
      <c r="J73" s="115">
        <v>8</v>
      </c>
      <c r="K73" s="116">
        <v>3.7209302325581395</v>
      </c>
    </row>
    <row r="74" spans="1:11" ht="14.1" customHeight="1" x14ac:dyDescent="0.2">
      <c r="A74" s="306" t="s">
        <v>311</v>
      </c>
      <c r="B74" s="307" t="s">
        <v>312</v>
      </c>
      <c r="C74" s="308"/>
      <c r="D74" s="113">
        <v>0.17427911819292924</v>
      </c>
      <c r="E74" s="115">
        <v>77</v>
      </c>
      <c r="F74" s="114">
        <v>56</v>
      </c>
      <c r="G74" s="114">
        <v>136</v>
      </c>
      <c r="H74" s="114">
        <v>44</v>
      </c>
      <c r="I74" s="140">
        <v>105</v>
      </c>
      <c r="J74" s="115">
        <v>-28</v>
      </c>
      <c r="K74" s="116">
        <v>-26.666666666666668</v>
      </c>
    </row>
    <row r="75" spans="1:11" ht="14.1" customHeight="1" x14ac:dyDescent="0.2">
      <c r="A75" s="306" t="s">
        <v>313</v>
      </c>
      <c r="B75" s="307" t="s">
        <v>314</v>
      </c>
      <c r="C75" s="308"/>
      <c r="D75" s="113">
        <v>0.66316599520166586</v>
      </c>
      <c r="E75" s="115">
        <v>293</v>
      </c>
      <c r="F75" s="114">
        <v>231</v>
      </c>
      <c r="G75" s="114">
        <v>239</v>
      </c>
      <c r="H75" s="114">
        <v>221</v>
      </c>
      <c r="I75" s="140">
        <v>294</v>
      </c>
      <c r="J75" s="115">
        <v>-1</v>
      </c>
      <c r="K75" s="116">
        <v>-0.3401360544217687</v>
      </c>
    </row>
    <row r="76" spans="1:11" ht="14.1" customHeight="1" x14ac:dyDescent="0.2">
      <c r="A76" s="306">
        <v>91</v>
      </c>
      <c r="B76" s="307" t="s">
        <v>315</v>
      </c>
      <c r="C76" s="308"/>
      <c r="D76" s="113">
        <v>0.43909284323932823</v>
      </c>
      <c r="E76" s="115">
        <v>194</v>
      </c>
      <c r="F76" s="114">
        <v>152</v>
      </c>
      <c r="G76" s="114">
        <v>233</v>
      </c>
      <c r="H76" s="114">
        <v>103</v>
      </c>
      <c r="I76" s="140">
        <v>177</v>
      </c>
      <c r="J76" s="115">
        <v>17</v>
      </c>
      <c r="K76" s="116">
        <v>9.6045197740112993</v>
      </c>
    </row>
    <row r="77" spans="1:11" ht="14.1" customHeight="1" x14ac:dyDescent="0.2">
      <c r="A77" s="306">
        <v>92</v>
      </c>
      <c r="B77" s="307" t="s">
        <v>316</v>
      </c>
      <c r="C77" s="308"/>
      <c r="D77" s="113">
        <v>1.8084287718980581</v>
      </c>
      <c r="E77" s="115">
        <v>799</v>
      </c>
      <c r="F77" s="114">
        <v>614</v>
      </c>
      <c r="G77" s="114">
        <v>790</v>
      </c>
      <c r="H77" s="114">
        <v>580</v>
      </c>
      <c r="I77" s="140">
        <v>773</v>
      </c>
      <c r="J77" s="115">
        <v>26</v>
      </c>
      <c r="K77" s="116">
        <v>3.3635187580853816</v>
      </c>
    </row>
    <row r="78" spans="1:11" ht="14.1" customHeight="1" x14ac:dyDescent="0.2">
      <c r="A78" s="306">
        <v>93</v>
      </c>
      <c r="B78" s="307" t="s">
        <v>317</v>
      </c>
      <c r="C78" s="308"/>
      <c r="D78" s="113">
        <v>0.1720157530215925</v>
      </c>
      <c r="E78" s="115">
        <v>76</v>
      </c>
      <c r="F78" s="114">
        <v>51</v>
      </c>
      <c r="G78" s="114">
        <v>60</v>
      </c>
      <c r="H78" s="114">
        <v>75</v>
      </c>
      <c r="I78" s="140">
        <v>59</v>
      </c>
      <c r="J78" s="115">
        <v>17</v>
      </c>
      <c r="K78" s="116">
        <v>28.8135593220339</v>
      </c>
    </row>
    <row r="79" spans="1:11" ht="14.1" customHeight="1" x14ac:dyDescent="0.2">
      <c r="A79" s="306">
        <v>94</v>
      </c>
      <c r="B79" s="307" t="s">
        <v>318</v>
      </c>
      <c r="C79" s="308"/>
      <c r="D79" s="113">
        <v>0.8238649223665746</v>
      </c>
      <c r="E79" s="115">
        <v>364</v>
      </c>
      <c r="F79" s="114">
        <v>425</v>
      </c>
      <c r="G79" s="114">
        <v>410</v>
      </c>
      <c r="H79" s="114">
        <v>439</v>
      </c>
      <c r="I79" s="140">
        <v>405</v>
      </c>
      <c r="J79" s="115">
        <v>-41</v>
      </c>
      <c r="K79" s="116">
        <v>-10.123456790123457</v>
      </c>
    </row>
    <row r="80" spans="1:11" ht="14.1" customHeight="1" x14ac:dyDescent="0.2">
      <c r="A80" s="306" t="s">
        <v>319</v>
      </c>
      <c r="B80" s="307" t="s">
        <v>320</v>
      </c>
      <c r="C80" s="308"/>
      <c r="D80" s="113" t="s">
        <v>513</v>
      </c>
      <c r="E80" s="115" t="s">
        <v>513</v>
      </c>
      <c r="F80" s="114" t="s">
        <v>513</v>
      </c>
      <c r="G80" s="114">
        <v>5</v>
      </c>
      <c r="H80" s="114">
        <v>4</v>
      </c>
      <c r="I80" s="140">
        <v>3</v>
      </c>
      <c r="J80" s="115" t="s">
        <v>513</v>
      </c>
      <c r="K80" s="116" t="s">
        <v>513</v>
      </c>
    </row>
    <row r="81" spans="1:11" ht="14.1" customHeight="1" x14ac:dyDescent="0.2">
      <c r="A81" s="310" t="s">
        <v>321</v>
      </c>
      <c r="B81" s="311" t="s">
        <v>333</v>
      </c>
      <c r="C81" s="312"/>
      <c r="D81" s="125" t="s">
        <v>513</v>
      </c>
      <c r="E81" s="143" t="s">
        <v>513</v>
      </c>
      <c r="F81" s="144" t="s">
        <v>513</v>
      </c>
      <c r="G81" s="144">
        <v>84</v>
      </c>
      <c r="H81" s="144">
        <v>41</v>
      </c>
      <c r="I81" s="145">
        <v>53</v>
      </c>
      <c r="J81" s="143" t="s">
        <v>513</v>
      </c>
      <c r="K81" s="146" t="s">
        <v>513</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9" t="s">
        <v>371</v>
      </c>
      <c r="B84" s="659"/>
      <c r="C84" s="659"/>
      <c r="D84" s="659"/>
      <c r="E84" s="659"/>
      <c r="F84" s="659"/>
      <c r="G84" s="659"/>
      <c r="H84" s="659"/>
      <c r="I84" s="659"/>
      <c r="J84" s="659"/>
      <c r="K84" s="659"/>
    </row>
    <row r="85" spans="1:11" s="405" customFormat="1" ht="21" customHeight="1" x14ac:dyDescent="0.2">
      <c r="A85" s="620" t="s">
        <v>323</v>
      </c>
      <c r="B85" s="620"/>
      <c r="C85" s="620"/>
      <c r="D85" s="620"/>
      <c r="E85" s="620"/>
      <c r="F85" s="620"/>
      <c r="G85" s="620"/>
      <c r="H85" s="620"/>
      <c r="I85" s="620"/>
      <c r="J85" s="620"/>
      <c r="K85" s="620"/>
    </row>
    <row r="86" spans="1:11" ht="11.25" x14ac:dyDescent="0.2">
      <c r="A86" s="620" t="s">
        <v>365</v>
      </c>
      <c r="B86" s="620"/>
      <c r="C86" s="620"/>
      <c r="D86" s="620"/>
      <c r="E86" s="620"/>
      <c r="F86" s="620"/>
      <c r="G86" s="620"/>
      <c r="H86" s="620"/>
      <c r="I86" s="620"/>
      <c r="J86" s="620"/>
      <c r="K86" s="620"/>
    </row>
    <row r="87" spans="1:11" ht="18" customHeight="1" x14ac:dyDescent="0.2">
      <c r="A87" s="660"/>
      <c r="B87" s="620"/>
      <c r="C87" s="620"/>
      <c r="D87" s="620"/>
      <c r="E87" s="620"/>
      <c r="F87" s="620"/>
      <c r="G87" s="620"/>
      <c r="H87" s="620"/>
      <c r="I87" s="620"/>
      <c r="J87" s="620"/>
      <c r="K87" s="620"/>
    </row>
    <row r="88" spans="1:11" ht="15.95" customHeight="1" x14ac:dyDescent="0.2">
      <c r="B88" s="110"/>
      <c r="C88" s="110"/>
    </row>
  </sheetData>
  <mergeCells count="17">
    <mergeCell ref="A86:K86"/>
    <mergeCell ref="A87:K87"/>
    <mergeCell ref="A3:K3"/>
    <mergeCell ref="A4:K4"/>
    <mergeCell ref="A5:E5"/>
    <mergeCell ref="A7:C10"/>
    <mergeCell ref="D7:D10"/>
    <mergeCell ref="E7:I7"/>
    <mergeCell ref="J7:K8"/>
    <mergeCell ref="E8:E9"/>
    <mergeCell ref="F8:F9"/>
    <mergeCell ref="G8:G9"/>
    <mergeCell ref="A6:K6"/>
    <mergeCell ref="H8:H9"/>
    <mergeCell ref="I8:I9"/>
    <mergeCell ref="A84:K84"/>
    <mergeCell ref="A85:K85"/>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8"/>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372</v>
      </c>
      <c r="B3" s="571"/>
      <c r="C3" s="571"/>
      <c r="D3" s="571"/>
      <c r="E3" s="571"/>
      <c r="F3" s="571"/>
      <c r="G3" s="571"/>
      <c r="H3" s="571"/>
      <c r="I3" s="571"/>
      <c r="J3" s="571"/>
      <c r="K3" s="571"/>
    </row>
    <row r="4" spans="1:13" s="94" customFormat="1" ht="12" customHeight="1" x14ac:dyDescent="0.2">
      <c r="A4" s="409" t="s">
        <v>373</v>
      </c>
      <c r="B4" s="410"/>
      <c r="C4" s="410"/>
      <c r="D4" s="410"/>
      <c r="E4" s="410"/>
      <c r="F4" s="410"/>
      <c r="G4" s="410"/>
      <c r="H4" s="410"/>
      <c r="I4" s="410"/>
      <c r="J4" s="410"/>
      <c r="K4" s="410"/>
      <c r="L4" s="410"/>
      <c r="M4" s="410"/>
    </row>
    <row r="5" spans="1:13" s="94" customFormat="1" ht="12" customHeight="1" x14ac:dyDescent="0.2">
      <c r="A5" s="666" t="s">
        <v>374</v>
      </c>
      <c r="B5" s="666"/>
      <c r="C5" s="411"/>
      <c r="D5" s="411"/>
      <c r="E5" s="411"/>
      <c r="F5" s="412"/>
      <c r="G5" s="412"/>
      <c r="H5" s="412"/>
      <c r="I5" s="412"/>
      <c r="J5" s="412"/>
      <c r="K5" s="412"/>
      <c r="L5" s="412"/>
      <c r="M5" s="412"/>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375</v>
      </c>
      <c r="B7" s="667" t="s">
        <v>376</v>
      </c>
      <c r="C7" s="667"/>
      <c r="D7" s="667"/>
      <c r="E7" s="667"/>
      <c r="F7" s="667"/>
      <c r="G7" s="667"/>
      <c r="H7" s="668"/>
      <c r="I7" s="667" t="s">
        <v>377</v>
      </c>
      <c r="J7" s="667"/>
      <c r="K7" s="668"/>
      <c r="L7" s="663" t="s">
        <v>378</v>
      </c>
      <c r="M7" s="664"/>
    </row>
    <row r="8" spans="1:13" ht="23.85" customHeight="1" x14ac:dyDescent="0.2">
      <c r="A8" s="583"/>
      <c r="B8" s="413" t="s">
        <v>104</v>
      </c>
      <c r="C8" s="414" t="s">
        <v>106</v>
      </c>
      <c r="D8" s="414" t="s">
        <v>107</v>
      </c>
      <c r="E8" s="414" t="s">
        <v>379</v>
      </c>
      <c r="F8" s="414" t="s">
        <v>380</v>
      </c>
      <c r="G8" s="414" t="s">
        <v>108</v>
      </c>
      <c r="H8" s="415" t="s">
        <v>381</v>
      </c>
      <c r="I8" s="413" t="s">
        <v>104</v>
      </c>
      <c r="J8" s="413" t="s">
        <v>382</v>
      </c>
      <c r="K8" s="416" t="s">
        <v>383</v>
      </c>
      <c r="L8" s="417" t="s">
        <v>384</v>
      </c>
      <c r="M8" s="418" t="s">
        <v>385</v>
      </c>
    </row>
    <row r="9" spans="1:13" ht="12" customHeight="1" x14ac:dyDescent="0.2">
      <c r="A9" s="584"/>
      <c r="B9" s="100">
        <v>1</v>
      </c>
      <c r="C9" s="100">
        <v>2</v>
      </c>
      <c r="D9" s="100">
        <v>3</v>
      </c>
      <c r="E9" s="100">
        <v>4</v>
      </c>
      <c r="F9" s="100">
        <v>5</v>
      </c>
      <c r="G9" s="100">
        <v>6</v>
      </c>
      <c r="H9" s="100">
        <v>7</v>
      </c>
      <c r="I9" s="100">
        <v>8</v>
      </c>
      <c r="J9" s="100">
        <v>9</v>
      </c>
      <c r="K9" s="419">
        <v>10</v>
      </c>
      <c r="L9" s="420">
        <v>11</v>
      </c>
      <c r="M9" s="420">
        <v>12</v>
      </c>
    </row>
    <row r="10" spans="1:13" ht="15" customHeight="1" x14ac:dyDescent="0.2">
      <c r="A10" s="421" t="s">
        <v>386</v>
      </c>
      <c r="B10" s="115">
        <v>429616</v>
      </c>
      <c r="C10" s="114">
        <v>227203</v>
      </c>
      <c r="D10" s="114">
        <v>202413</v>
      </c>
      <c r="E10" s="114">
        <v>327792</v>
      </c>
      <c r="F10" s="114">
        <v>98251</v>
      </c>
      <c r="G10" s="114">
        <v>45103</v>
      </c>
      <c r="H10" s="114">
        <v>109771</v>
      </c>
      <c r="I10" s="115">
        <v>97055</v>
      </c>
      <c r="J10" s="114">
        <v>69471</v>
      </c>
      <c r="K10" s="114">
        <v>27584</v>
      </c>
      <c r="L10" s="422">
        <v>34747</v>
      </c>
      <c r="M10" s="423">
        <v>37409</v>
      </c>
    </row>
    <row r="11" spans="1:13" ht="11.1" customHeight="1" x14ac:dyDescent="0.2">
      <c r="A11" s="421" t="s">
        <v>387</v>
      </c>
      <c r="B11" s="115">
        <v>431799</v>
      </c>
      <c r="C11" s="114">
        <v>229472</v>
      </c>
      <c r="D11" s="114">
        <v>202327</v>
      </c>
      <c r="E11" s="114">
        <v>329258</v>
      </c>
      <c r="F11" s="114">
        <v>99091</v>
      </c>
      <c r="G11" s="114">
        <v>42920</v>
      </c>
      <c r="H11" s="114">
        <v>111912</v>
      </c>
      <c r="I11" s="115">
        <v>99338</v>
      </c>
      <c r="J11" s="114">
        <v>71197</v>
      </c>
      <c r="K11" s="114">
        <v>28141</v>
      </c>
      <c r="L11" s="422">
        <v>34460</v>
      </c>
      <c r="M11" s="423">
        <v>33077</v>
      </c>
    </row>
    <row r="12" spans="1:13" ht="11.1" customHeight="1" x14ac:dyDescent="0.2">
      <c r="A12" s="421" t="s">
        <v>388</v>
      </c>
      <c r="B12" s="115">
        <v>441990</v>
      </c>
      <c r="C12" s="114">
        <v>235188</v>
      </c>
      <c r="D12" s="114">
        <v>206802</v>
      </c>
      <c r="E12" s="114">
        <v>338113</v>
      </c>
      <c r="F12" s="114">
        <v>100276</v>
      </c>
      <c r="G12" s="114">
        <v>48830</v>
      </c>
      <c r="H12" s="114">
        <v>114063</v>
      </c>
      <c r="I12" s="115">
        <v>98069</v>
      </c>
      <c r="J12" s="114">
        <v>69017</v>
      </c>
      <c r="K12" s="114">
        <v>29052</v>
      </c>
      <c r="L12" s="422">
        <v>43383</v>
      </c>
      <c r="M12" s="423">
        <v>35130</v>
      </c>
    </row>
    <row r="13" spans="1:13" s="110" customFormat="1" ht="11.1" customHeight="1" x14ac:dyDescent="0.2">
      <c r="A13" s="421" t="s">
        <v>389</v>
      </c>
      <c r="B13" s="115">
        <v>440181</v>
      </c>
      <c r="C13" s="114">
        <v>233023</v>
      </c>
      <c r="D13" s="114">
        <v>207158</v>
      </c>
      <c r="E13" s="114">
        <v>334293</v>
      </c>
      <c r="F13" s="114">
        <v>102288</v>
      </c>
      <c r="G13" s="114">
        <v>46974</v>
      </c>
      <c r="H13" s="114">
        <v>115137</v>
      </c>
      <c r="I13" s="115">
        <v>99321</v>
      </c>
      <c r="J13" s="114">
        <v>70171</v>
      </c>
      <c r="K13" s="114">
        <v>29150</v>
      </c>
      <c r="L13" s="422">
        <v>30313</v>
      </c>
      <c r="M13" s="423">
        <v>33454</v>
      </c>
    </row>
    <row r="14" spans="1:13" ht="15" customHeight="1" x14ac:dyDescent="0.2">
      <c r="A14" s="421" t="s">
        <v>390</v>
      </c>
      <c r="B14" s="115">
        <v>439845</v>
      </c>
      <c r="C14" s="114">
        <v>233070</v>
      </c>
      <c r="D14" s="114">
        <v>206775</v>
      </c>
      <c r="E14" s="114">
        <v>327139</v>
      </c>
      <c r="F14" s="114">
        <v>109994</v>
      </c>
      <c r="G14" s="114">
        <v>44866</v>
      </c>
      <c r="H14" s="114">
        <v>116976</v>
      </c>
      <c r="I14" s="115">
        <v>98335</v>
      </c>
      <c r="J14" s="114">
        <v>69433</v>
      </c>
      <c r="K14" s="114">
        <v>28902</v>
      </c>
      <c r="L14" s="422">
        <v>35230</v>
      </c>
      <c r="M14" s="423">
        <v>36532</v>
      </c>
    </row>
    <row r="15" spans="1:13" ht="11.1" customHeight="1" x14ac:dyDescent="0.2">
      <c r="A15" s="421" t="s">
        <v>387</v>
      </c>
      <c r="B15" s="115">
        <v>442838</v>
      </c>
      <c r="C15" s="114">
        <v>235755</v>
      </c>
      <c r="D15" s="114">
        <v>207083</v>
      </c>
      <c r="E15" s="114">
        <v>328156</v>
      </c>
      <c r="F15" s="114">
        <v>112087</v>
      </c>
      <c r="G15" s="114">
        <v>43050</v>
      </c>
      <c r="H15" s="114">
        <v>119335</v>
      </c>
      <c r="I15" s="115">
        <v>100760</v>
      </c>
      <c r="J15" s="114">
        <v>71291</v>
      </c>
      <c r="K15" s="114">
        <v>29469</v>
      </c>
      <c r="L15" s="422">
        <v>35249</v>
      </c>
      <c r="M15" s="423">
        <v>32824</v>
      </c>
    </row>
    <row r="16" spans="1:13" ht="11.1" customHeight="1" x14ac:dyDescent="0.2">
      <c r="A16" s="421" t="s">
        <v>388</v>
      </c>
      <c r="B16" s="115">
        <v>453648</v>
      </c>
      <c r="C16" s="114">
        <v>241730</v>
      </c>
      <c r="D16" s="114">
        <v>211918</v>
      </c>
      <c r="E16" s="114">
        <v>337879</v>
      </c>
      <c r="F16" s="114">
        <v>113933</v>
      </c>
      <c r="G16" s="114">
        <v>50136</v>
      </c>
      <c r="H16" s="114">
        <v>121533</v>
      </c>
      <c r="I16" s="115">
        <v>99777</v>
      </c>
      <c r="J16" s="114">
        <v>69050</v>
      </c>
      <c r="K16" s="114">
        <v>30727</v>
      </c>
      <c r="L16" s="422">
        <v>46974</v>
      </c>
      <c r="M16" s="423">
        <v>37665</v>
      </c>
    </row>
    <row r="17" spans="1:13" s="110" customFormat="1" ht="11.1" customHeight="1" x14ac:dyDescent="0.2">
      <c r="A17" s="421" t="s">
        <v>389</v>
      </c>
      <c r="B17" s="115">
        <v>453110</v>
      </c>
      <c r="C17" s="114">
        <v>240276</v>
      </c>
      <c r="D17" s="114">
        <v>212834</v>
      </c>
      <c r="E17" s="114">
        <v>337356</v>
      </c>
      <c r="F17" s="114">
        <v>115533</v>
      </c>
      <c r="G17" s="114">
        <v>48522</v>
      </c>
      <c r="H17" s="114">
        <v>122795</v>
      </c>
      <c r="I17" s="115">
        <v>100816</v>
      </c>
      <c r="J17" s="114">
        <v>69763</v>
      </c>
      <c r="K17" s="114">
        <v>31053</v>
      </c>
      <c r="L17" s="422">
        <v>31876</v>
      </c>
      <c r="M17" s="423">
        <v>34084</v>
      </c>
    </row>
    <row r="18" spans="1:13" ht="15" customHeight="1" x14ac:dyDescent="0.2">
      <c r="A18" s="421" t="s">
        <v>391</v>
      </c>
      <c r="B18" s="115">
        <v>451974</v>
      </c>
      <c r="C18" s="114">
        <v>239476</v>
      </c>
      <c r="D18" s="114">
        <v>212498</v>
      </c>
      <c r="E18" s="114">
        <v>335259</v>
      </c>
      <c r="F18" s="114">
        <v>116373</v>
      </c>
      <c r="G18" s="114">
        <v>46679</v>
      </c>
      <c r="H18" s="114">
        <v>124691</v>
      </c>
      <c r="I18" s="115">
        <v>97970</v>
      </c>
      <c r="J18" s="114">
        <v>67882</v>
      </c>
      <c r="K18" s="114">
        <v>30088</v>
      </c>
      <c r="L18" s="422">
        <v>37315</v>
      </c>
      <c r="M18" s="423">
        <v>39120</v>
      </c>
    </row>
    <row r="19" spans="1:13" ht="11.1" customHeight="1" x14ac:dyDescent="0.2">
      <c r="A19" s="421" t="s">
        <v>387</v>
      </c>
      <c r="B19" s="115">
        <v>454164</v>
      </c>
      <c r="C19" s="114">
        <v>241489</v>
      </c>
      <c r="D19" s="114">
        <v>212675</v>
      </c>
      <c r="E19" s="114">
        <v>335918</v>
      </c>
      <c r="F19" s="114">
        <v>117897</v>
      </c>
      <c r="G19" s="114">
        <v>45110</v>
      </c>
      <c r="H19" s="114">
        <v>127082</v>
      </c>
      <c r="I19" s="115">
        <v>100774</v>
      </c>
      <c r="J19" s="114">
        <v>69826</v>
      </c>
      <c r="K19" s="114">
        <v>30948</v>
      </c>
      <c r="L19" s="422">
        <v>31831</v>
      </c>
      <c r="M19" s="423">
        <v>29981</v>
      </c>
    </row>
    <row r="20" spans="1:13" ht="11.1" customHeight="1" x14ac:dyDescent="0.2">
      <c r="A20" s="421" t="s">
        <v>388</v>
      </c>
      <c r="B20" s="115">
        <v>462404</v>
      </c>
      <c r="C20" s="114">
        <v>245980</v>
      </c>
      <c r="D20" s="114">
        <v>216424</v>
      </c>
      <c r="E20" s="114">
        <v>342595</v>
      </c>
      <c r="F20" s="114">
        <v>119299</v>
      </c>
      <c r="G20" s="114">
        <v>50226</v>
      </c>
      <c r="H20" s="114">
        <v>129326</v>
      </c>
      <c r="I20" s="115">
        <v>101038</v>
      </c>
      <c r="J20" s="114">
        <v>68593</v>
      </c>
      <c r="K20" s="114">
        <v>32445</v>
      </c>
      <c r="L20" s="422">
        <v>46178</v>
      </c>
      <c r="M20" s="423">
        <v>39284</v>
      </c>
    </row>
    <row r="21" spans="1:13" s="110" customFormat="1" ht="11.1" customHeight="1" x14ac:dyDescent="0.2">
      <c r="A21" s="421" t="s">
        <v>389</v>
      </c>
      <c r="B21" s="115">
        <v>460921</v>
      </c>
      <c r="C21" s="114">
        <v>243823</v>
      </c>
      <c r="D21" s="114">
        <v>217098</v>
      </c>
      <c r="E21" s="114">
        <v>340769</v>
      </c>
      <c r="F21" s="114">
        <v>119969</v>
      </c>
      <c r="G21" s="114">
        <v>48598</v>
      </c>
      <c r="H21" s="114">
        <v>130476</v>
      </c>
      <c r="I21" s="115">
        <v>102404</v>
      </c>
      <c r="J21" s="114">
        <v>69791</v>
      </c>
      <c r="K21" s="114">
        <v>32613</v>
      </c>
      <c r="L21" s="422">
        <v>30402</v>
      </c>
      <c r="M21" s="423">
        <v>33423</v>
      </c>
    </row>
    <row r="22" spans="1:13" ht="15" customHeight="1" x14ac:dyDescent="0.2">
      <c r="A22" s="421" t="s">
        <v>392</v>
      </c>
      <c r="B22" s="115">
        <v>459201</v>
      </c>
      <c r="C22" s="114">
        <v>242793</v>
      </c>
      <c r="D22" s="114">
        <v>216408</v>
      </c>
      <c r="E22" s="114">
        <v>339023</v>
      </c>
      <c r="F22" s="114">
        <v>119385</v>
      </c>
      <c r="G22" s="114">
        <v>46020</v>
      </c>
      <c r="H22" s="114">
        <v>132043</v>
      </c>
      <c r="I22" s="115">
        <v>101063</v>
      </c>
      <c r="J22" s="114">
        <v>68824</v>
      </c>
      <c r="K22" s="114">
        <v>32239</v>
      </c>
      <c r="L22" s="422">
        <v>34430</v>
      </c>
      <c r="M22" s="423">
        <v>37040</v>
      </c>
    </row>
    <row r="23" spans="1:13" ht="11.1" customHeight="1" x14ac:dyDescent="0.2">
      <c r="A23" s="421" t="s">
        <v>387</v>
      </c>
      <c r="B23" s="115">
        <v>460368</v>
      </c>
      <c r="C23" s="114">
        <v>244297</v>
      </c>
      <c r="D23" s="114">
        <v>216071</v>
      </c>
      <c r="E23" s="114">
        <v>338297</v>
      </c>
      <c r="F23" s="114">
        <v>121239</v>
      </c>
      <c r="G23" s="114">
        <v>43509</v>
      </c>
      <c r="H23" s="114">
        <v>134803</v>
      </c>
      <c r="I23" s="115">
        <v>104214</v>
      </c>
      <c r="J23" s="114">
        <v>71375</v>
      </c>
      <c r="K23" s="114">
        <v>32839</v>
      </c>
      <c r="L23" s="422">
        <v>31921</v>
      </c>
      <c r="M23" s="423">
        <v>31951</v>
      </c>
    </row>
    <row r="24" spans="1:13" ht="11.1" customHeight="1" x14ac:dyDescent="0.2">
      <c r="A24" s="421" t="s">
        <v>388</v>
      </c>
      <c r="B24" s="115">
        <v>471305</v>
      </c>
      <c r="C24" s="114">
        <v>250253</v>
      </c>
      <c r="D24" s="114">
        <v>221052</v>
      </c>
      <c r="E24" s="114">
        <v>344604</v>
      </c>
      <c r="F24" s="114">
        <v>123568</v>
      </c>
      <c r="G24" s="114">
        <v>49534</v>
      </c>
      <c r="H24" s="114">
        <v>137150</v>
      </c>
      <c r="I24" s="115">
        <v>104019</v>
      </c>
      <c r="J24" s="114">
        <v>69884</v>
      </c>
      <c r="K24" s="114">
        <v>34135</v>
      </c>
      <c r="L24" s="422">
        <v>45564</v>
      </c>
      <c r="M24" s="423">
        <v>36508</v>
      </c>
    </row>
    <row r="25" spans="1:13" s="110" customFormat="1" ht="11.1" customHeight="1" x14ac:dyDescent="0.2">
      <c r="A25" s="421" t="s">
        <v>389</v>
      </c>
      <c r="B25" s="115">
        <v>468941</v>
      </c>
      <c r="C25" s="114">
        <v>248153</v>
      </c>
      <c r="D25" s="114">
        <v>220788</v>
      </c>
      <c r="E25" s="114">
        <v>341469</v>
      </c>
      <c r="F25" s="114">
        <v>124312</v>
      </c>
      <c r="G25" s="114">
        <v>47644</v>
      </c>
      <c r="H25" s="114">
        <v>138414</v>
      </c>
      <c r="I25" s="115">
        <v>104977</v>
      </c>
      <c r="J25" s="114">
        <v>71058</v>
      </c>
      <c r="K25" s="114">
        <v>33919</v>
      </c>
      <c r="L25" s="422">
        <v>30192</v>
      </c>
      <c r="M25" s="423">
        <v>33510</v>
      </c>
    </row>
    <row r="26" spans="1:13" ht="15" customHeight="1" x14ac:dyDescent="0.2">
      <c r="A26" s="421" t="s">
        <v>393</v>
      </c>
      <c r="B26" s="115">
        <v>468831</v>
      </c>
      <c r="C26" s="114">
        <v>248523</v>
      </c>
      <c r="D26" s="114">
        <v>220308</v>
      </c>
      <c r="E26" s="114">
        <v>340979</v>
      </c>
      <c r="F26" s="114">
        <v>124716</v>
      </c>
      <c r="G26" s="114">
        <v>45794</v>
      </c>
      <c r="H26" s="114">
        <v>140372</v>
      </c>
      <c r="I26" s="115">
        <v>103754</v>
      </c>
      <c r="J26" s="114">
        <v>70376</v>
      </c>
      <c r="K26" s="114">
        <v>33378</v>
      </c>
      <c r="L26" s="422">
        <v>41167</v>
      </c>
      <c r="M26" s="423">
        <v>42195</v>
      </c>
    </row>
    <row r="27" spans="1:13" ht="11.1" customHeight="1" x14ac:dyDescent="0.2">
      <c r="A27" s="421" t="s">
        <v>387</v>
      </c>
      <c r="B27" s="115">
        <v>470397</v>
      </c>
      <c r="C27" s="114">
        <v>249957</v>
      </c>
      <c r="D27" s="114">
        <v>220440</v>
      </c>
      <c r="E27" s="114">
        <v>341159</v>
      </c>
      <c r="F27" s="114">
        <v>126145</v>
      </c>
      <c r="G27" s="114">
        <v>44401</v>
      </c>
      <c r="H27" s="114">
        <v>142557</v>
      </c>
      <c r="I27" s="115">
        <v>106568</v>
      </c>
      <c r="J27" s="114">
        <v>72351</v>
      </c>
      <c r="K27" s="114">
        <v>34217</v>
      </c>
      <c r="L27" s="422">
        <v>31814</v>
      </c>
      <c r="M27" s="423">
        <v>30709</v>
      </c>
    </row>
    <row r="28" spans="1:13" ht="11.1" customHeight="1" x14ac:dyDescent="0.2">
      <c r="A28" s="421" t="s">
        <v>388</v>
      </c>
      <c r="B28" s="115">
        <v>479633</v>
      </c>
      <c r="C28" s="114">
        <v>255145</v>
      </c>
      <c r="D28" s="114">
        <v>224488</v>
      </c>
      <c r="E28" s="114">
        <v>351347</v>
      </c>
      <c r="F28" s="114">
        <v>127938</v>
      </c>
      <c r="G28" s="114">
        <v>49599</v>
      </c>
      <c r="H28" s="114">
        <v>144312</v>
      </c>
      <c r="I28" s="115">
        <v>106327</v>
      </c>
      <c r="J28" s="114">
        <v>70891</v>
      </c>
      <c r="K28" s="114">
        <v>35436</v>
      </c>
      <c r="L28" s="422">
        <v>48157</v>
      </c>
      <c r="M28" s="423">
        <v>40688</v>
      </c>
    </row>
    <row r="29" spans="1:13" s="110" customFormat="1" ht="11.1" customHeight="1" x14ac:dyDescent="0.2">
      <c r="A29" s="421" t="s">
        <v>389</v>
      </c>
      <c r="B29" s="115">
        <v>477696</v>
      </c>
      <c r="C29" s="114">
        <v>253209</v>
      </c>
      <c r="D29" s="114">
        <v>224487</v>
      </c>
      <c r="E29" s="114">
        <v>348633</v>
      </c>
      <c r="F29" s="114">
        <v>128928</v>
      </c>
      <c r="G29" s="114">
        <v>48262</v>
      </c>
      <c r="H29" s="114">
        <v>145260</v>
      </c>
      <c r="I29" s="115">
        <v>107059</v>
      </c>
      <c r="J29" s="114">
        <v>71689</v>
      </c>
      <c r="K29" s="114">
        <v>35370</v>
      </c>
      <c r="L29" s="422">
        <v>30368</v>
      </c>
      <c r="M29" s="423">
        <v>32824</v>
      </c>
    </row>
    <row r="30" spans="1:13" ht="15" customHeight="1" x14ac:dyDescent="0.2">
      <c r="A30" s="421" t="s">
        <v>394</v>
      </c>
      <c r="B30" s="115">
        <v>478830</v>
      </c>
      <c r="C30" s="114">
        <v>254018</v>
      </c>
      <c r="D30" s="114">
        <v>224812</v>
      </c>
      <c r="E30" s="114">
        <v>348137</v>
      </c>
      <c r="F30" s="114">
        <v>130600</v>
      </c>
      <c r="G30" s="114">
        <v>46649</v>
      </c>
      <c r="H30" s="114">
        <v>146929</v>
      </c>
      <c r="I30" s="115">
        <v>103570</v>
      </c>
      <c r="J30" s="114">
        <v>69065</v>
      </c>
      <c r="K30" s="114">
        <v>34505</v>
      </c>
      <c r="L30" s="422">
        <v>40252</v>
      </c>
      <c r="M30" s="423">
        <v>39654</v>
      </c>
    </row>
    <row r="31" spans="1:13" ht="11.1" customHeight="1" x14ac:dyDescent="0.2">
      <c r="A31" s="421" t="s">
        <v>387</v>
      </c>
      <c r="B31" s="115">
        <v>480901</v>
      </c>
      <c r="C31" s="114">
        <v>255628</v>
      </c>
      <c r="D31" s="114">
        <v>225273</v>
      </c>
      <c r="E31" s="114">
        <v>348123</v>
      </c>
      <c r="F31" s="114">
        <v>132703</v>
      </c>
      <c r="G31" s="114">
        <v>45199</v>
      </c>
      <c r="H31" s="114">
        <v>149202</v>
      </c>
      <c r="I31" s="115">
        <v>106341</v>
      </c>
      <c r="J31" s="114">
        <v>70819</v>
      </c>
      <c r="K31" s="114">
        <v>35522</v>
      </c>
      <c r="L31" s="422">
        <v>35077</v>
      </c>
      <c r="M31" s="423">
        <v>33459</v>
      </c>
    </row>
    <row r="32" spans="1:13" ht="11.1" customHeight="1" x14ac:dyDescent="0.2">
      <c r="A32" s="421" t="s">
        <v>388</v>
      </c>
      <c r="B32" s="115">
        <v>490181</v>
      </c>
      <c r="C32" s="114">
        <v>260729</v>
      </c>
      <c r="D32" s="114">
        <v>229452</v>
      </c>
      <c r="E32" s="114">
        <v>355633</v>
      </c>
      <c r="F32" s="114">
        <v>134503</v>
      </c>
      <c r="G32" s="114">
        <v>50051</v>
      </c>
      <c r="H32" s="114">
        <v>151375</v>
      </c>
      <c r="I32" s="115">
        <v>106101</v>
      </c>
      <c r="J32" s="114">
        <v>69350</v>
      </c>
      <c r="K32" s="114">
        <v>36751</v>
      </c>
      <c r="L32" s="422">
        <v>49013</v>
      </c>
      <c r="M32" s="423">
        <v>41260</v>
      </c>
    </row>
    <row r="33" spans="1:13" s="110" customFormat="1" ht="11.1" customHeight="1" x14ac:dyDescent="0.2">
      <c r="A33" s="421" t="s">
        <v>389</v>
      </c>
      <c r="B33" s="115">
        <v>489691</v>
      </c>
      <c r="C33" s="114">
        <v>259680</v>
      </c>
      <c r="D33" s="114">
        <v>230011</v>
      </c>
      <c r="E33" s="114">
        <v>353788</v>
      </c>
      <c r="F33" s="114">
        <v>135867</v>
      </c>
      <c r="G33" s="114">
        <v>48827</v>
      </c>
      <c r="H33" s="114">
        <v>152503</v>
      </c>
      <c r="I33" s="115">
        <v>107027</v>
      </c>
      <c r="J33" s="114">
        <v>70294</v>
      </c>
      <c r="K33" s="114">
        <v>36733</v>
      </c>
      <c r="L33" s="422">
        <v>33516</v>
      </c>
      <c r="M33" s="423">
        <v>34671</v>
      </c>
    </row>
    <row r="34" spans="1:13" ht="15" customHeight="1" x14ac:dyDescent="0.2">
      <c r="A34" s="421" t="s">
        <v>395</v>
      </c>
      <c r="B34" s="115">
        <v>488212</v>
      </c>
      <c r="C34" s="114">
        <v>258657</v>
      </c>
      <c r="D34" s="114">
        <v>229555</v>
      </c>
      <c r="E34" s="114">
        <v>351752</v>
      </c>
      <c r="F34" s="114">
        <v>136437</v>
      </c>
      <c r="G34" s="114">
        <v>46495</v>
      </c>
      <c r="H34" s="114">
        <v>154298</v>
      </c>
      <c r="I34" s="115">
        <v>105930</v>
      </c>
      <c r="J34" s="114">
        <v>69423</v>
      </c>
      <c r="K34" s="114">
        <v>36507</v>
      </c>
      <c r="L34" s="422">
        <v>38881</v>
      </c>
      <c r="M34" s="423">
        <v>40411</v>
      </c>
    </row>
    <row r="35" spans="1:13" ht="11.1" customHeight="1" x14ac:dyDescent="0.2">
      <c r="A35" s="421" t="s">
        <v>387</v>
      </c>
      <c r="B35" s="115">
        <v>490559</v>
      </c>
      <c r="C35" s="114">
        <v>260697</v>
      </c>
      <c r="D35" s="114">
        <v>229862</v>
      </c>
      <c r="E35" s="114">
        <v>352036</v>
      </c>
      <c r="F35" s="114">
        <v>138508</v>
      </c>
      <c r="G35" s="114">
        <v>44929</v>
      </c>
      <c r="H35" s="114">
        <v>156841</v>
      </c>
      <c r="I35" s="115">
        <v>107964</v>
      </c>
      <c r="J35" s="114">
        <v>70793</v>
      </c>
      <c r="K35" s="114">
        <v>37171</v>
      </c>
      <c r="L35" s="422">
        <v>37699</v>
      </c>
      <c r="M35" s="423">
        <v>35834</v>
      </c>
    </row>
    <row r="36" spans="1:13" ht="11.1" customHeight="1" x14ac:dyDescent="0.2">
      <c r="A36" s="421" t="s">
        <v>388</v>
      </c>
      <c r="B36" s="115">
        <v>501560</v>
      </c>
      <c r="C36" s="114">
        <v>267037</v>
      </c>
      <c r="D36" s="114">
        <v>234523</v>
      </c>
      <c r="E36" s="114">
        <v>361144</v>
      </c>
      <c r="F36" s="114">
        <v>140410</v>
      </c>
      <c r="G36" s="114">
        <v>50680</v>
      </c>
      <c r="H36" s="114">
        <v>159251</v>
      </c>
      <c r="I36" s="115">
        <v>107397</v>
      </c>
      <c r="J36" s="114">
        <v>69074</v>
      </c>
      <c r="K36" s="114">
        <v>38323</v>
      </c>
      <c r="L36" s="422">
        <v>49457</v>
      </c>
      <c r="M36" s="423">
        <v>40466</v>
      </c>
    </row>
    <row r="37" spans="1:13" s="110" customFormat="1" ht="11.1" customHeight="1" x14ac:dyDescent="0.2">
      <c r="A37" s="421" t="s">
        <v>389</v>
      </c>
      <c r="B37" s="115">
        <v>499574</v>
      </c>
      <c r="C37" s="114">
        <v>265155</v>
      </c>
      <c r="D37" s="114">
        <v>234419</v>
      </c>
      <c r="E37" s="114">
        <v>358325</v>
      </c>
      <c r="F37" s="114">
        <v>141248</v>
      </c>
      <c r="G37" s="114">
        <v>49302</v>
      </c>
      <c r="H37" s="114">
        <v>160228</v>
      </c>
      <c r="I37" s="115">
        <v>108138</v>
      </c>
      <c r="J37" s="114">
        <v>69903</v>
      </c>
      <c r="K37" s="114">
        <v>38235</v>
      </c>
      <c r="L37" s="422">
        <v>34451</v>
      </c>
      <c r="M37" s="423">
        <v>36789</v>
      </c>
    </row>
    <row r="38" spans="1:13" ht="15" customHeight="1" x14ac:dyDescent="0.2">
      <c r="A38" s="424" t="s">
        <v>396</v>
      </c>
      <c r="B38" s="115">
        <v>497999</v>
      </c>
      <c r="C38" s="114">
        <v>264688</v>
      </c>
      <c r="D38" s="114">
        <v>233311</v>
      </c>
      <c r="E38" s="114">
        <v>356627</v>
      </c>
      <c r="F38" s="114">
        <v>141372</v>
      </c>
      <c r="G38" s="114">
        <v>47216</v>
      </c>
      <c r="H38" s="114">
        <v>161169</v>
      </c>
      <c r="I38" s="115">
        <v>105749</v>
      </c>
      <c r="J38" s="114">
        <v>68266</v>
      </c>
      <c r="K38" s="114">
        <v>37483</v>
      </c>
      <c r="L38" s="422">
        <v>40512</v>
      </c>
      <c r="M38" s="423">
        <v>42310</v>
      </c>
    </row>
    <row r="39" spans="1:13" ht="11.1" customHeight="1" x14ac:dyDescent="0.2">
      <c r="A39" s="421" t="s">
        <v>387</v>
      </c>
      <c r="B39" s="115">
        <v>499479</v>
      </c>
      <c r="C39" s="114">
        <v>266245</v>
      </c>
      <c r="D39" s="114">
        <v>233234</v>
      </c>
      <c r="E39" s="114">
        <v>356524</v>
      </c>
      <c r="F39" s="114">
        <v>142955</v>
      </c>
      <c r="G39" s="114">
        <v>45542</v>
      </c>
      <c r="H39" s="114">
        <v>163707</v>
      </c>
      <c r="I39" s="115">
        <v>108298</v>
      </c>
      <c r="J39" s="114">
        <v>69993</v>
      </c>
      <c r="K39" s="114">
        <v>38305</v>
      </c>
      <c r="L39" s="422">
        <v>36935</v>
      </c>
      <c r="M39" s="423">
        <v>35714</v>
      </c>
    </row>
    <row r="40" spans="1:13" ht="11.1" customHeight="1" x14ac:dyDescent="0.2">
      <c r="A40" s="424" t="s">
        <v>388</v>
      </c>
      <c r="B40" s="115">
        <v>509931</v>
      </c>
      <c r="C40" s="114">
        <v>272291</v>
      </c>
      <c r="D40" s="114">
        <v>237640</v>
      </c>
      <c r="E40" s="114">
        <v>364921</v>
      </c>
      <c r="F40" s="114">
        <v>145010</v>
      </c>
      <c r="G40" s="114">
        <v>51407</v>
      </c>
      <c r="H40" s="114">
        <v>165903</v>
      </c>
      <c r="I40" s="115">
        <v>107789</v>
      </c>
      <c r="J40" s="114">
        <v>68305</v>
      </c>
      <c r="K40" s="114">
        <v>39484</v>
      </c>
      <c r="L40" s="422">
        <v>50024</v>
      </c>
      <c r="M40" s="423">
        <v>41758</v>
      </c>
    </row>
    <row r="41" spans="1:13" s="110" customFormat="1" ht="11.1" customHeight="1" x14ac:dyDescent="0.2">
      <c r="A41" s="421" t="s">
        <v>389</v>
      </c>
      <c r="B41" s="115">
        <v>509093</v>
      </c>
      <c r="C41" s="114">
        <v>271465</v>
      </c>
      <c r="D41" s="114">
        <v>237628</v>
      </c>
      <c r="E41" s="114">
        <v>362967</v>
      </c>
      <c r="F41" s="114">
        <v>146126</v>
      </c>
      <c r="G41" s="114">
        <v>50198</v>
      </c>
      <c r="H41" s="114">
        <v>167265</v>
      </c>
      <c r="I41" s="115">
        <v>108487</v>
      </c>
      <c r="J41" s="114">
        <v>68788</v>
      </c>
      <c r="K41" s="114">
        <v>39699</v>
      </c>
      <c r="L41" s="422">
        <v>33993</v>
      </c>
      <c r="M41" s="423">
        <v>35245</v>
      </c>
    </row>
    <row r="42" spans="1:13" ht="15" customHeight="1" x14ac:dyDescent="0.2">
      <c r="A42" s="421" t="s">
        <v>397</v>
      </c>
      <c r="B42" s="115">
        <v>508866</v>
      </c>
      <c r="C42" s="114">
        <v>271577</v>
      </c>
      <c r="D42" s="114">
        <v>237289</v>
      </c>
      <c r="E42" s="114">
        <v>362120</v>
      </c>
      <c r="F42" s="114">
        <v>146746</v>
      </c>
      <c r="G42" s="114">
        <v>48315</v>
      </c>
      <c r="H42" s="114">
        <v>169033</v>
      </c>
      <c r="I42" s="115">
        <v>107106</v>
      </c>
      <c r="J42" s="114">
        <v>67741</v>
      </c>
      <c r="K42" s="114">
        <v>39365</v>
      </c>
      <c r="L42" s="422">
        <v>42049</v>
      </c>
      <c r="M42" s="423">
        <v>42225</v>
      </c>
    </row>
    <row r="43" spans="1:13" ht="11.1" customHeight="1" x14ac:dyDescent="0.2">
      <c r="A43" s="421" t="s">
        <v>387</v>
      </c>
      <c r="B43" s="115">
        <v>509668</v>
      </c>
      <c r="C43" s="114">
        <v>272704</v>
      </c>
      <c r="D43" s="114">
        <v>236964</v>
      </c>
      <c r="E43" s="114">
        <v>362317</v>
      </c>
      <c r="F43" s="114">
        <v>147351</v>
      </c>
      <c r="G43" s="114">
        <v>46668</v>
      </c>
      <c r="H43" s="114">
        <v>171148</v>
      </c>
      <c r="I43" s="115">
        <v>110025</v>
      </c>
      <c r="J43" s="114">
        <v>69719</v>
      </c>
      <c r="K43" s="114">
        <v>40306</v>
      </c>
      <c r="L43" s="422">
        <v>38791</v>
      </c>
      <c r="M43" s="423">
        <v>38213</v>
      </c>
    </row>
    <row r="44" spans="1:13" ht="11.1" customHeight="1" x14ac:dyDescent="0.2">
      <c r="A44" s="421" t="s">
        <v>388</v>
      </c>
      <c r="B44" s="115">
        <v>518503</v>
      </c>
      <c r="C44" s="114">
        <v>277578</v>
      </c>
      <c r="D44" s="114">
        <v>240925</v>
      </c>
      <c r="E44" s="114">
        <v>369591</v>
      </c>
      <c r="F44" s="114">
        <v>148912</v>
      </c>
      <c r="G44" s="114">
        <v>51991</v>
      </c>
      <c r="H44" s="114">
        <v>172869</v>
      </c>
      <c r="I44" s="115">
        <v>108732</v>
      </c>
      <c r="J44" s="114">
        <v>67288</v>
      </c>
      <c r="K44" s="114">
        <v>41444</v>
      </c>
      <c r="L44" s="422">
        <v>50642</v>
      </c>
      <c r="M44" s="423">
        <v>42879</v>
      </c>
    </row>
    <row r="45" spans="1:13" s="110" customFormat="1" ht="11.1" customHeight="1" x14ac:dyDescent="0.2">
      <c r="A45" s="421" t="s">
        <v>389</v>
      </c>
      <c r="B45" s="115">
        <v>517834</v>
      </c>
      <c r="C45" s="114">
        <v>276876</v>
      </c>
      <c r="D45" s="114">
        <v>240958</v>
      </c>
      <c r="E45" s="114">
        <v>367683</v>
      </c>
      <c r="F45" s="114">
        <v>150151</v>
      </c>
      <c r="G45" s="114">
        <v>51100</v>
      </c>
      <c r="H45" s="114">
        <v>173747</v>
      </c>
      <c r="I45" s="115">
        <v>109539</v>
      </c>
      <c r="J45" s="114">
        <v>68025</v>
      </c>
      <c r="K45" s="114">
        <v>41514</v>
      </c>
      <c r="L45" s="422">
        <v>37551</v>
      </c>
      <c r="M45" s="423">
        <v>38527</v>
      </c>
    </row>
    <row r="46" spans="1:13" ht="15" customHeight="1" x14ac:dyDescent="0.2">
      <c r="A46" s="421" t="s">
        <v>398</v>
      </c>
      <c r="B46" s="115">
        <v>517032</v>
      </c>
      <c r="C46" s="114">
        <v>276483</v>
      </c>
      <c r="D46" s="114">
        <v>240549</v>
      </c>
      <c r="E46" s="114">
        <v>366428</v>
      </c>
      <c r="F46" s="114">
        <v>150604</v>
      </c>
      <c r="G46" s="114">
        <v>49413</v>
      </c>
      <c r="H46" s="114">
        <v>175013</v>
      </c>
      <c r="I46" s="115">
        <v>108365</v>
      </c>
      <c r="J46" s="114">
        <v>67053</v>
      </c>
      <c r="K46" s="114">
        <v>41312</v>
      </c>
      <c r="L46" s="422">
        <v>40497</v>
      </c>
      <c r="M46" s="423">
        <v>41779</v>
      </c>
    </row>
    <row r="47" spans="1:13" ht="11.1" customHeight="1" x14ac:dyDescent="0.2">
      <c r="A47" s="421" t="s">
        <v>387</v>
      </c>
      <c r="B47" s="115">
        <v>517160</v>
      </c>
      <c r="C47" s="114">
        <v>277160</v>
      </c>
      <c r="D47" s="114">
        <v>240000</v>
      </c>
      <c r="E47" s="114">
        <v>365078</v>
      </c>
      <c r="F47" s="114">
        <v>152082</v>
      </c>
      <c r="G47" s="114">
        <v>47471</v>
      </c>
      <c r="H47" s="114">
        <v>176433</v>
      </c>
      <c r="I47" s="115">
        <v>110403</v>
      </c>
      <c r="J47" s="114">
        <v>68426</v>
      </c>
      <c r="K47" s="114">
        <v>41977</v>
      </c>
      <c r="L47" s="422">
        <v>37405</v>
      </c>
      <c r="M47" s="423">
        <v>37633</v>
      </c>
    </row>
    <row r="48" spans="1:13" ht="11.1" customHeight="1" x14ac:dyDescent="0.2">
      <c r="A48" s="421" t="s">
        <v>388</v>
      </c>
      <c r="B48" s="115">
        <v>527785</v>
      </c>
      <c r="C48" s="114">
        <v>283023</v>
      </c>
      <c r="D48" s="114">
        <v>244762</v>
      </c>
      <c r="E48" s="114">
        <v>372763</v>
      </c>
      <c r="F48" s="114">
        <v>155022</v>
      </c>
      <c r="G48" s="114">
        <v>53345</v>
      </c>
      <c r="H48" s="114">
        <v>178464</v>
      </c>
      <c r="I48" s="115">
        <v>109708</v>
      </c>
      <c r="J48" s="114">
        <v>66420</v>
      </c>
      <c r="K48" s="114">
        <v>43288</v>
      </c>
      <c r="L48" s="422">
        <v>52747</v>
      </c>
      <c r="M48" s="423">
        <v>44066</v>
      </c>
    </row>
    <row r="49" spans="1:17" s="110" customFormat="1" ht="11.1" customHeight="1" x14ac:dyDescent="0.2">
      <c r="A49" s="421" t="s">
        <v>389</v>
      </c>
      <c r="B49" s="115">
        <v>527156</v>
      </c>
      <c r="C49" s="114">
        <v>281738</v>
      </c>
      <c r="D49" s="114">
        <v>245418</v>
      </c>
      <c r="E49" s="114">
        <v>370590</v>
      </c>
      <c r="F49" s="114">
        <v>156566</v>
      </c>
      <c r="G49" s="114">
        <v>52225</v>
      </c>
      <c r="H49" s="114">
        <v>179272</v>
      </c>
      <c r="I49" s="115">
        <v>109621</v>
      </c>
      <c r="J49" s="114">
        <v>66360</v>
      </c>
      <c r="K49" s="114">
        <v>43261</v>
      </c>
      <c r="L49" s="422">
        <v>37148</v>
      </c>
      <c r="M49" s="423">
        <v>38449</v>
      </c>
    </row>
    <row r="50" spans="1:17" ht="15" customHeight="1" x14ac:dyDescent="0.2">
      <c r="A50" s="421" t="s">
        <v>399</v>
      </c>
      <c r="B50" s="143">
        <v>524479</v>
      </c>
      <c r="C50" s="144">
        <v>280438</v>
      </c>
      <c r="D50" s="144">
        <v>244041</v>
      </c>
      <c r="E50" s="144">
        <v>368822</v>
      </c>
      <c r="F50" s="144">
        <v>155657</v>
      </c>
      <c r="G50" s="144">
        <v>49765</v>
      </c>
      <c r="H50" s="144">
        <v>179682</v>
      </c>
      <c r="I50" s="143">
        <v>105426</v>
      </c>
      <c r="J50" s="144">
        <v>63538</v>
      </c>
      <c r="K50" s="144">
        <v>41888</v>
      </c>
      <c r="L50" s="425">
        <v>41195</v>
      </c>
      <c r="M50" s="426">
        <v>44182</v>
      </c>
    </row>
    <row r="51" spans="1:17" ht="11.25" customHeight="1" x14ac:dyDescent="0.2">
      <c r="A51" s="427"/>
      <c r="B51" s="428"/>
      <c r="C51" s="429"/>
      <c r="D51" s="429"/>
      <c r="E51" s="429"/>
      <c r="F51" s="429"/>
      <c r="G51" s="429"/>
      <c r="H51" s="429"/>
      <c r="I51" s="429"/>
      <c r="J51" s="430"/>
      <c r="K51" s="269"/>
      <c r="L51" s="429"/>
      <c r="M51" s="431" t="s">
        <v>45</v>
      </c>
    </row>
    <row r="52" spans="1:17" ht="18" customHeight="1" x14ac:dyDescent="0.2">
      <c r="A52" s="669" t="s">
        <v>400</v>
      </c>
      <c r="B52" s="669"/>
      <c r="C52" s="669"/>
      <c r="D52" s="669"/>
      <c r="E52" s="669"/>
      <c r="F52" s="669"/>
      <c r="G52" s="669"/>
      <c r="H52" s="669"/>
      <c r="I52" s="669"/>
      <c r="J52" s="669"/>
      <c r="K52" s="669"/>
      <c r="L52" s="669"/>
      <c r="M52" s="669"/>
    </row>
    <row r="53" spans="1:17" ht="38.1" customHeight="1" x14ac:dyDescent="0.2">
      <c r="A53" s="670" t="s">
        <v>401</v>
      </c>
      <c r="B53" s="670"/>
      <c r="C53" s="670"/>
      <c r="D53" s="670"/>
      <c r="E53" s="670"/>
      <c r="F53" s="670"/>
      <c r="G53" s="670"/>
      <c r="H53" s="670"/>
      <c r="I53" s="670"/>
      <c r="J53" s="670"/>
      <c r="K53" s="670"/>
      <c r="L53" s="670"/>
      <c r="M53" s="670"/>
    </row>
    <row r="54" spans="1:17" s="151" customFormat="1" ht="9" x14ac:dyDescent="0.15">
      <c r="A54" s="671" t="s">
        <v>323</v>
      </c>
      <c r="B54" s="671"/>
      <c r="C54" s="671"/>
      <c r="D54" s="671"/>
      <c r="E54" s="671"/>
      <c r="F54" s="671"/>
      <c r="G54" s="671"/>
      <c r="H54" s="671"/>
      <c r="I54" s="671"/>
      <c r="J54" s="671"/>
      <c r="K54" s="671"/>
      <c r="L54" s="671"/>
      <c r="M54" s="671"/>
    </row>
    <row r="55" spans="1:17" s="151" customFormat="1" ht="20.25" customHeight="1" x14ac:dyDescent="0.15">
      <c r="A55" s="672"/>
      <c r="B55" s="673"/>
      <c r="C55" s="673"/>
      <c r="D55" s="673"/>
      <c r="E55" s="673"/>
      <c r="F55" s="673"/>
      <c r="G55" s="673"/>
      <c r="H55" s="673"/>
      <c r="I55" s="673"/>
      <c r="J55" s="673"/>
      <c r="K55" s="673"/>
      <c r="L55" s="221"/>
      <c r="M55" s="221"/>
    </row>
    <row r="56" spans="1:17" s="151" customFormat="1" ht="18" customHeight="1" x14ac:dyDescent="0.2">
      <c r="A56" s="674" t="s">
        <v>520</v>
      </c>
      <c r="B56" s="675"/>
      <c r="C56" s="675"/>
      <c r="D56" s="675"/>
      <c r="E56" s="675"/>
      <c r="F56" s="675"/>
      <c r="G56" s="675"/>
      <c r="H56" s="675"/>
      <c r="I56" s="675"/>
      <c r="J56" s="675"/>
      <c r="K56" s="675"/>
    </row>
    <row r="57" spans="1:17" s="151" customFormat="1" ht="11.25" customHeight="1" x14ac:dyDescent="0.2">
      <c r="A57" s="665"/>
      <c r="B57" s="665"/>
      <c r="C57" s="665"/>
      <c r="D57" s="665"/>
      <c r="E57" s="665"/>
      <c r="F57" s="665"/>
      <c r="G57" s="665"/>
      <c r="H57" s="665"/>
      <c r="I57" s="665"/>
      <c r="J57" s="665"/>
      <c r="L57" s="219"/>
      <c r="N57" s="219"/>
      <c r="O57" s="219"/>
      <c r="P57" s="219"/>
      <c r="Q57" s="219"/>
    </row>
    <row r="58" spans="1:17" ht="12.75" customHeight="1" x14ac:dyDescent="0.2">
      <c r="A58" s="432"/>
      <c r="B58" s="433"/>
      <c r="C58" s="434"/>
      <c r="D58" s="434"/>
      <c r="E58" s="434"/>
      <c r="F58" s="434"/>
      <c r="G58" s="434"/>
      <c r="H58" s="434"/>
      <c r="I58" s="434"/>
      <c r="J58" s="435"/>
      <c r="L58" s="434"/>
      <c r="N58" s="226"/>
      <c r="O58" s="226"/>
      <c r="P58" s="226"/>
      <c r="Q58" s="226"/>
    </row>
    <row r="59" spans="1:17" ht="12.75" customHeight="1" x14ac:dyDescent="0.2">
      <c r="A59" s="436"/>
      <c r="B59" s="433"/>
      <c r="C59" s="434"/>
      <c r="D59" s="434"/>
      <c r="E59" s="434"/>
      <c r="F59" s="434"/>
      <c r="G59" s="434"/>
      <c r="H59" s="434"/>
      <c r="I59" s="434"/>
      <c r="J59" s="435"/>
      <c r="L59" s="434"/>
    </row>
    <row r="60" spans="1:17" ht="12.75" customHeight="1" x14ac:dyDescent="0.2">
      <c r="A60" s="437"/>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8"/>
    </row>
    <row r="68" spans="1:13" ht="15.95" customHeight="1" x14ac:dyDescent="0.2">
      <c r="A68" s="438"/>
    </row>
    <row r="70" spans="1:13" ht="15.95" customHeight="1" x14ac:dyDescent="0.2">
      <c r="K70" s="439"/>
      <c r="M70" s="439"/>
    </row>
    <row r="71" spans="1:13" ht="15.95" customHeight="1" x14ac:dyDescent="0.2">
      <c r="K71" s="439"/>
      <c r="M71" s="439"/>
    </row>
    <row r="72" spans="1:13" ht="15.95" customHeight="1" x14ac:dyDescent="0.2">
      <c r="A72" s="438"/>
      <c r="K72" s="439"/>
      <c r="M72" s="439"/>
    </row>
    <row r="76" spans="1:13" ht="15.95" customHeight="1" x14ac:dyDescent="0.2">
      <c r="A76" s="438"/>
    </row>
    <row r="80" spans="1:13" ht="15.95" customHeight="1" x14ac:dyDescent="0.2">
      <c r="A80" s="438"/>
    </row>
    <row r="84" spans="1:1" ht="15.95" customHeight="1" x14ac:dyDescent="0.2">
      <c r="A84" s="438"/>
    </row>
    <row r="88" spans="1:1" ht="15.95" customHeight="1" x14ac:dyDescent="0.2">
      <c r="A88" s="438"/>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5" customWidth="1"/>
    <col min="2" max="2" width="78" style="445" customWidth="1"/>
    <col min="3" max="6" width="102.75" style="445" customWidth="1"/>
    <col min="7" max="256" width="11" style="445"/>
    <col min="257" max="257" width="2" style="445" customWidth="1"/>
    <col min="258" max="258" width="78" style="445" customWidth="1"/>
    <col min="259" max="262" width="102.75" style="445" customWidth="1"/>
    <col min="263" max="512" width="11" style="445"/>
    <col min="513" max="513" width="2" style="445" customWidth="1"/>
    <col min="514" max="514" width="78" style="445" customWidth="1"/>
    <col min="515" max="518" width="102.75" style="445" customWidth="1"/>
    <col min="519" max="768" width="11" style="445"/>
    <col min="769" max="769" width="2" style="445" customWidth="1"/>
    <col min="770" max="770" width="78" style="445" customWidth="1"/>
    <col min="771" max="774" width="102.75" style="445" customWidth="1"/>
    <col min="775" max="1024" width="11" style="445"/>
    <col min="1025" max="1025" width="2" style="445" customWidth="1"/>
    <col min="1026" max="1026" width="78" style="445" customWidth="1"/>
    <col min="1027" max="1030" width="102.75" style="445" customWidth="1"/>
    <col min="1031" max="1280" width="11" style="445"/>
    <col min="1281" max="1281" width="2" style="445" customWidth="1"/>
    <col min="1282" max="1282" width="78" style="445" customWidth="1"/>
    <col min="1283" max="1286" width="102.75" style="445" customWidth="1"/>
    <col min="1287" max="1536" width="11" style="445"/>
    <col min="1537" max="1537" width="2" style="445" customWidth="1"/>
    <col min="1538" max="1538" width="78" style="445" customWidth="1"/>
    <col min="1539" max="1542" width="102.75" style="445" customWidth="1"/>
    <col min="1543" max="1792" width="11" style="445"/>
    <col min="1793" max="1793" width="2" style="445" customWidth="1"/>
    <col min="1794" max="1794" width="78" style="445" customWidth="1"/>
    <col min="1795" max="1798" width="102.75" style="445" customWidth="1"/>
    <col min="1799" max="2048" width="11" style="445"/>
    <col min="2049" max="2049" width="2" style="445" customWidth="1"/>
    <col min="2050" max="2050" width="78" style="445" customWidth="1"/>
    <col min="2051" max="2054" width="102.75" style="445" customWidth="1"/>
    <col min="2055" max="2304" width="11" style="445"/>
    <col min="2305" max="2305" width="2" style="445" customWidth="1"/>
    <col min="2306" max="2306" width="78" style="445" customWidth="1"/>
    <col min="2307" max="2310" width="102.75" style="445" customWidth="1"/>
    <col min="2311" max="2560" width="11" style="445"/>
    <col min="2561" max="2561" width="2" style="445" customWidth="1"/>
    <col min="2562" max="2562" width="78" style="445" customWidth="1"/>
    <col min="2563" max="2566" width="102.75" style="445" customWidth="1"/>
    <col min="2567" max="2816" width="11" style="445"/>
    <col min="2817" max="2817" width="2" style="445" customWidth="1"/>
    <col min="2818" max="2818" width="78" style="445" customWidth="1"/>
    <col min="2819" max="2822" width="102.75" style="445" customWidth="1"/>
    <col min="2823" max="3072" width="11" style="445"/>
    <col min="3073" max="3073" width="2" style="445" customWidth="1"/>
    <col min="3074" max="3074" width="78" style="445" customWidth="1"/>
    <col min="3075" max="3078" width="102.75" style="445" customWidth="1"/>
    <col min="3079" max="3328" width="11" style="445"/>
    <col min="3329" max="3329" width="2" style="445" customWidth="1"/>
    <col min="3330" max="3330" width="78" style="445" customWidth="1"/>
    <col min="3331" max="3334" width="102.75" style="445" customWidth="1"/>
    <col min="3335" max="3584" width="11" style="445"/>
    <col min="3585" max="3585" width="2" style="445" customWidth="1"/>
    <col min="3586" max="3586" width="78" style="445" customWidth="1"/>
    <col min="3587" max="3590" width="102.75" style="445" customWidth="1"/>
    <col min="3591" max="3840" width="11" style="445"/>
    <col min="3841" max="3841" width="2" style="445" customWidth="1"/>
    <col min="3842" max="3842" width="78" style="445" customWidth="1"/>
    <col min="3843" max="3846" width="102.75" style="445" customWidth="1"/>
    <col min="3847" max="4096" width="11" style="445"/>
    <col min="4097" max="4097" width="2" style="445" customWidth="1"/>
    <col min="4098" max="4098" width="78" style="445" customWidth="1"/>
    <col min="4099" max="4102" width="102.75" style="445" customWidth="1"/>
    <col min="4103" max="4352" width="11" style="445"/>
    <col min="4353" max="4353" width="2" style="445" customWidth="1"/>
    <col min="4354" max="4354" width="78" style="445" customWidth="1"/>
    <col min="4355" max="4358" width="102.75" style="445" customWidth="1"/>
    <col min="4359" max="4608" width="11" style="445"/>
    <col min="4609" max="4609" width="2" style="445" customWidth="1"/>
    <col min="4610" max="4610" width="78" style="445" customWidth="1"/>
    <col min="4611" max="4614" width="102.75" style="445" customWidth="1"/>
    <col min="4615" max="4864" width="11" style="445"/>
    <col min="4865" max="4865" width="2" style="445" customWidth="1"/>
    <col min="4866" max="4866" width="78" style="445" customWidth="1"/>
    <col min="4867" max="4870" width="102.75" style="445" customWidth="1"/>
    <col min="4871" max="5120" width="11" style="445"/>
    <col min="5121" max="5121" width="2" style="445" customWidth="1"/>
    <col min="5122" max="5122" width="78" style="445" customWidth="1"/>
    <col min="5123" max="5126" width="102.75" style="445" customWidth="1"/>
    <col min="5127" max="5376" width="11" style="445"/>
    <col min="5377" max="5377" width="2" style="445" customWidth="1"/>
    <col min="5378" max="5378" width="78" style="445" customWidth="1"/>
    <col min="5379" max="5382" width="102.75" style="445" customWidth="1"/>
    <col min="5383" max="5632" width="11" style="445"/>
    <col min="5633" max="5633" width="2" style="445" customWidth="1"/>
    <col min="5634" max="5634" width="78" style="445" customWidth="1"/>
    <col min="5635" max="5638" width="102.75" style="445" customWidth="1"/>
    <col min="5639" max="5888" width="11" style="445"/>
    <col min="5889" max="5889" width="2" style="445" customWidth="1"/>
    <col min="5890" max="5890" width="78" style="445" customWidth="1"/>
    <col min="5891" max="5894" width="102.75" style="445" customWidth="1"/>
    <col min="5895" max="6144" width="11" style="445"/>
    <col min="6145" max="6145" width="2" style="445" customWidth="1"/>
    <col min="6146" max="6146" width="78" style="445" customWidth="1"/>
    <col min="6147" max="6150" width="102.75" style="445" customWidth="1"/>
    <col min="6151" max="6400" width="11" style="445"/>
    <col min="6401" max="6401" width="2" style="445" customWidth="1"/>
    <col min="6402" max="6402" width="78" style="445" customWidth="1"/>
    <col min="6403" max="6406" width="102.75" style="445" customWidth="1"/>
    <col min="6407" max="6656" width="11" style="445"/>
    <col min="6657" max="6657" width="2" style="445" customWidth="1"/>
    <col min="6658" max="6658" width="78" style="445" customWidth="1"/>
    <col min="6659" max="6662" width="102.75" style="445" customWidth="1"/>
    <col min="6663" max="6912" width="11" style="445"/>
    <col min="6913" max="6913" width="2" style="445" customWidth="1"/>
    <col min="6914" max="6914" width="78" style="445" customWidth="1"/>
    <col min="6915" max="6918" width="102.75" style="445" customWidth="1"/>
    <col min="6919" max="7168" width="11" style="445"/>
    <col min="7169" max="7169" width="2" style="445" customWidth="1"/>
    <col min="7170" max="7170" width="78" style="445" customWidth="1"/>
    <col min="7171" max="7174" width="102.75" style="445" customWidth="1"/>
    <col min="7175" max="7424" width="11" style="445"/>
    <col min="7425" max="7425" width="2" style="445" customWidth="1"/>
    <col min="7426" max="7426" width="78" style="445" customWidth="1"/>
    <col min="7427" max="7430" width="102.75" style="445" customWidth="1"/>
    <col min="7431" max="7680" width="11" style="445"/>
    <col min="7681" max="7681" width="2" style="445" customWidth="1"/>
    <col min="7682" max="7682" width="78" style="445" customWidth="1"/>
    <col min="7683" max="7686" width="102.75" style="445" customWidth="1"/>
    <col min="7687" max="7936" width="11" style="445"/>
    <col min="7937" max="7937" width="2" style="445" customWidth="1"/>
    <col min="7938" max="7938" width="78" style="445" customWidth="1"/>
    <col min="7939" max="7942" width="102.75" style="445" customWidth="1"/>
    <col min="7943" max="8192" width="11" style="445"/>
    <col min="8193" max="8193" width="2" style="445" customWidth="1"/>
    <col min="8194" max="8194" width="78" style="445" customWidth="1"/>
    <col min="8195" max="8198" width="102.75" style="445" customWidth="1"/>
    <col min="8199" max="8448" width="11" style="445"/>
    <col min="8449" max="8449" width="2" style="445" customWidth="1"/>
    <col min="8450" max="8450" width="78" style="445" customWidth="1"/>
    <col min="8451" max="8454" width="102.75" style="445" customWidth="1"/>
    <col min="8455" max="8704" width="11" style="445"/>
    <col min="8705" max="8705" width="2" style="445" customWidth="1"/>
    <col min="8706" max="8706" width="78" style="445" customWidth="1"/>
    <col min="8707" max="8710" width="102.75" style="445" customWidth="1"/>
    <col min="8711" max="8960" width="11" style="445"/>
    <col min="8961" max="8961" width="2" style="445" customWidth="1"/>
    <col min="8962" max="8962" width="78" style="445" customWidth="1"/>
    <col min="8963" max="8966" width="102.75" style="445" customWidth="1"/>
    <col min="8967" max="9216" width="11" style="445"/>
    <col min="9217" max="9217" width="2" style="445" customWidth="1"/>
    <col min="9218" max="9218" width="78" style="445" customWidth="1"/>
    <col min="9219" max="9222" width="102.75" style="445" customWidth="1"/>
    <col min="9223" max="9472" width="11" style="445"/>
    <col min="9473" max="9473" width="2" style="445" customWidth="1"/>
    <col min="9474" max="9474" width="78" style="445" customWidth="1"/>
    <col min="9475" max="9478" width="102.75" style="445" customWidth="1"/>
    <col min="9479" max="9728" width="11" style="445"/>
    <col min="9729" max="9729" width="2" style="445" customWidth="1"/>
    <col min="9730" max="9730" width="78" style="445" customWidth="1"/>
    <col min="9731" max="9734" width="102.75" style="445" customWidth="1"/>
    <col min="9735" max="9984" width="11" style="445"/>
    <col min="9985" max="9985" width="2" style="445" customWidth="1"/>
    <col min="9986" max="9986" width="78" style="445" customWidth="1"/>
    <col min="9987" max="9990" width="102.75" style="445" customWidth="1"/>
    <col min="9991" max="10240" width="11" style="445"/>
    <col min="10241" max="10241" width="2" style="445" customWidth="1"/>
    <col min="10242" max="10242" width="78" style="445" customWidth="1"/>
    <col min="10243" max="10246" width="102.75" style="445" customWidth="1"/>
    <col min="10247" max="10496" width="11" style="445"/>
    <col min="10497" max="10497" width="2" style="445" customWidth="1"/>
    <col min="10498" max="10498" width="78" style="445" customWidth="1"/>
    <col min="10499" max="10502" width="102.75" style="445" customWidth="1"/>
    <col min="10503" max="10752" width="11" style="445"/>
    <col min="10753" max="10753" width="2" style="445" customWidth="1"/>
    <col min="10754" max="10754" width="78" style="445" customWidth="1"/>
    <col min="10755" max="10758" width="102.75" style="445" customWidth="1"/>
    <col min="10759" max="11008" width="11" style="445"/>
    <col min="11009" max="11009" width="2" style="445" customWidth="1"/>
    <col min="11010" max="11010" width="78" style="445" customWidth="1"/>
    <col min="11011" max="11014" width="102.75" style="445" customWidth="1"/>
    <col min="11015" max="11264" width="11" style="445"/>
    <col min="11265" max="11265" width="2" style="445" customWidth="1"/>
    <col min="11266" max="11266" width="78" style="445" customWidth="1"/>
    <col min="11267" max="11270" width="102.75" style="445" customWidth="1"/>
    <col min="11271" max="11520" width="11" style="445"/>
    <col min="11521" max="11521" width="2" style="445" customWidth="1"/>
    <col min="11522" max="11522" width="78" style="445" customWidth="1"/>
    <col min="11523" max="11526" width="102.75" style="445" customWidth="1"/>
    <col min="11527" max="11776" width="11" style="445"/>
    <col min="11777" max="11777" width="2" style="445" customWidth="1"/>
    <col min="11778" max="11778" width="78" style="445" customWidth="1"/>
    <col min="11779" max="11782" width="102.75" style="445" customWidth="1"/>
    <col min="11783" max="12032" width="11" style="445"/>
    <col min="12033" max="12033" width="2" style="445" customWidth="1"/>
    <col min="12034" max="12034" width="78" style="445" customWidth="1"/>
    <col min="12035" max="12038" width="102.75" style="445" customWidth="1"/>
    <col min="12039" max="12288" width="11" style="445"/>
    <col min="12289" max="12289" width="2" style="445" customWidth="1"/>
    <col min="12290" max="12290" width="78" style="445" customWidth="1"/>
    <col min="12291" max="12294" width="102.75" style="445" customWidth="1"/>
    <col min="12295" max="12544" width="11" style="445"/>
    <col min="12545" max="12545" width="2" style="445" customWidth="1"/>
    <col min="12546" max="12546" width="78" style="445" customWidth="1"/>
    <col min="12547" max="12550" width="102.75" style="445" customWidth="1"/>
    <col min="12551" max="12800" width="11" style="445"/>
    <col min="12801" max="12801" width="2" style="445" customWidth="1"/>
    <col min="12802" max="12802" width="78" style="445" customWidth="1"/>
    <col min="12803" max="12806" width="102.75" style="445" customWidth="1"/>
    <col min="12807" max="13056" width="11" style="445"/>
    <col min="13057" max="13057" width="2" style="445" customWidth="1"/>
    <col min="13058" max="13058" width="78" style="445" customWidth="1"/>
    <col min="13059" max="13062" width="102.75" style="445" customWidth="1"/>
    <col min="13063" max="13312" width="11" style="445"/>
    <col min="13313" max="13313" width="2" style="445" customWidth="1"/>
    <col min="13314" max="13314" width="78" style="445" customWidth="1"/>
    <col min="13315" max="13318" width="102.75" style="445" customWidth="1"/>
    <col min="13319" max="13568" width="11" style="445"/>
    <col min="13569" max="13569" width="2" style="445" customWidth="1"/>
    <col min="13570" max="13570" width="78" style="445" customWidth="1"/>
    <col min="13571" max="13574" width="102.75" style="445" customWidth="1"/>
    <col min="13575" max="13824" width="11" style="445"/>
    <col min="13825" max="13825" width="2" style="445" customWidth="1"/>
    <col min="13826" max="13826" width="78" style="445" customWidth="1"/>
    <col min="13827" max="13830" width="102.75" style="445" customWidth="1"/>
    <col min="13831" max="14080" width="11" style="445"/>
    <col min="14081" max="14081" width="2" style="445" customWidth="1"/>
    <col min="14082" max="14082" width="78" style="445" customWidth="1"/>
    <col min="14083" max="14086" width="102.75" style="445" customWidth="1"/>
    <col min="14087" max="14336" width="11" style="445"/>
    <col min="14337" max="14337" width="2" style="445" customWidth="1"/>
    <col min="14338" max="14338" width="78" style="445" customWidth="1"/>
    <col min="14339" max="14342" width="102.75" style="445" customWidth="1"/>
    <col min="14343" max="14592" width="11" style="445"/>
    <col min="14593" max="14593" width="2" style="445" customWidth="1"/>
    <col min="14594" max="14594" width="78" style="445" customWidth="1"/>
    <col min="14595" max="14598" width="102.75" style="445" customWidth="1"/>
    <col min="14599" max="14848" width="11" style="445"/>
    <col min="14849" max="14849" width="2" style="445" customWidth="1"/>
    <col min="14850" max="14850" width="78" style="445" customWidth="1"/>
    <col min="14851" max="14854" width="102.75" style="445" customWidth="1"/>
    <col min="14855" max="15104" width="11" style="445"/>
    <col min="15105" max="15105" width="2" style="445" customWidth="1"/>
    <col min="15106" max="15106" width="78" style="445" customWidth="1"/>
    <col min="15107" max="15110" width="102.75" style="445" customWidth="1"/>
    <col min="15111" max="15360" width="11" style="445"/>
    <col min="15361" max="15361" width="2" style="445" customWidth="1"/>
    <col min="15362" max="15362" width="78" style="445" customWidth="1"/>
    <col min="15363" max="15366" width="102.75" style="445" customWidth="1"/>
    <col min="15367" max="15616" width="11" style="445"/>
    <col min="15617" max="15617" width="2" style="445" customWidth="1"/>
    <col min="15618" max="15618" width="78" style="445" customWidth="1"/>
    <col min="15619" max="15622" width="102.75" style="445" customWidth="1"/>
    <col min="15623" max="15872" width="11" style="445"/>
    <col min="15873" max="15873" width="2" style="445" customWidth="1"/>
    <col min="15874" max="15874" width="78" style="445" customWidth="1"/>
    <col min="15875" max="15878" width="102.75" style="445" customWidth="1"/>
    <col min="15879" max="16128" width="11" style="445"/>
    <col min="16129" max="16129" width="2" style="445" customWidth="1"/>
    <col min="16130" max="16130" width="78" style="445" customWidth="1"/>
    <col min="16131" max="16134" width="102.75" style="445" customWidth="1"/>
    <col min="16135" max="16384" width="11" style="445"/>
  </cols>
  <sheetData>
    <row r="1" spans="1:2" s="442" customFormat="1" ht="36.75" customHeight="1" x14ac:dyDescent="0.2">
      <c r="A1" s="440"/>
      <c r="B1" s="441" t="s">
        <v>6</v>
      </c>
    </row>
    <row r="2" spans="1:2" s="443" customFormat="1" ht="19.5" customHeight="1" x14ac:dyDescent="0.2">
      <c r="B2" s="444" t="s">
        <v>402</v>
      </c>
    </row>
    <row r="3" spans="1:2" ht="15" x14ac:dyDescent="0.25">
      <c r="B3" s="446" t="s">
        <v>403</v>
      </c>
    </row>
    <row r="5" spans="1:2" ht="29.25" customHeight="1" x14ac:dyDescent="0.2">
      <c r="B5" s="447" t="s">
        <v>404</v>
      </c>
    </row>
    <row r="6" spans="1:2" ht="9.9499999999999993" customHeight="1" x14ac:dyDescent="0.2">
      <c r="B6" s="447"/>
    </row>
    <row r="7" spans="1:2" ht="73.5" customHeight="1" x14ac:dyDescent="0.2">
      <c r="B7" s="447" t="s">
        <v>405</v>
      </c>
    </row>
    <row r="8" spans="1:2" ht="9.9499999999999993" customHeight="1" x14ac:dyDescent="0.2">
      <c r="B8" s="447"/>
    </row>
    <row r="9" spans="1:2" ht="50.25" customHeight="1" x14ac:dyDescent="0.2">
      <c r="B9" s="447" t="s">
        <v>406</v>
      </c>
    </row>
    <row r="10" spans="1:2" ht="9.9499999999999993" customHeight="1" x14ac:dyDescent="0.2">
      <c r="B10" s="447"/>
    </row>
    <row r="11" spans="1:2" ht="79.5" customHeight="1" x14ac:dyDescent="0.2">
      <c r="B11" s="447" t="s">
        <v>407</v>
      </c>
    </row>
    <row r="12" spans="1:2" ht="9.9499999999999993" customHeight="1" x14ac:dyDescent="0.2">
      <c r="B12" s="447"/>
    </row>
    <row r="13" spans="1:2" ht="48.75" customHeight="1" x14ac:dyDescent="0.2">
      <c r="B13" s="447" t="s">
        <v>408</v>
      </c>
    </row>
    <row r="14" spans="1:2" ht="9.9499999999999993" customHeight="1" x14ac:dyDescent="0.2">
      <c r="B14" s="447"/>
    </row>
    <row r="15" spans="1:2" ht="33" customHeight="1" x14ac:dyDescent="0.2">
      <c r="B15" s="447" t="s">
        <v>409</v>
      </c>
    </row>
    <row r="16" spans="1:2" ht="9.9499999999999993" customHeight="1" x14ac:dyDescent="0.2">
      <c r="B16" s="447"/>
    </row>
    <row r="17" spans="2:2" ht="105" customHeight="1" x14ac:dyDescent="0.2">
      <c r="B17" s="447" t="s">
        <v>410</v>
      </c>
    </row>
    <row r="18" spans="2:2" ht="9.9499999999999993" customHeight="1" x14ac:dyDescent="0.2">
      <c r="B18" s="447"/>
    </row>
    <row r="19" spans="2:2" ht="13.5" customHeight="1" x14ac:dyDescent="0.2">
      <c r="B19" s="448" t="s">
        <v>411</v>
      </c>
    </row>
    <row r="20" spans="2:2" ht="40.5" customHeight="1" x14ac:dyDescent="0.2">
      <c r="B20" s="449" t="s">
        <v>412</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2" customWidth="1"/>
    <col min="2" max="2" width="78" style="452" customWidth="1"/>
    <col min="3" max="6" width="11" style="452"/>
    <col min="7" max="7" width="4.125" style="452" customWidth="1"/>
    <col min="8" max="256" width="11" style="452"/>
    <col min="257" max="257" width="1.875" style="452" customWidth="1"/>
    <col min="258" max="258" width="78" style="452" customWidth="1"/>
    <col min="259" max="262" width="11" style="452"/>
    <col min="263" max="263" width="4.125" style="452" customWidth="1"/>
    <col min="264" max="512" width="11" style="452"/>
    <col min="513" max="513" width="1.875" style="452" customWidth="1"/>
    <col min="514" max="514" width="78" style="452" customWidth="1"/>
    <col min="515" max="518" width="11" style="452"/>
    <col min="519" max="519" width="4.125" style="452" customWidth="1"/>
    <col min="520" max="768" width="11" style="452"/>
    <col min="769" max="769" width="1.875" style="452" customWidth="1"/>
    <col min="770" max="770" width="78" style="452" customWidth="1"/>
    <col min="771" max="774" width="11" style="452"/>
    <col min="775" max="775" width="4.125" style="452" customWidth="1"/>
    <col min="776" max="1024" width="11" style="452"/>
    <col min="1025" max="1025" width="1.875" style="452" customWidth="1"/>
    <col min="1026" max="1026" width="78" style="452" customWidth="1"/>
    <col min="1027" max="1030" width="11" style="452"/>
    <col min="1031" max="1031" width="4.125" style="452" customWidth="1"/>
    <col min="1032" max="1280" width="11" style="452"/>
    <col min="1281" max="1281" width="1.875" style="452" customWidth="1"/>
    <col min="1282" max="1282" width="78" style="452" customWidth="1"/>
    <col min="1283" max="1286" width="11" style="452"/>
    <col min="1287" max="1287" width="4.125" style="452" customWidth="1"/>
    <col min="1288" max="1536" width="11" style="452"/>
    <col min="1537" max="1537" width="1.875" style="452" customWidth="1"/>
    <col min="1538" max="1538" width="78" style="452" customWidth="1"/>
    <col min="1539" max="1542" width="11" style="452"/>
    <col min="1543" max="1543" width="4.125" style="452" customWidth="1"/>
    <col min="1544" max="1792" width="11" style="452"/>
    <col min="1793" max="1793" width="1.875" style="452" customWidth="1"/>
    <col min="1794" max="1794" width="78" style="452" customWidth="1"/>
    <col min="1795" max="1798" width="11" style="452"/>
    <col min="1799" max="1799" width="4.125" style="452" customWidth="1"/>
    <col min="1800" max="2048" width="11" style="452"/>
    <col min="2049" max="2049" width="1.875" style="452" customWidth="1"/>
    <col min="2050" max="2050" width="78" style="452" customWidth="1"/>
    <col min="2051" max="2054" width="11" style="452"/>
    <col min="2055" max="2055" width="4.125" style="452" customWidth="1"/>
    <col min="2056" max="2304" width="11" style="452"/>
    <col min="2305" max="2305" width="1.875" style="452" customWidth="1"/>
    <col min="2306" max="2306" width="78" style="452" customWidth="1"/>
    <col min="2307" max="2310" width="11" style="452"/>
    <col min="2311" max="2311" width="4.125" style="452" customWidth="1"/>
    <col min="2312" max="2560" width="11" style="452"/>
    <col min="2561" max="2561" width="1.875" style="452" customWidth="1"/>
    <col min="2562" max="2562" width="78" style="452" customWidth="1"/>
    <col min="2563" max="2566" width="11" style="452"/>
    <col min="2567" max="2567" width="4.125" style="452" customWidth="1"/>
    <col min="2568" max="2816" width="11" style="452"/>
    <col min="2817" max="2817" width="1.875" style="452" customWidth="1"/>
    <col min="2818" max="2818" width="78" style="452" customWidth="1"/>
    <col min="2819" max="2822" width="11" style="452"/>
    <col min="2823" max="2823" width="4.125" style="452" customWidth="1"/>
    <col min="2824" max="3072" width="11" style="452"/>
    <col min="3073" max="3073" width="1.875" style="452" customWidth="1"/>
    <col min="3074" max="3074" width="78" style="452" customWidth="1"/>
    <col min="3075" max="3078" width="11" style="452"/>
    <col min="3079" max="3079" width="4.125" style="452" customWidth="1"/>
    <col min="3080" max="3328" width="11" style="452"/>
    <col min="3329" max="3329" width="1.875" style="452" customWidth="1"/>
    <col min="3330" max="3330" width="78" style="452" customWidth="1"/>
    <col min="3331" max="3334" width="11" style="452"/>
    <col min="3335" max="3335" width="4.125" style="452" customWidth="1"/>
    <col min="3336" max="3584" width="11" style="452"/>
    <col min="3585" max="3585" width="1.875" style="452" customWidth="1"/>
    <col min="3586" max="3586" width="78" style="452" customWidth="1"/>
    <col min="3587" max="3590" width="11" style="452"/>
    <col min="3591" max="3591" width="4.125" style="452" customWidth="1"/>
    <col min="3592" max="3840" width="11" style="452"/>
    <col min="3841" max="3841" width="1.875" style="452" customWidth="1"/>
    <col min="3842" max="3842" width="78" style="452" customWidth="1"/>
    <col min="3843" max="3846" width="11" style="452"/>
    <col min="3847" max="3847" width="4.125" style="452" customWidth="1"/>
    <col min="3848" max="4096" width="11" style="452"/>
    <col min="4097" max="4097" width="1.875" style="452" customWidth="1"/>
    <col min="4098" max="4098" width="78" style="452" customWidth="1"/>
    <col min="4099" max="4102" width="11" style="452"/>
    <col min="4103" max="4103" width="4.125" style="452" customWidth="1"/>
    <col min="4104" max="4352" width="11" style="452"/>
    <col min="4353" max="4353" width="1.875" style="452" customWidth="1"/>
    <col min="4354" max="4354" width="78" style="452" customWidth="1"/>
    <col min="4355" max="4358" width="11" style="452"/>
    <col min="4359" max="4359" width="4.125" style="452" customWidth="1"/>
    <col min="4360" max="4608" width="11" style="452"/>
    <col min="4609" max="4609" width="1.875" style="452" customWidth="1"/>
    <col min="4610" max="4610" width="78" style="452" customWidth="1"/>
    <col min="4611" max="4614" width="11" style="452"/>
    <col min="4615" max="4615" width="4.125" style="452" customWidth="1"/>
    <col min="4616" max="4864" width="11" style="452"/>
    <col min="4865" max="4865" width="1.875" style="452" customWidth="1"/>
    <col min="4866" max="4866" width="78" style="452" customWidth="1"/>
    <col min="4867" max="4870" width="11" style="452"/>
    <col min="4871" max="4871" width="4.125" style="452" customWidth="1"/>
    <col min="4872" max="5120" width="11" style="452"/>
    <col min="5121" max="5121" width="1.875" style="452" customWidth="1"/>
    <col min="5122" max="5122" width="78" style="452" customWidth="1"/>
    <col min="5123" max="5126" width="11" style="452"/>
    <col min="5127" max="5127" width="4.125" style="452" customWidth="1"/>
    <col min="5128" max="5376" width="11" style="452"/>
    <col min="5377" max="5377" width="1.875" style="452" customWidth="1"/>
    <col min="5378" max="5378" width="78" style="452" customWidth="1"/>
    <col min="5379" max="5382" width="11" style="452"/>
    <col min="5383" max="5383" width="4.125" style="452" customWidth="1"/>
    <col min="5384" max="5632" width="11" style="452"/>
    <col min="5633" max="5633" width="1.875" style="452" customWidth="1"/>
    <col min="5634" max="5634" width="78" style="452" customWidth="1"/>
    <col min="5635" max="5638" width="11" style="452"/>
    <col min="5639" max="5639" width="4.125" style="452" customWidth="1"/>
    <col min="5640" max="5888" width="11" style="452"/>
    <col min="5889" max="5889" width="1.875" style="452" customWidth="1"/>
    <col min="5890" max="5890" width="78" style="452" customWidth="1"/>
    <col min="5891" max="5894" width="11" style="452"/>
    <col min="5895" max="5895" width="4.125" style="452" customWidth="1"/>
    <col min="5896" max="6144" width="11" style="452"/>
    <col min="6145" max="6145" width="1.875" style="452" customWidth="1"/>
    <col min="6146" max="6146" width="78" style="452" customWidth="1"/>
    <col min="6147" max="6150" width="11" style="452"/>
    <col min="6151" max="6151" width="4.125" style="452" customWidth="1"/>
    <col min="6152" max="6400" width="11" style="452"/>
    <col min="6401" max="6401" width="1.875" style="452" customWidth="1"/>
    <col min="6402" max="6402" width="78" style="452" customWidth="1"/>
    <col min="6403" max="6406" width="11" style="452"/>
    <col min="6407" max="6407" width="4.125" style="452" customWidth="1"/>
    <col min="6408" max="6656" width="11" style="452"/>
    <col min="6657" max="6657" width="1.875" style="452" customWidth="1"/>
    <col min="6658" max="6658" width="78" style="452" customWidth="1"/>
    <col min="6659" max="6662" width="11" style="452"/>
    <col min="6663" max="6663" width="4.125" style="452" customWidth="1"/>
    <col min="6664" max="6912" width="11" style="452"/>
    <col min="6913" max="6913" width="1.875" style="452" customWidth="1"/>
    <col min="6914" max="6914" width="78" style="452" customWidth="1"/>
    <col min="6915" max="6918" width="11" style="452"/>
    <col min="6919" max="6919" width="4.125" style="452" customWidth="1"/>
    <col min="6920" max="7168" width="11" style="452"/>
    <col min="7169" max="7169" width="1.875" style="452" customWidth="1"/>
    <col min="7170" max="7170" width="78" style="452" customWidth="1"/>
    <col min="7171" max="7174" width="11" style="452"/>
    <col min="7175" max="7175" width="4.125" style="452" customWidth="1"/>
    <col min="7176" max="7424" width="11" style="452"/>
    <col min="7425" max="7425" width="1.875" style="452" customWidth="1"/>
    <col min="7426" max="7426" width="78" style="452" customWidth="1"/>
    <col min="7427" max="7430" width="11" style="452"/>
    <col min="7431" max="7431" width="4.125" style="452" customWidth="1"/>
    <col min="7432" max="7680" width="11" style="452"/>
    <col min="7681" max="7681" width="1.875" style="452" customWidth="1"/>
    <col min="7682" max="7682" width="78" style="452" customWidth="1"/>
    <col min="7683" max="7686" width="11" style="452"/>
    <col min="7687" max="7687" width="4.125" style="452" customWidth="1"/>
    <col min="7688" max="7936" width="11" style="452"/>
    <col min="7937" max="7937" width="1.875" style="452" customWidth="1"/>
    <col min="7938" max="7938" width="78" style="452" customWidth="1"/>
    <col min="7939" max="7942" width="11" style="452"/>
    <col min="7943" max="7943" width="4.125" style="452" customWidth="1"/>
    <col min="7944" max="8192" width="11" style="452"/>
    <col min="8193" max="8193" width="1.875" style="452" customWidth="1"/>
    <col min="8194" max="8194" width="78" style="452" customWidth="1"/>
    <col min="8195" max="8198" width="11" style="452"/>
    <col min="8199" max="8199" width="4.125" style="452" customWidth="1"/>
    <col min="8200" max="8448" width="11" style="452"/>
    <col min="8449" max="8449" width="1.875" style="452" customWidth="1"/>
    <col min="8450" max="8450" width="78" style="452" customWidth="1"/>
    <col min="8451" max="8454" width="11" style="452"/>
    <col min="8455" max="8455" width="4.125" style="452" customWidth="1"/>
    <col min="8456" max="8704" width="11" style="452"/>
    <col min="8705" max="8705" width="1.875" style="452" customWidth="1"/>
    <col min="8706" max="8706" width="78" style="452" customWidth="1"/>
    <col min="8707" max="8710" width="11" style="452"/>
    <col min="8711" max="8711" width="4.125" style="452" customWidth="1"/>
    <col min="8712" max="8960" width="11" style="452"/>
    <col min="8961" max="8961" width="1.875" style="452" customWidth="1"/>
    <col min="8962" max="8962" width="78" style="452" customWidth="1"/>
    <col min="8963" max="8966" width="11" style="452"/>
    <col min="8967" max="8967" width="4.125" style="452" customWidth="1"/>
    <col min="8968" max="9216" width="11" style="452"/>
    <col min="9217" max="9217" width="1.875" style="452" customWidth="1"/>
    <col min="9218" max="9218" width="78" style="452" customWidth="1"/>
    <col min="9219" max="9222" width="11" style="452"/>
    <col min="9223" max="9223" width="4.125" style="452" customWidth="1"/>
    <col min="9224" max="9472" width="11" style="452"/>
    <col min="9473" max="9473" width="1.875" style="452" customWidth="1"/>
    <col min="9474" max="9474" width="78" style="452" customWidth="1"/>
    <col min="9475" max="9478" width="11" style="452"/>
    <col min="9479" max="9479" width="4.125" style="452" customWidth="1"/>
    <col min="9480" max="9728" width="11" style="452"/>
    <col min="9729" max="9729" width="1.875" style="452" customWidth="1"/>
    <col min="9730" max="9730" width="78" style="452" customWidth="1"/>
    <col min="9731" max="9734" width="11" style="452"/>
    <col min="9735" max="9735" width="4.125" style="452" customWidth="1"/>
    <col min="9736" max="9984" width="11" style="452"/>
    <col min="9985" max="9985" width="1.875" style="452" customWidth="1"/>
    <col min="9986" max="9986" width="78" style="452" customWidth="1"/>
    <col min="9987" max="9990" width="11" style="452"/>
    <col min="9991" max="9991" width="4.125" style="452" customWidth="1"/>
    <col min="9992" max="10240" width="11" style="452"/>
    <col min="10241" max="10241" width="1.875" style="452" customWidth="1"/>
    <col min="10242" max="10242" width="78" style="452" customWidth="1"/>
    <col min="10243" max="10246" width="11" style="452"/>
    <col min="10247" max="10247" width="4.125" style="452" customWidth="1"/>
    <col min="10248" max="10496" width="11" style="452"/>
    <col min="10497" max="10497" width="1.875" style="452" customWidth="1"/>
    <col min="10498" max="10498" width="78" style="452" customWidth="1"/>
    <col min="10499" max="10502" width="11" style="452"/>
    <col min="10503" max="10503" width="4.125" style="452" customWidth="1"/>
    <col min="10504" max="10752" width="11" style="452"/>
    <col min="10753" max="10753" width="1.875" style="452" customWidth="1"/>
    <col min="10754" max="10754" width="78" style="452" customWidth="1"/>
    <col min="10755" max="10758" width="11" style="452"/>
    <col min="10759" max="10759" width="4.125" style="452" customWidth="1"/>
    <col min="10760" max="11008" width="11" style="452"/>
    <col min="11009" max="11009" width="1.875" style="452" customWidth="1"/>
    <col min="11010" max="11010" width="78" style="452" customWidth="1"/>
    <col min="11011" max="11014" width="11" style="452"/>
    <col min="11015" max="11015" width="4.125" style="452" customWidth="1"/>
    <col min="11016" max="11264" width="11" style="452"/>
    <col min="11265" max="11265" width="1.875" style="452" customWidth="1"/>
    <col min="11266" max="11266" width="78" style="452" customWidth="1"/>
    <col min="11267" max="11270" width="11" style="452"/>
    <col min="11271" max="11271" width="4.125" style="452" customWidth="1"/>
    <col min="11272" max="11520" width="11" style="452"/>
    <col min="11521" max="11521" width="1.875" style="452" customWidth="1"/>
    <col min="11522" max="11522" width="78" style="452" customWidth="1"/>
    <col min="11523" max="11526" width="11" style="452"/>
    <col min="11527" max="11527" width="4.125" style="452" customWidth="1"/>
    <col min="11528" max="11776" width="11" style="452"/>
    <col min="11777" max="11777" width="1.875" style="452" customWidth="1"/>
    <col min="11778" max="11778" width="78" style="452" customWidth="1"/>
    <col min="11779" max="11782" width="11" style="452"/>
    <col min="11783" max="11783" width="4.125" style="452" customWidth="1"/>
    <col min="11784" max="12032" width="11" style="452"/>
    <col min="12033" max="12033" width="1.875" style="452" customWidth="1"/>
    <col min="12034" max="12034" width="78" style="452" customWidth="1"/>
    <col min="12035" max="12038" width="11" style="452"/>
    <col min="12039" max="12039" width="4.125" style="452" customWidth="1"/>
    <col min="12040" max="12288" width="11" style="452"/>
    <col min="12289" max="12289" width="1.875" style="452" customWidth="1"/>
    <col min="12290" max="12290" width="78" style="452" customWidth="1"/>
    <col min="12291" max="12294" width="11" style="452"/>
    <col min="12295" max="12295" width="4.125" style="452" customWidth="1"/>
    <col min="12296" max="12544" width="11" style="452"/>
    <col min="12545" max="12545" width="1.875" style="452" customWidth="1"/>
    <col min="12546" max="12546" width="78" style="452" customWidth="1"/>
    <col min="12547" max="12550" width="11" style="452"/>
    <col min="12551" max="12551" width="4.125" style="452" customWidth="1"/>
    <col min="12552" max="12800" width="11" style="452"/>
    <col min="12801" max="12801" width="1.875" style="452" customWidth="1"/>
    <col min="12802" max="12802" width="78" style="452" customWidth="1"/>
    <col min="12803" max="12806" width="11" style="452"/>
    <col min="12807" max="12807" width="4.125" style="452" customWidth="1"/>
    <col min="12808" max="13056" width="11" style="452"/>
    <col min="13057" max="13057" width="1.875" style="452" customWidth="1"/>
    <col min="13058" max="13058" width="78" style="452" customWidth="1"/>
    <col min="13059" max="13062" width="11" style="452"/>
    <col min="13063" max="13063" width="4.125" style="452" customWidth="1"/>
    <col min="13064" max="13312" width="11" style="452"/>
    <col min="13313" max="13313" width="1.875" style="452" customWidth="1"/>
    <col min="13314" max="13314" width="78" style="452" customWidth="1"/>
    <col min="13315" max="13318" width="11" style="452"/>
    <col min="13319" max="13319" width="4.125" style="452" customWidth="1"/>
    <col min="13320" max="13568" width="11" style="452"/>
    <col min="13569" max="13569" width="1.875" style="452" customWidth="1"/>
    <col min="13570" max="13570" width="78" style="452" customWidth="1"/>
    <col min="13571" max="13574" width="11" style="452"/>
    <col min="13575" max="13575" width="4.125" style="452" customWidth="1"/>
    <col min="13576" max="13824" width="11" style="452"/>
    <col min="13825" max="13825" width="1.875" style="452" customWidth="1"/>
    <col min="13826" max="13826" width="78" style="452" customWidth="1"/>
    <col min="13827" max="13830" width="11" style="452"/>
    <col min="13831" max="13831" width="4.125" style="452" customWidth="1"/>
    <col min="13832" max="14080" width="11" style="452"/>
    <col min="14081" max="14081" width="1.875" style="452" customWidth="1"/>
    <col min="14082" max="14082" width="78" style="452" customWidth="1"/>
    <col min="14083" max="14086" width="11" style="452"/>
    <col min="14087" max="14087" width="4.125" style="452" customWidth="1"/>
    <col min="14088" max="14336" width="11" style="452"/>
    <col min="14337" max="14337" width="1.875" style="452" customWidth="1"/>
    <col min="14338" max="14338" width="78" style="452" customWidth="1"/>
    <col min="14339" max="14342" width="11" style="452"/>
    <col min="14343" max="14343" width="4.125" style="452" customWidth="1"/>
    <col min="14344" max="14592" width="11" style="452"/>
    <col min="14593" max="14593" width="1.875" style="452" customWidth="1"/>
    <col min="14594" max="14594" width="78" style="452" customWidth="1"/>
    <col min="14595" max="14598" width="11" style="452"/>
    <col min="14599" max="14599" width="4.125" style="452" customWidth="1"/>
    <col min="14600" max="14848" width="11" style="452"/>
    <col min="14849" max="14849" width="1.875" style="452" customWidth="1"/>
    <col min="14850" max="14850" width="78" style="452" customWidth="1"/>
    <col min="14851" max="14854" width="11" style="452"/>
    <col min="14855" max="14855" width="4.125" style="452" customWidth="1"/>
    <col min="14856" max="15104" width="11" style="452"/>
    <col min="15105" max="15105" width="1.875" style="452" customWidth="1"/>
    <col min="15106" max="15106" width="78" style="452" customWidth="1"/>
    <col min="15107" max="15110" width="11" style="452"/>
    <col min="15111" max="15111" width="4.125" style="452" customWidth="1"/>
    <col min="15112" max="15360" width="11" style="452"/>
    <col min="15361" max="15361" width="1.875" style="452" customWidth="1"/>
    <col min="15362" max="15362" width="78" style="452" customWidth="1"/>
    <col min="15363" max="15366" width="11" style="452"/>
    <col min="15367" max="15367" width="4.125" style="452" customWidth="1"/>
    <col min="15368" max="15616" width="11" style="452"/>
    <col min="15617" max="15617" width="1.875" style="452" customWidth="1"/>
    <col min="15618" max="15618" width="78" style="452" customWidth="1"/>
    <col min="15619" max="15622" width="11" style="452"/>
    <col min="15623" max="15623" width="4.125" style="452" customWidth="1"/>
    <col min="15624" max="15872" width="11" style="452"/>
    <col min="15873" max="15873" width="1.875" style="452" customWidth="1"/>
    <col min="15874" max="15874" width="78" style="452" customWidth="1"/>
    <col min="15875" max="15878" width="11" style="452"/>
    <col min="15879" max="15879" width="4.125" style="452" customWidth="1"/>
    <col min="15880" max="16128" width="11" style="452"/>
    <col min="16129" max="16129" width="1.875" style="452" customWidth="1"/>
    <col min="16130" max="16130" width="78" style="452" customWidth="1"/>
    <col min="16131" max="16134" width="11" style="452"/>
    <col min="16135" max="16135" width="4.125" style="452" customWidth="1"/>
    <col min="16136" max="16384" width="11" style="452"/>
  </cols>
  <sheetData>
    <row r="1" spans="1:2" ht="39.75" customHeight="1" x14ac:dyDescent="0.2">
      <c r="A1" s="450"/>
      <c r="B1" s="451" t="s">
        <v>6</v>
      </c>
    </row>
    <row r="2" spans="1:2" ht="25.5" customHeight="1" x14ac:dyDescent="0.2">
      <c r="B2" s="453" t="s">
        <v>402</v>
      </c>
    </row>
    <row r="3" spans="1:2" ht="24.95" customHeight="1" x14ac:dyDescent="0.2">
      <c r="A3" s="454"/>
      <c r="B3" s="455" t="s">
        <v>413</v>
      </c>
    </row>
    <row r="4" spans="1:2" s="445" customFormat="1" ht="12" x14ac:dyDescent="0.2"/>
    <row r="5" spans="1:2" s="445" customFormat="1" ht="139.5" customHeight="1" x14ac:dyDescent="0.2">
      <c r="B5" s="447" t="s">
        <v>414</v>
      </c>
    </row>
    <row r="6" spans="1:2" s="445" customFormat="1" ht="9.9499999999999993" customHeight="1" x14ac:dyDescent="0.2">
      <c r="B6" s="447"/>
    </row>
    <row r="7" spans="1:2" s="445" customFormat="1" ht="222.75" customHeight="1" x14ac:dyDescent="0.2">
      <c r="B7" s="447" t="s">
        <v>415</v>
      </c>
    </row>
    <row r="8" spans="1:2" s="445" customFormat="1" ht="9.9499999999999993" customHeight="1" x14ac:dyDescent="0.2">
      <c r="B8" s="447"/>
    </row>
    <row r="9" spans="1:2" s="445" customFormat="1" ht="61.5" customHeight="1" x14ac:dyDescent="0.2">
      <c r="B9" s="456" t="s">
        <v>416</v>
      </c>
    </row>
    <row r="10" spans="1:2" s="445" customFormat="1" ht="9.9499999999999993" customHeight="1" x14ac:dyDescent="0.2">
      <c r="B10" s="447"/>
    </row>
    <row r="11" spans="1:2" s="445" customFormat="1" ht="152.25" customHeight="1" x14ac:dyDescent="0.2">
      <c r="B11" s="447" t="s">
        <v>417</v>
      </c>
    </row>
    <row r="12" spans="1:2" s="445" customFormat="1" ht="9.9499999999999993" customHeight="1" x14ac:dyDescent="0.2">
      <c r="B12" s="447"/>
    </row>
    <row r="13" spans="1:2" s="445" customFormat="1" ht="96" customHeight="1" x14ac:dyDescent="0.2">
      <c r="B13" s="447" t="s">
        <v>418</v>
      </c>
    </row>
    <row r="14" spans="1:2" s="445" customFormat="1" ht="9.9499999999999993" customHeight="1" x14ac:dyDescent="0.2">
      <c r="B14" s="447"/>
    </row>
    <row r="15" spans="1:2" s="445" customFormat="1" ht="176.25" customHeight="1" x14ac:dyDescent="0.2">
      <c r="B15" s="456" t="s">
        <v>419</v>
      </c>
    </row>
    <row r="16" spans="1:2" s="445" customFormat="1" ht="9.9499999999999993" customHeight="1" x14ac:dyDescent="0.2">
      <c r="B16" s="447"/>
    </row>
    <row r="17" spans="1:6" s="445" customFormat="1" ht="26.25" customHeight="1" x14ac:dyDescent="0.2">
      <c r="B17" s="448" t="s">
        <v>420</v>
      </c>
    </row>
    <row r="18" spans="1:6" s="445" customFormat="1" ht="37.5" customHeight="1" x14ac:dyDescent="0.2">
      <c r="B18" s="449" t="s">
        <v>421</v>
      </c>
    </row>
    <row r="19" spans="1:6" s="445" customFormat="1" ht="12" x14ac:dyDescent="0.2"/>
    <row r="20" spans="1:6" s="445" customFormat="1" ht="12" x14ac:dyDescent="0.2"/>
    <row r="21" spans="1:6" s="445" customFormat="1" ht="12" x14ac:dyDescent="0.2"/>
    <row r="22" spans="1:6" x14ac:dyDescent="0.2">
      <c r="A22" s="454"/>
      <c r="B22" s="454"/>
      <c r="C22" s="454"/>
      <c r="D22" s="454"/>
      <c r="E22" s="454"/>
      <c r="F22" s="454"/>
    </row>
    <row r="23" spans="1:6" x14ac:dyDescent="0.2">
      <c r="A23" s="454"/>
      <c r="B23" s="454"/>
      <c r="C23" s="454"/>
      <c r="D23" s="454"/>
      <c r="E23" s="454"/>
      <c r="F23" s="454"/>
    </row>
    <row r="24" spans="1:6" x14ac:dyDescent="0.2">
      <c r="A24" s="457"/>
      <c r="B24" s="454"/>
      <c r="C24" s="454"/>
      <c r="D24" s="454"/>
      <c r="E24" s="454"/>
      <c r="F24" s="454"/>
    </row>
    <row r="25" spans="1:6" x14ac:dyDescent="0.2">
      <c r="A25" s="458"/>
      <c r="B25" s="454"/>
      <c r="C25" s="454"/>
      <c r="D25" s="454"/>
      <c r="E25" s="454"/>
      <c r="F25" s="454"/>
    </row>
    <row r="26" spans="1:6" x14ac:dyDescent="0.2">
      <c r="A26" s="454"/>
      <c r="B26" s="454"/>
      <c r="C26" s="454"/>
      <c r="D26" s="454"/>
      <c r="E26" s="454"/>
      <c r="F26" s="454"/>
    </row>
    <row r="27" spans="1:6" x14ac:dyDescent="0.2">
      <c r="A27" s="454"/>
      <c r="B27" s="454"/>
      <c r="C27" s="454"/>
      <c r="D27" s="454"/>
      <c r="E27" s="454"/>
      <c r="F27" s="454"/>
    </row>
    <row r="28" spans="1:6" x14ac:dyDescent="0.2">
      <c r="A28" s="454"/>
      <c r="B28" s="454"/>
      <c r="C28" s="454"/>
      <c r="D28" s="454"/>
      <c r="E28" s="454"/>
      <c r="F28" s="454"/>
    </row>
    <row r="29" spans="1:6" x14ac:dyDescent="0.2">
      <c r="A29" s="454"/>
      <c r="B29" s="454"/>
      <c r="C29" s="454"/>
      <c r="D29" s="454"/>
      <c r="E29" s="454"/>
      <c r="F29" s="454"/>
    </row>
    <row r="30" spans="1:6" x14ac:dyDescent="0.2">
      <c r="A30" s="454"/>
      <c r="B30" s="454"/>
      <c r="C30" s="454"/>
      <c r="D30" s="454"/>
      <c r="E30" s="454"/>
      <c r="F30" s="454"/>
    </row>
    <row r="31" spans="1:6" x14ac:dyDescent="0.2">
      <c r="A31" s="454"/>
      <c r="B31" s="454"/>
      <c r="C31" s="454"/>
      <c r="D31" s="454"/>
      <c r="E31" s="454"/>
      <c r="F31" s="454"/>
    </row>
    <row r="32" spans="1:6" x14ac:dyDescent="0.2">
      <c r="A32" s="454"/>
      <c r="B32" s="454"/>
      <c r="C32" s="454"/>
      <c r="D32" s="454"/>
      <c r="E32" s="454"/>
      <c r="F32" s="454"/>
    </row>
    <row r="33" spans="1:10" x14ac:dyDescent="0.2">
      <c r="A33" s="459"/>
      <c r="B33" s="459"/>
      <c r="C33" s="459"/>
      <c r="D33" s="459"/>
      <c r="E33" s="459"/>
      <c r="F33" s="459"/>
    </row>
    <row r="34" spans="1:10" x14ac:dyDescent="0.2">
      <c r="A34" s="454"/>
      <c r="B34" s="454"/>
      <c r="C34" s="454"/>
      <c r="D34" s="454"/>
      <c r="E34" s="454"/>
      <c r="F34" s="454"/>
    </row>
    <row r="35" spans="1:10" x14ac:dyDescent="0.2">
      <c r="A35" s="454"/>
      <c r="B35" s="454"/>
      <c r="C35" s="454"/>
      <c r="D35" s="454"/>
      <c r="E35" s="454"/>
      <c r="F35" s="454"/>
    </row>
    <row r="36" spans="1:10" ht="8.1" customHeight="1" x14ac:dyDescent="0.2">
      <c r="A36" s="454"/>
      <c r="B36" s="454"/>
      <c r="C36" s="454"/>
      <c r="D36" s="454"/>
      <c r="E36" s="454"/>
      <c r="F36" s="454"/>
    </row>
    <row r="37" spans="1:10" ht="13.5" customHeight="1" x14ac:dyDescent="0.2">
      <c r="A37" s="454"/>
      <c r="B37" s="454"/>
      <c r="C37" s="454"/>
      <c r="D37" s="454"/>
      <c r="E37" s="454"/>
      <c r="F37" s="454"/>
    </row>
    <row r="38" spans="1:10" x14ac:dyDescent="0.2">
      <c r="A38" s="454"/>
      <c r="B38" s="454"/>
      <c r="C38" s="454"/>
      <c r="D38" s="454"/>
      <c r="E38" s="454"/>
      <c r="F38" s="454"/>
    </row>
    <row r="39" spans="1:10" x14ac:dyDescent="0.2">
      <c r="A39" s="454"/>
      <c r="B39" s="454"/>
      <c r="C39" s="454"/>
      <c r="D39" s="454"/>
      <c r="E39" s="454"/>
      <c r="F39" s="454"/>
      <c r="J39" s="460"/>
    </row>
    <row r="40" spans="1:10" x14ac:dyDescent="0.2">
      <c r="A40" s="454"/>
      <c r="B40" s="454"/>
      <c r="C40" s="454"/>
      <c r="D40" s="454"/>
      <c r="E40" s="454"/>
      <c r="F40" s="454"/>
    </row>
    <row r="41" spans="1:10" x14ac:dyDescent="0.2">
      <c r="A41" s="454"/>
      <c r="B41" s="454"/>
      <c r="C41" s="454"/>
      <c r="D41" s="454"/>
      <c r="E41" s="454"/>
      <c r="F41" s="454"/>
    </row>
    <row r="42" spans="1:10" x14ac:dyDescent="0.2">
      <c r="A42" s="454"/>
      <c r="B42" s="454"/>
      <c r="C42" s="454"/>
      <c r="D42" s="454"/>
      <c r="E42" s="454"/>
      <c r="F42" s="454"/>
    </row>
    <row r="43" spans="1:10" ht="33" customHeight="1" x14ac:dyDescent="0.2">
      <c r="A43" s="454"/>
      <c r="B43" s="454"/>
      <c r="C43" s="454"/>
      <c r="D43" s="454"/>
      <c r="E43" s="454"/>
      <c r="F43" s="454"/>
    </row>
    <row r="44" spans="1:10" ht="16.5" customHeight="1" x14ac:dyDescent="0.2">
      <c r="A44" s="454"/>
      <c r="B44" s="454"/>
      <c r="C44" s="454"/>
      <c r="D44" s="454"/>
      <c r="E44" s="454"/>
      <c r="F44" s="454"/>
    </row>
    <row r="45" spans="1:10" x14ac:dyDescent="0.2">
      <c r="A45" s="454"/>
      <c r="B45" s="454"/>
      <c r="C45" s="454"/>
      <c r="D45" s="454"/>
      <c r="E45" s="454"/>
      <c r="F45" s="454"/>
    </row>
    <row r="46" spans="1:10" x14ac:dyDescent="0.2">
      <c r="A46" s="454"/>
      <c r="B46" s="454"/>
      <c r="C46" s="454"/>
      <c r="D46" s="454"/>
      <c r="E46" s="454"/>
      <c r="F46" s="454"/>
    </row>
    <row r="47" spans="1:10" x14ac:dyDescent="0.2">
      <c r="A47" s="454"/>
      <c r="B47" s="454"/>
      <c r="C47" s="454"/>
      <c r="D47" s="454"/>
      <c r="E47" s="454"/>
      <c r="F47" s="454"/>
    </row>
    <row r="48" spans="1:10" x14ac:dyDescent="0.2">
      <c r="A48" s="454"/>
      <c r="B48" s="454"/>
      <c r="C48" s="454"/>
      <c r="D48" s="454"/>
      <c r="E48" s="454"/>
      <c r="F48" s="454"/>
    </row>
    <row r="49" spans="1:6" x14ac:dyDescent="0.2">
      <c r="A49" s="454"/>
      <c r="B49" s="454"/>
      <c r="C49" s="454"/>
      <c r="D49" s="454"/>
      <c r="E49" s="454"/>
      <c r="F49" s="454"/>
    </row>
    <row r="50" spans="1:6" x14ac:dyDescent="0.2">
      <c r="A50" s="454"/>
      <c r="B50" s="454"/>
      <c r="C50" s="454"/>
      <c r="D50" s="454"/>
      <c r="E50" s="454"/>
      <c r="F50" s="454"/>
    </row>
    <row r="51" spans="1:6" x14ac:dyDescent="0.2">
      <c r="A51" s="454"/>
      <c r="B51" s="454"/>
      <c r="C51" s="454"/>
      <c r="D51" s="454"/>
      <c r="E51" s="454"/>
      <c r="F51" s="454"/>
    </row>
    <row r="52" spans="1:6" x14ac:dyDescent="0.2">
      <c r="A52" s="454"/>
      <c r="B52" s="454"/>
      <c r="C52" s="454"/>
      <c r="D52" s="454"/>
      <c r="E52" s="454"/>
      <c r="F52" s="454"/>
    </row>
    <row r="53" spans="1:6" x14ac:dyDescent="0.2">
      <c r="A53" s="454"/>
      <c r="B53" s="454"/>
      <c r="C53" s="454"/>
      <c r="D53" s="454"/>
      <c r="E53" s="454"/>
      <c r="F53" s="454"/>
    </row>
    <row r="54" spans="1:6" x14ac:dyDescent="0.2">
      <c r="A54" s="454"/>
      <c r="B54" s="454"/>
      <c r="C54" s="454"/>
      <c r="D54" s="454"/>
      <c r="E54" s="454"/>
      <c r="F54" s="454"/>
    </row>
    <row r="55" spans="1:6" x14ac:dyDescent="0.2">
      <c r="A55" s="454"/>
      <c r="B55" s="454"/>
      <c r="C55" s="454"/>
      <c r="D55" s="454"/>
      <c r="E55" s="454"/>
      <c r="F55" s="454"/>
    </row>
    <row r="56" spans="1:6" x14ac:dyDescent="0.2">
      <c r="A56" s="454"/>
      <c r="B56" s="454"/>
      <c r="C56" s="454"/>
      <c r="D56" s="454"/>
      <c r="E56" s="454"/>
      <c r="F56" s="454"/>
    </row>
    <row r="57" spans="1:6" x14ac:dyDescent="0.2">
      <c r="A57" s="454"/>
      <c r="B57" s="454"/>
      <c r="C57" s="454"/>
      <c r="D57" s="454"/>
      <c r="E57" s="454"/>
      <c r="F57" s="454"/>
    </row>
    <row r="58" spans="1:6" x14ac:dyDescent="0.2">
      <c r="A58" s="454"/>
      <c r="B58" s="454"/>
      <c r="C58" s="454"/>
      <c r="D58" s="454"/>
      <c r="E58" s="454"/>
      <c r="F58" s="454"/>
    </row>
    <row r="59" spans="1:6" x14ac:dyDescent="0.2">
      <c r="A59" s="454"/>
      <c r="B59" s="454"/>
      <c r="C59" s="454"/>
      <c r="D59" s="454"/>
      <c r="E59" s="454"/>
      <c r="F59" s="454"/>
    </row>
    <row r="60" spans="1:6" x14ac:dyDescent="0.2">
      <c r="A60" s="454"/>
      <c r="B60" s="454"/>
      <c r="C60" s="454"/>
      <c r="D60" s="454"/>
      <c r="E60" s="454"/>
      <c r="F60" s="454"/>
    </row>
    <row r="61" spans="1:6" x14ac:dyDescent="0.2">
      <c r="A61" s="454"/>
      <c r="B61" s="454"/>
      <c r="C61" s="454"/>
      <c r="D61" s="454"/>
      <c r="E61" s="454"/>
      <c r="F61" s="454"/>
    </row>
    <row r="62" spans="1:6" x14ac:dyDescent="0.2">
      <c r="A62" s="454"/>
      <c r="B62" s="454"/>
      <c r="C62" s="454"/>
      <c r="D62" s="454"/>
      <c r="E62" s="454"/>
      <c r="F62" s="454"/>
    </row>
    <row r="63" spans="1:6" x14ac:dyDescent="0.2">
      <c r="A63" s="454"/>
      <c r="B63" s="454"/>
      <c r="C63" s="454"/>
      <c r="D63" s="454"/>
      <c r="E63" s="454"/>
      <c r="F63" s="454"/>
    </row>
    <row r="64" spans="1:6" x14ac:dyDescent="0.2">
      <c r="A64" s="454"/>
      <c r="B64" s="454"/>
      <c r="C64" s="454"/>
      <c r="D64" s="454"/>
      <c r="E64" s="454"/>
      <c r="F64" s="454"/>
    </row>
    <row r="65" spans="1:6" x14ac:dyDescent="0.2">
      <c r="A65" s="454"/>
      <c r="B65" s="454"/>
      <c r="C65" s="454"/>
      <c r="D65" s="454"/>
      <c r="E65" s="454"/>
      <c r="F65" s="454"/>
    </row>
    <row r="66" spans="1:6" x14ac:dyDescent="0.2">
      <c r="A66" s="454"/>
      <c r="B66" s="454"/>
      <c r="C66" s="454"/>
      <c r="D66" s="454"/>
      <c r="E66" s="454"/>
      <c r="F66" s="454"/>
    </row>
    <row r="67" spans="1:6" x14ac:dyDescent="0.2">
      <c r="A67" s="454"/>
      <c r="B67" s="454"/>
      <c r="C67" s="454"/>
      <c r="D67" s="454"/>
      <c r="E67" s="454"/>
      <c r="F67" s="454"/>
    </row>
    <row r="68" spans="1:6" x14ac:dyDescent="0.2">
      <c r="A68" s="454"/>
      <c r="B68" s="454"/>
      <c r="C68" s="454"/>
      <c r="D68" s="454"/>
      <c r="E68" s="454"/>
      <c r="F68" s="454"/>
    </row>
    <row r="69" spans="1:6" x14ac:dyDescent="0.2">
      <c r="A69" s="454"/>
      <c r="B69" s="454"/>
      <c r="C69" s="454"/>
      <c r="D69" s="454"/>
      <c r="E69" s="454"/>
      <c r="F69" s="454"/>
    </row>
    <row r="70" spans="1:6" x14ac:dyDescent="0.2">
      <c r="A70" s="454"/>
      <c r="B70" s="454"/>
      <c r="C70" s="454"/>
      <c r="D70" s="454"/>
      <c r="E70" s="454"/>
      <c r="F70" s="454"/>
    </row>
    <row r="71" spans="1:6" x14ac:dyDescent="0.2">
      <c r="A71" s="454"/>
      <c r="B71" s="454"/>
      <c r="C71" s="454"/>
      <c r="D71" s="454"/>
      <c r="E71" s="454"/>
      <c r="F71" s="454"/>
    </row>
    <row r="72" spans="1:6" x14ac:dyDescent="0.2">
      <c r="A72" s="454"/>
      <c r="B72" s="454"/>
      <c r="C72" s="454"/>
      <c r="D72" s="454"/>
      <c r="E72" s="454"/>
      <c r="F72" s="454"/>
    </row>
    <row r="73" spans="1:6" x14ac:dyDescent="0.2">
      <c r="A73" s="454"/>
      <c r="B73" s="454"/>
      <c r="C73" s="454"/>
      <c r="D73" s="454"/>
      <c r="E73" s="454"/>
      <c r="F73" s="454"/>
    </row>
    <row r="74" spans="1:6" x14ac:dyDescent="0.2">
      <c r="A74" s="454"/>
      <c r="B74" s="454"/>
      <c r="C74" s="454"/>
      <c r="D74" s="454"/>
      <c r="E74" s="454"/>
      <c r="F74" s="454"/>
    </row>
    <row r="75" spans="1:6" x14ac:dyDescent="0.2">
      <c r="A75" s="454"/>
      <c r="B75" s="454"/>
      <c r="C75" s="454"/>
      <c r="D75" s="454"/>
      <c r="E75" s="454"/>
      <c r="F75" s="454"/>
    </row>
    <row r="76" spans="1:6" x14ac:dyDescent="0.2">
      <c r="A76" s="454"/>
      <c r="B76" s="454"/>
      <c r="C76" s="454"/>
      <c r="D76" s="454"/>
      <c r="E76" s="454"/>
      <c r="F76" s="454"/>
    </row>
    <row r="77" spans="1:6" x14ac:dyDescent="0.2">
      <c r="A77" s="454"/>
      <c r="B77" s="454"/>
      <c r="C77" s="454"/>
      <c r="D77" s="454"/>
      <c r="E77" s="454"/>
      <c r="F77" s="454"/>
    </row>
    <row r="78" spans="1:6" x14ac:dyDescent="0.2">
      <c r="A78" s="454"/>
      <c r="B78" s="454"/>
      <c r="C78" s="454"/>
      <c r="D78" s="454"/>
      <c r="E78" s="454"/>
      <c r="F78" s="454"/>
    </row>
    <row r="79" spans="1:6" x14ac:dyDescent="0.2">
      <c r="A79" s="454"/>
      <c r="B79" s="454"/>
      <c r="C79" s="454"/>
      <c r="D79" s="454"/>
      <c r="E79" s="454"/>
      <c r="F79" s="454"/>
    </row>
    <row r="80" spans="1:6" x14ac:dyDescent="0.2">
      <c r="A80" s="454"/>
      <c r="B80" s="454"/>
      <c r="C80" s="454"/>
      <c r="D80" s="454"/>
      <c r="E80" s="454"/>
      <c r="F80" s="454"/>
    </row>
    <row r="81" spans="1:6" x14ac:dyDescent="0.2">
      <c r="A81" s="454"/>
      <c r="B81" s="454"/>
      <c r="C81" s="454"/>
      <c r="D81" s="454"/>
      <c r="E81" s="454"/>
      <c r="F81" s="454"/>
    </row>
    <row r="82" spans="1:6" x14ac:dyDescent="0.2">
      <c r="A82" s="454"/>
      <c r="B82" s="454"/>
      <c r="C82" s="454"/>
      <c r="D82" s="454"/>
      <c r="E82" s="454"/>
      <c r="F82" s="454"/>
    </row>
    <row r="83" spans="1:6" x14ac:dyDescent="0.2">
      <c r="A83" s="454"/>
      <c r="B83" s="454"/>
      <c r="C83" s="454"/>
      <c r="D83" s="454"/>
      <c r="E83" s="454"/>
      <c r="F83" s="454"/>
    </row>
    <row r="84" spans="1:6" x14ac:dyDescent="0.2">
      <c r="A84" s="454"/>
      <c r="B84" s="454"/>
      <c r="C84" s="454"/>
      <c r="D84" s="454"/>
      <c r="E84" s="454"/>
      <c r="F84" s="454"/>
    </row>
    <row r="85" spans="1:6" x14ac:dyDescent="0.2">
      <c r="A85" s="454"/>
      <c r="B85" s="454"/>
      <c r="C85" s="454"/>
      <c r="D85" s="454"/>
      <c r="E85" s="454"/>
      <c r="F85" s="454"/>
    </row>
    <row r="86" spans="1:6" x14ac:dyDescent="0.2">
      <c r="A86" s="454"/>
      <c r="B86" s="454"/>
      <c r="C86" s="454"/>
      <c r="D86" s="454"/>
      <c r="E86" s="454"/>
      <c r="F86" s="454"/>
    </row>
    <row r="87" spans="1:6" x14ac:dyDescent="0.2">
      <c r="A87" s="454"/>
      <c r="B87" s="454"/>
      <c r="C87" s="454"/>
      <c r="D87" s="454"/>
      <c r="E87" s="454"/>
      <c r="F87" s="454"/>
    </row>
    <row r="88" spans="1:6" x14ac:dyDescent="0.2">
      <c r="A88" s="454"/>
      <c r="B88" s="454"/>
      <c r="C88" s="454"/>
      <c r="D88" s="454"/>
      <c r="E88" s="454"/>
      <c r="F88" s="454"/>
    </row>
    <row r="89" spans="1:6" x14ac:dyDescent="0.2">
      <c r="A89" s="454"/>
      <c r="B89" s="454"/>
      <c r="C89" s="454"/>
      <c r="D89" s="454"/>
      <c r="E89" s="454"/>
      <c r="F89" s="454"/>
    </row>
    <row r="90" spans="1:6" x14ac:dyDescent="0.2">
      <c r="A90" s="454"/>
      <c r="B90" s="454"/>
      <c r="C90" s="454"/>
      <c r="D90" s="454"/>
      <c r="E90" s="454"/>
      <c r="F90" s="454"/>
    </row>
    <row r="91" spans="1:6" x14ac:dyDescent="0.2">
      <c r="A91" s="454"/>
      <c r="B91" s="454"/>
      <c r="C91" s="454"/>
      <c r="D91" s="454"/>
      <c r="E91" s="454"/>
      <c r="F91" s="454"/>
    </row>
    <row r="92" spans="1:6" x14ac:dyDescent="0.2">
      <c r="A92" s="454"/>
      <c r="B92" s="454"/>
      <c r="C92" s="454"/>
      <c r="D92" s="454"/>
      <c r="E92" s="454"/>
      <c r="F92" s="454"/>
    </row>
    <row r="93" spans="1:6" x14ac:dyDescent="0.2">
      <c r="A93" s="454"/>
      <c r="B93" s="454"/>
      <c r="C93" s="454"/>
      <c r="D93" s="454"/>
      <c r="E93" s="454"/>
      <c r="F93" s="454"/>
    </row>
    <row r="94" spans="1:6" x14ac:dyDescent="0.2">
      <c r="A94" s="454"/>
      <c r="B94" s="454"/>
      <c r="C94" s="454"/>
      <c r="D94" s="454"/>
      <c r="E94" s="454"/>
      <c r="F94" s="454"/>
    </row>
    <row r="95" spans="1:6" x14ac:dyDescent="0.2">
      <c r="A95" s="454"/>
      <c r="B95" s="454"/>
      <c r="C95" s="454"/>
      <c r="D95" s="454"/>
      <c r="E95" s="454"/>
      <c r="F95" s="454"/>
    </row>
    <row r="96" spans="1:6" x14ac:dyDescent="0.2">
      <c r="A96" s="454"/>
      <c r="B96" s="454"/>
      <c r="C96" s="454"/>
      <c r="D96" s="454"/>
      <c r="E96" s="454"/>
      <c r="F96" s="454"/>
    </row>
    <row r="97" spans="1:6" x14ac:dyDescent="0.2">
      <c r="A97" s="454"/>
      <c r="B97" s="454"/>
      <c r="C97" s="454"/>
      <c r="D97" s="454"/>
      <c r="E97" s="454"/>
      <c r="F97" s="454"/>
    </row>
    <row r="98" spans="1:6" x14ac:dyDescent="0.2">
      <c r="A98" s="454"/>
      <c r="B98" s="454"/>
      <c r="C98" s="454"/>
      <c r="D98" s="454"/>
      <c r="E98" s="454"/>
      <c r="F98" s="454"/>
    </row>
    <row r="99" spans="1:6" x14ac:dyDescent="0.2">
      <c r="A99" s="454"/>
      <c r="B99" s="454"/>
      <c r="C99" s="454"/>
      <c r="D99" s="454"/>
      <c r="E99" s="454"/>
      <c r="F99" s="454"/>
    </row>
    <row r="100" spans="1:6" x14ac:dyDescent="0.2">
      <c r="A100" s="454"/>
      <c r="B100" s="454"/>
      <c r="C100" s="454"/>
      <c r="D100" s="454"/>
      <c r="E100" s="454"/>
      <c r="F100" s="454"/>
    </row>
    <row r="101" spans="1:6" x14ac:dyDescent="0.2">
      <c r="A101" s="454"/>
      <c r="B101" s="454"/>
      <c r="C101" s="454"/>
      <c r="D101" s="454"/>
      <c r="E101" s="454"/>
      <c r="F101" s="454"/>
    </row>
    <row r="102" spans="1:6" x14ac:dyDescent="0.2">
      <c r="A102" s="454"/>
      <c r="B102" s="454"/>
      <c r="C102" s="454"/>
      <c r="D102" s="454"/>
      <c r="E102" s="454"/>
      <c r="F102" s="454"/>
    </row>
    <row r="103" spans="1:6" x14ac:dyDescent="0.2">
      <c r="A103" s="454"/>
      <c r="B103" s="454"/>
      <c r="C103" s="454"/>
      <c r="D103" s="454"/>
      <c r="E103" s="454"/>
      <c r="F103" s="454"/>
    </row>
    <row r="104" spans="1:6" x14ac:dyDescent="0.2">
      <c r="A104" s="454"/>
      <c r="B104" s="454"/>
      <c r="C104" s="454"/>
      <c r="D104" s="454"/>
      <c r="E104" s="454"/>
      <c r="F104" s="454"/>
    </row>
    <row r="105" spans="1:6" x14ac:dyDescent="0.2">
      <c r="A105" s="454"/>
      <c r="B105" s="454"/>
      <c r="C105" s="454"/>
      <c r="D105" s="454"/>
      <c r="E105" s="454"/>
      <c r="F105" s="454"/>
    </row>
    <row r="106" spans="1:6" x14ac:dyDescent="0.2">
      <c r="A106" s="454"/>
      <c r="B106" s="454"/>
      <c r="C106" s="454"/>
      <c r="D106" s="454"/>
      <c r="E106" s="454"/>
      <c r="F106" s="454"/>
    </row>
    <row r="107" spans="1:6" x14ac:dyDescent="0.2">
      <c r="A107" s="454"/>
      <c r="B107" s="454"/>
      <c r="C107" s="454"/>
      <c r="D107" s="454"/>
      <c r="E107" s="454"/>
      <c r="F107" s="454"/>
    </row>
    <row r="108" spans="1:6" x14ac:dyDescent="0.2">
      <c r="A108" s="454"/>
      <c r="B108" s="454"/>
      <c r="C108" s="454"/>
      <c r="D108" s="454"/>
      <c r="E108" s="454"/>
      <c r="F108" s="454"/>
    </row>
    <row r="109" spans="1:6" x14ac:dyDescent="0.2">
      <c r="A109" s="454"/>
      <c r="B109" s="454"/>
      <c r="C109" s="454"/>
      <c r="D109" s="454"/>
      <c r="E109" s="454"/>
      <c r="F109" s="454"/>
    </row>
    <row r="110" spans="1:6" x14ac:dyDescent="0.2">
      <c r="A110" s="454"/>
      <c r="B110" s="454"/>
      <c r="C110" s="454"/>
      <c r="D110" s="454"/>
      <c r="E110" s="454"/>
      <c r="F110" s="454"/>
    </row>
    <row r="111" spans="1:6" x14ac:dyDescent="0.2">
      <c r="A111" s="454"/>
      <c r="B111" s="454"/>
      <c r="C111" s="454"/>
      <c r="D111" s="454"/>
      <c r="E111" s="454"/>
      <c r="F111" s="454"/>
    </row>
    <row r="112" spans="1:6" x14ac:dyDescent="0.2">
      <c r="A112" s="454"/>
      <c r="B112" s="454"/>
      <c r="C112" s="454"/>
      <c r="D112" s="454"/>
      <c r="E112" s="454"/>
      <c r="F112" s="454"/>
    </row>
    <row r="113" spans="1:6" x14ac:dyDescent="0.2">
      <c r="A113" s="454"/>
      <c r="B113" s="454"/>
      <c r="C113" s="454"/>
      <c r="D113" s="454"/>
      <c r="E113" s="454"/>
      <c r="F113" s="454"/>
    </row>
    <row r="114" spans="1:6" x14ac:dyDescent="0.2">
      <c r="A114" s="454"/>
      <c r="B114" s="454"/>
      <c r="C114" s="454"/>
      <c r="D114" s="454"/>
      <c r="E114" s="454"/>
      <c r="F114" s="454"/>
    </row>
    <row r="115" spans="1:6" x14ac:dyDescent="0.2">
      <c r="A115" s="454"/>
      <c r="B115" s="454"/>
      <c r="C115" s="454"/>
      <c r="D115" s="454"/>
      <c r="E115" s="454"/>
      <c r="F115" s="454"/>
    </row>
    <row r="116" spans="1:6" x14ac:dyDescent="0.2">
      <c r="A116" s="454"/>
      <c r="B116" s="454"/>
      <c r="C116" s="454"/>
      <c r="D116" s="454"/>
      <c r="E116" s="454"/>
      <c r="F116" s="454"/>
    </row>
    <row r="117" spans="1:6" x14ac:dyDescent="0.2">
      <c r="A117" s="454"/>
      <c r="B117" s="454"/>
      <c r="C117" s="454"/>
      <c r="D117" s="454"/>
      <c r="E117" s="454"/>
      <c r="F117" s="454"/>
    </row>
    <row r="118" spans="1:6" x14ac:dyDescent="0.2">
      <c r="A118" s="454"/>
      <c r="B118" s="454"/>
      <c r="C118" s="454"/>
      <c r="D118" s="454"/>
      <c r="E118" s="454"/>
      <c r="F118" s="454"/>
    </row>
    <row r="119" spans="1:6" x14ac:dyDescent="0.2">
      <c r="A119" s="454"/>
      <c r="B119" s="454"/>
      <c r="C119" s="454"/>
      <c r="D119" s="454"/>
      <c r="E119" s="454"/>
      <c r="F119" s="454"/>
    </row>
    <row r="120" spans="1:6" x14ac:dyDescent="0.2">
      <c r="A120" s="454"/>
      <c r="B120" s="454"/>
      <c r="C120" s="454"/>
      <c r="D120" s="454"/>
      <c r="E120" s="454"/>
      <c r="F120" s="454"/>
    </row>
    <row r="121" spans="1:6" x14ac:dyDescent="0.2">
      <c r="A121" s="454"/>
      <c r="B121" s="454"/>
      <c r="C121" s="454"/>
      <c r="D121" s="454"/>
      <c r="E121" s="454"/>
      <c r="F121" s="454"/>
    </row>
    <row r="122" spans="1:6" x14ac:dyDescent="0.2">
      <c r="A122" s="454"/>
      <c r="B122" s="454"/>
      <c r="C122" s="454"/>
      <c r="D122" s="454"/>
      <c r="E122" s="454"/>
      <c r="F122" s="454"/>
    </row>
    <row r="123" spans="1:6" x14ac:dyDescent="0.2">
      <c r="A123" s="454"/>
      <c r="B123" s="454"/>
      <c r="C123" s="454"/>
      <c r="D123" s="454"/>
      <c r="E123" s="454"/>
      <c r="F123" s="454"/>
    </row>
    <row r="124" spans="1:6" x14ac:dyDescent="0.2">
      <c r="A124" s="454"/>
      <c r="B124" s="454"/>
      <c r="C124" s="454"/>
      <c r="D124" s="454"/>
      <c r="E124" s="454"/>
      <c r="F124" s="454"/>
    </row>
    <row r="125" spans="1:6" x14ac:dyDescent="0.2">
      <c r="A125" s="454"/>
      <c r="B125" s="454"/>
      <c r="C125" s="454"/>
      <c r="D125" s="454"/>
      <c r="E125" s="454"/>
      <c r="F125" s="454"/>
    </row>
    <row r="126" spans="1:6" x14ac:dyDescent="0.2">
      <c r="A126" s="454"/>
      <c r="B126" s="454"/>
      <c r="C126" s="454"/>
      <c r="D126" s="454"/>
      <c r="E126" s="454"/>
      <c r="F126" s="454"/>
    </row>
    <row r="127" spans="1:6" x14ac:dyDescent="0.2">
      <c r="A127" s="454"/>
      <c r="B127" s="454"/>
      <c r="C127" s="454"/>
      <c r="D127" s="454"/>
      <c r="E127" s="454"/>
      <c r="F127" s="454"/>
    </row>
    <row r="128" spans="1:6" x14ac:dyDescent="0.2">
      <c r="A128" s="454"/>
      <c r="B128" s="454"/>
      <c r="C128" s="454"/>
      <c r="D128" s="454"/>
      <c r="E128" s="454"/>
      <c r="F128" s="454"/>
    </row>
    <row r="129" spans="1:6" x14ac:dyDescent="0.2">
      <c r="A129" s="454"/>
      <c r="B129" s="454"/>
      <c r="C129" s="454"/>
      <c r="D129" s="454"/>
      <c r="E129" s="454"/>
      <c r="F129" s="454"/>
    </row>
    <row r="130" spans="1:6" x14ac:dyDescent="0.2">
      <c r="A130" s="454"/>
      <c r="B130" s="454"/>
      <c r="C130" s="454"/>
      <c r="D130" s="454"/>
      <c r="E130" s="454"/>
      <c r="F130" s="454"/>
    </row>
    <row r="131" spans="1:6" x14ac:dyDescent="0.2">
      <c r="A131" s="454"/>
      <c r="B131" s="454"/>
      <c r="C131" s="454"/>
      <c r="D131" s="454"/>
      <c r="E131" s="454"/>
      <c r="F131" s="454"/>
    </row>
    <row r="132" spans="1:6" x14ac:dyDescent="0.2">
      <c r="A132" s="454"/>
      <c r="B132" s="454"/>
      <c r="C132" s="454"/>
      <c r="D132" s="454"/>
      <c r="E132" s="454"/>
      <c r="F132" s="454"/>
    </row>
    <row r="133" spans="1:6" x14ac:dyDescent="0.2">
      <c r="A133" s="454"/>
      <c r="B133" s="454"/>
      <c r="C133" s="454"/>
      <c r="D133" s="454"/>
      <c r="E133" s="454"/>
      <c r="F133" s="454"/>
    </row>
    <row r="134" spans="1:6" x14ac:dyDescent="0.2">
      <c r="A134" s="454"/>
      <c r="B134" s="454"/>
      <c r="C134" s="454"/>
      <c r="D134" s="454"/>
      <c r="E134" s="454"/>
      <c r="F134" s="454"/>
    </row>
    <row r="135" spans="1:6" x14ac:dyDescent="0.2">
      <c r="A135" s="454"/>
      <c r="B135" s="454"/>
      <c r="C135" s="454"/>
      <c r="D135" s="454"/>
      <c r="E135" s="454"/>
      <c r="F135" s="454"/>
    </row>
    <row r="136" spans="1:6" x14ac:dyDescent="0.2">
      <c r="A136" s="454"/>
      <c r="B136" s="454"/>
      <c r="C136" s="454"/>
      <c r="D136" s="454"/>
      <c r="E136" s="454"/>
      <c r="F136" s="454"/>
    </row>
    <row r="137" spans="1:6" x14ac:dyDescent="0.2">
      <c r="A137" s="454"/>
      <c r="B137" s="454"/>
      <c r="C137" s="454"/>
      <c r="D137" s="454"/>
      <c r="E137" s="454"/>
      <c r="F137" s="454"/>
    </row>
    <row r="138" spans="1:6" x14ac:dyDescent="0.2">
      <c r="A138" s="454"/>
      <c r="B138" s="454"/>
      <c r="C138" s="454"/>
      <c r="D138" s="454"/>
      <c r="E138" s="454"/>
      <c r="F138" s="454"/>
    </row>
    <row r="139" spans="1:6" x14ac:dyDescent="0.2">
      <c r="A139" s="454"/>
      <c r="B139" s="454"/>
      <c r="C139" s="454"/>
      <c r="D139" s="454"/>
      <c r="E139" s="454"/>
      <c r="F139" s="454"/>
    </row>
    <row r="140" spans="1:6" x14ac:dyDescent="0.2">
      <c r="A140" s="454"/>
      <c r="B140" s="454"/>
      <c r="C140" s="454"/>
      <c r="D140" s="454"/>
      <c r="E140" s="454"/>
      <c r="F140" s="454"/>
    </row>
    <row r="141" spans="1:6" x14ac:dyDescent="0.2">
      <c r="A141" s="454"/>
      <c r="B141" s="454"/>
      <c r="C141" s="454"/>
      <c r="D141" s="454"/>
      <c r="E141" s="454"/>
      <c r="F141" s="454"/>
    </row>
    <row r="142" spans="1:6" x14ac:dyDescent="0.2">
      <c r="A142" s="454"/>
      <c r="B142" s="454"/>
      <c r="C142" s="454"/>
      <c r="D142" s="454"/>
      <c r="E142" s="454"/>
      <c r="F142" s="454"/>
    </row>
    <row r="143" spans="1:6" x14ac:dyDescent="0.2">
      <c r="A143" s="454"/>
      <c r="B143" s="454"/>
      <c r="C143" s="454"/>
      <c r="D143" s="454"/>
      <c r="E143" s="454"/>
      <c r="F143" s="454"/>
    </row>
    <row r="144" spans="1:6" x14ac:dyDescent="0.2">
      <c r="A144" s="454"/>
      <c r="B144" s="454"/>
      <c r="C144" s="454"/>
      <c r="D144" s="454"/>
      <c r="E144" s="454"/>
      <c r="F144" s="454"/>
    </row>
    <row r="145" spans="1:6" x14ac:dyDescent="0.2">
      <c r="A145" s="454"/>
      <c r="B145" s="454"/>
      <c r="C145" s="454"/>
      <c r="D145" s="454"/>
      <c r="E145" s="454"/>
      <c r="F145" s="454"/>
    </row>
    <row r="146" spans="1:6" x14ac:dyDescent="0.2">
      <c r="A146" s="454"/>
      <c r="B146" s="454"/>
      <c r="C146" s="454"/>
      <c r="D146" s="454"/>
      <c r="E146" s="454"/>
      <c r="F146" s="454"/>
    </row>
    <row r="147" spans="1:6" x14ac:dyDescent="0.2">
      <c r="A147" s="454"/>
      <c r="B147" s="454"/>
      <c r="C147" s="454"/>
      <c r="D147" s="454"/>
      <c r="E147" s="454"/>
      <c r="F147" s="454"/>
    </row>
    <row r="148" spans="1:6" x14ac:dyDescent="0.2">
      <c r="A148" s="454"/>
      <c r="B148" s="454"/>
      <c r="C148" s="454"/>
      <c r="D148" s="454"/>
      <c r="E148" s="454"/>
      <c r="F148" s="454"/>
    </row>
    <row r="149" spans="1:6" x14ac:dyDescent="0.2">
      <c r="A149" s="454"/>
      <c r="B149" s="454"/>
      <c r="C149" s="454"/>
      <c r="D149" s="454"/>
      <c r="E149" s="454"/>
      <c r="F149" s="454"/>
    </row>
    <row r="150" spans="1:6" x14ac:dyDescent="0.2">
      <c r="A150" s="454"/>
      <c r="B150" s="454"/>
      <c r="C150" s="454"/>
      <c r="D150" s="454"/>
      <c r="E150" s="454"/>
      <c r="F150" s="454"/>
    </row>
    <row r="151" spans="1:6" x14ac:dyDescent="0.2">
      <c r="A151" s="454"/>
      <c r="B151" s="454"/>
      <c r="C151" s="454"/>
      <c r="D151" s="454"/>
      <c r="E151" s="454"/>
      <c r="F151" s="454"/>
    </row>
    <row r="152" spans="1:6" x14ac:dyDescent="0.2">
      <c r="A152" s="454"/>
      <c r="B152" s="454"/>
      <c r="C152" s="454"/>
      <c r="D152" s="454"/>
      <c r="E152" s="454"/>
      <c r="F152" s="454"/>
    </row>
    <row r="153" spans="1:6" x14ac:dyDescent="0.2">
      <c r="A153" s="454"/>
      <c r="B153" s="454"/>
      <c r="C153" s="454"/>
      <c r="D153" s="454"/>
      <c r="E153" s="454"/>
      <c r="F153" s="454"/>
    </row>
    <row r="154" spans="1:6" x14ac:dyDescent="0.2">
      <c r="A154" s="454"/>
      <c r="B154" s="454"/>
      <c r="C154" s="454"/>
      <c r="D154" s="454"/>
      <c r="E154" s="454"/>
      <c r="F154" s="454"/>
    </row>
    <row r="155" spans="1:6" x14ac:dyDescent="0.2">
      <c r="A155" s="454"/>
      <c r="B155" s="454"/>
      <c r="C155" s="454"/>
      <c r="D155" s="454"/>
      <c r="E155" s="454"/>
      <c r="F155" s="454"/>
    </row>
    <row r="156" spans="1:6" x14ac:dyDescent="0.2">
      <c r="A156" s="454"/>
      <c r="B156" s="454"/>
      <c r="C156" s="454"/>
      <c r="D156" s="454"/>
      <c r="E156" s="454"/>
      <c r="F156" s="454"/>
    </row>
    <row r="157" spans="1:6" x14ac:dyDescent="0.2">
      <c r="A157" s="454"/>
      <c r="B157" s="454"/>
      <c r="C157" s="454"/>
      <c r="D157" s="454"/>
      <c r="E157" s="454"/>
      <c r="F157" s="454"/>
    </row>
    <row r="158" spans="1:6" x14ac:dyDescent="0.2">
      <c r="A158" s="454"/>
      <c r="B158" s="454"/>
      <c r="C158" s="454"/>
      <c r="D158" s="454"/>
      <c r="E158" s="454"/>
      <c r="F158" s="454"/>
    </row>
    <row r="159" spans="1:6" x14ac:dyDescent="0.2">
      <c r="A159" s="454"/>
      <c r="B159" s="454"/>
      <c r="C159" s="454"/>
      <c r="D159" s="454"/>
      <c r="E159" s="454"/>
      <c r="F159" s="454"/>
    </row>
    <row r="160" spans="1:6" x14ac:dyDescent="0.2">
      <c r="A160" s="454"/>
      <c r="B160" s="454"/>
      <c r="C160" s="454"/>
      <c r="D160" s="454"/>
      <c r="E160" s="454"/>
      <c r="F160" s="454"/>
    </row>
    <row r="161" spans="1:6" x14ac:dyDescent="0.2">
      <c r="A161" s="454"/>
      <c r="B161" s="454"/>
      <c r="C161" s="454"/>
      <c r="D161" s="454"/>
      <c r="E161" s="454"/>
      <c r="F161" s="454"/>
    </row>
    <row r="162" spans="1:6" x14ac:dyDescent="0.2">
      <c r="A162" s="454"/>
      <c r="B162" s="454"/>
      <c r="C162" s="454"/>
      <c r="D162" s="454"/>
      <c r="E162" s="454"/>
      <c r="F162" s="454"/>
    </row>
    <row r="163" spans="1:6" x14ac:dyDescent="0.2">
      <c r="A163" s="454"/>
      <c r="B163" s="454"/>
      <c r="C163" s="454"/>
      <c r="D163" s="454"/>
      <c r="E163" s="454"/>
      <c r="F163" s="454"/>
    </row>
    <row r="164" spans="1:6" x14ac:dyDescent="0.2">
      <c r="A164" s="454"/>
      <c r="B164" s="454"/>
      <c r="C164" s="454"/>
      <c r="D164" s="454"/>
      <c r="E164" s="454"/>
      <c r="F164" s="454"/>
    </row>
    <row r="165" spans="1:6" x14ac:dyDescent="0.2">
      <c r="A165" s="454"/>
      <c r="B165" s="454"/>
      <c r="C165" s="454"/>
      <c r="D165" s="454"/>
      <c r="E165" s="454"/>
      <c r="F165" s="454"/>
    </row>
    <row r="166" spans="1:6" x14ac:dyDescent="0.2">
      <c r="A166" s="454"/>
      <c r="B166" s="454"/>
      <c r="C166" s="454"/>
      <c r="D166" s="454"/>
      <c r="E166" s="454"/>
      <c r="F166" s="454"/>
    </row>
    <row r="167" spans="1:6" x14ac:dyDescent="0.2">
      <c r="A167" s="454"/>
      <c r="B167" s="454"/>
      <c r="C167" s="454"/>
      <c r="D167" s="454"/>
      <c r="E167" s="454"/>
      <c r="F167" s="454"/>
    </row>
    <row r="168" spans="1:6" x14ac:dyDescent="0.2">
      <c r="A168" s="454"/>
      <c r="B168" s="454"/>
      <c r="C168" s="454"/>
      <c r="D168" s="454"/>
      <c r="E168" s="454"/>
      <c r="F168" s="454"/>
    </row>
    <row r="169" spans="1:6" x14ac:dyDescent="0.2">
      <c r="A169" s="454"/>
      <c r="B169" s="454"/>
      <c r="C169" s="454"/>
      <c r="D169" s="454"/>
      <c r="E169" s="454"/>
      <c r="F169" s="454"/>
    </row>
    <row r="170" spans="1:6" x14ac:dyDescent="0.2">
      <c r="A170" s="454"/>
      <c r="B170" s="454"/>
      <c r="C170" s="454"/>
      <c r="D170" s="454"/>
      <c r="E170" s="454"/>
      <c r="F170" s="454"/>
    </row>
    <row r="171" spans="1:6" x14ac:dyDescent="0.2">
      <c r="A171" s="454"/>
      <c r="B171" s="454"/>
      <c r="C171" s="454"/>
      <c r="D171" s="454"/>
      <c r="E171" s="454"/>
      <c r="F171" s="454"/>
    </row>
    <row r="172" spans="1:6" x14ac:dyDescent="0.2">
      <c r="A172" s="454"/>
      <c r="B172" s="454"/>
      <c r="C172" s="454"/>
      <c r="D172" s="454"/>
      <c r="E172" s="454"/>
      <c r="F172" s="454"/>
    </row>
    <row r="173" spans="1:6" x14ac:dyDescent="0.2">
      <c r="A173" s="454"/>
      <c r="B173" s="454"/>
      <c r="C173" s="454"/>
      <c r="D173" s="454"/>
      <c r="E173" s="454"/>
      <c r="F173" s="454"/>
    </row>
    <row r="174" spans="1:6" x14ac:dyDescent="0.2">
      <c r="A174" s="454"/>
      <c r="B174" s="454"/>
      <c r="C174" s="454"/>
      <c r="D174" s="454"/>
      <c r="E174" s="454"/>
      <c r="F174" s="454"/>
    </row>
    <row r="175" spans="1:6" x14ac:dyDescent="0.2">
      <c r="A175" s="454"/>
      <c r="B175" s="454"/>
      <c r="C175" s="454"/>
      <c r="D175" s="454"/>
      <c r="E175" s="454"/>
      <c r="F175" s="454"/>
    </row>
    <row r="176" spans="1:6" x14ac:dyDescent="0.2">
      <c r="A176" s="454"/>
      <c r="B176" s="454"/>
      <c r="C176" s="454"/>
      <c r="D176" s="454"/>
      <c r="E176" s="454"/>
      <c r="F176" s="454"/>
    </row>
    <row r="177" spans="1:6" x14ac:dyDescent="0.2">
      <c r="A177" s="454"/>
      <c r="B177" s="454"/>
      <c r="C177" s="454"/>
      <c r="D177" s="454"/>
      <c r="E177" s="454"/>
      <c r="F177" s="454"/>
    </row>
    <row r="178" spans="1:6" x14ac:dyDescent="0.2">
      <c r="A178" s="454"/>
      <c r="B178" s="454"/>
      <c r="C178" s="454"/>
      <c r="D178" s="454"/>
      <c r="E178" s="454"/>
      <c r="F178" s="454"/>
    </row>
    <row r="179" spans="1:6" x14ac:dyDescent="0.2">
      <c r="A179" s="454"/>
      <c r="B179" s="454"/>
      <c r="C179" s="454"/>
      <c r="D179" s="454"/>
      <c r="E179" s="454"/>
      <c r="F179" s="454"/>
    </row>
    <row r="180" spans="1:6" x14ac:dyDescent="0.2">
      <c r="A180" s="454"/>
      <c r="B180" s="454"/>
      <c r="C180" s="454"/>
      <c r="D180" s="454"/>
      <c r="E180" s="454"/>
      <c r="F180" s="454"/>
    </row>
    <row r="181" spans="1:6" x14ac:dyDescent="0.2">
      <c r="A181" s="454"/>
      <c r="B181" s="454"/>
      <c r="C181" s="454"/>
      <c r="D181" s="454"/>
      <c r="E181" s="454"/>
      <c r="F181" s="454"/>
    </row>
    <row r="182" spans="1:6" x14ac:dyDescent="0.2">
      <c r="A182" s="454"/>
      <c r="B182" s="454"/>
      <c r="C182" s="454"/>
      <c r="D182" s="454"/>
      <c r="E182" s="454"/>
      <c r="F182" s="454"/>
    </row>
    <row r="183" spans="1:6" x14ac:dyDescent="0.2">
      <c r="A183" s="454"/>
      <c r="B183" s="454"/>
      <c r="C183" s="454"/>
      <c r="D183" s="454"/>
      <c r="E183" s="454"/>
      <c r="F183" s="454"/>
    </row>
    <row r="184" spans="1:6" x14ac:dyDescent="0.2">
      <c r="A184" s="454"/>
      <c r="B184" s="454"/>
      <c r="C184" s="454"/>
      <c r="D184" s="454"/>
      <c r="E184" s="454"/>
      <c r="F184" s="454"/>
    </row>
    <row r="185" spans="1:6" x14ac:dyDescent="0.2">
      <c r="A185" s="454"/>
      <c r="B185" s="454"/>
      <c r="C185" s="454"/>
      <c r="D185" s="454"/>
      <c r="E185" s="454"/>
      <c r="F185" s="454"/>
    </row>
    <row r="186" spans="1:6" x14ac:dyDescent="0.2">
      <c r="A186" s="454"/>
      <c r="B186" s="454"/>
      <c r="C186" s="454"/>
      <c r="D186" s="454"/>
      <c r="E186" s="454"/>
      <c r="F186" s="454"/>
    </row>
    <row r="187" spans="1:6" x14ac:dyDescent="0.2">
      <c r="A187" s="454"/>
      <c r="B187" s="454"/>
      <c r="C187" s="454"/>
      <c r="D187" s="454"/>
      <c r="E187" s="454"/>
      <c r="F187" s="454"/>
    </row>
    <row r="188" spans="1:6" x14ac:dyDescent="0.2">
      <c r="A188" s="454"/>
      <c r="B188" s="454"/>
      <c r="C188" s="454"/>
      <c r="D188" s="454"/>
      <c r="E188" s="454"/>
      <c r="F188" s="454"/>
    </row>
    <row r="189" spans="1:6" x14ac:dyDescent="0.2">
      <c r="A189" s="454"/>
      <c r="B189" s="454"/>
      <c r="C189" s="454"/>
      <c r="D189" s="454"/>
      <c r="E189" s="454"/>
      <c r="F189" s="454"/>
    </row>
    <row r="190" spans="1:6" x14ac:dyDescent="0.2">
      <c r="A190" s="454"/>
      <c r="B190" s="454"/>
      <c r="C190" s="454"/>
      <c r="D190" s="454"/>
      <c r="E190" s="454"/>
      <c r="F190" s="454"/>
    </row>
    <row r="191" spans="1:6" x14ac:dyDescent="0.2">
      <c r="A191" s="454"/>
      <c r="B191" s="454"/>
      <c r="C191" s="454"/>
      <c r="D191" s="454"/>
      <c r="E191" s="454"/>
      <c r="F191" s="454"/>
    </row>
    <row r="192" spans="1:6" x14ac:dyDescent="0.2">
      <c r="A192" s="454"/>
      <c r="B192" s="454"/>
      <c r="C192" s="454"/>
      <c r="D192" s="454"/>
      <c r="E192" s="454"/>
      <c r="F192" s="454"/>
    </row>
    <row r="193" spans="1:6" x14ac:dyDescent="0.2">
      <c r="A193" s="454"/>
      <c r="B193" s="454"/>
      <c r="C193" s="454"/>
      <c r="D193" s="454"/>
      <c r="E193" s="454"/>
      <c r="F193" s="454"/>
    </row>
    <row r="194" spans="1:6" x14ac:dyDescent="0.2">
      <c r="A194" s="454"/>
      <c r="B194" s="454"/>
      <c r="C194" s="454"/>
      <c r="D194" s="454"/>
      <c r="E194" s="454"/>
      <c r="F194" s="454"/>
    </row>
    <row r="195" spans="1:6" x14ac:dyDescent="0.2">
      <c r="A195" s="454"/>
      <c r="B195" s="454"/>
      <c r="C195" s="454"/>
      <c r="D195" s="454"/>
      <c r="E195" s="454"/>
      <c r="F195" s="454"/>
    </row>
    <row r="196" spans="1:6" x14ac:dyDescent="0.2">
      <c r="A196" s="454"/>
      <c r="B196" s="454"/>
      <c r="C196" s="454"/>
      <c r="D196" s="454"/>
      <c r="E196" s="454"/>
      <c r="F196" s="454"/>
    </row>
    <row r="197" spans="1:6" x14ac:dyDescent="0.2">
      <c r="A197" s="454"/>
      <c r="B197" s="454"/>
      <c r="C197" s="454"/>
      <c r="D197" s="454"/>
      <c r="E197" s="454"/>
      <c r="F197" s="454"/>
    </row>
    <row r="198" spans="1:6" x14ac:dyDescent="0.2">
      <c r="A198" s="454"/>
      <c r="B198" s="454"/>
      <c r="C198" s="454"/>
      <c r="D198" s="454"/>
      <c r="E198" s="454"/>
      <c r="F198" s="454"/>
    </row>
    <row r="199" spans="1:6" x14ac:dyDescent="0.2">
      <c r="A199" s="454"/>
      <c r="B199" s="454"/>
      <c r="C199" s="454"/>
      <c r="D199" s="454"/>
      <c r="E199" s="454"/>
      <c r="F199" s="454"/>
    </row>
    <row r="200" spans="1:6" x14ac:dyDescent="0.2">
      <c r="A200" s="454"/>
      <c r="B200" s="454"/>
      <c r="C200" s="454"/>
      <c r="D200" s="454"/>
      <c r="E200" s="454"/>
      <c r="F200" s="454"/>
    </row>
    <row r="201" spans="1:6" x14ac:dyDescent="0.2">
      <c r="A201" s="454"/>
      <c r="B201" s="454"/>
      <c r="C201" s="454"/>
      <c r="D201" s="454"/>
      <c r="E201" s="454"/>
      <c r="F201" s="454"/>
    </row>
    <row r="202" spans="1:6" x14ac:dyDescent="0.2">
      <c r="A202" s="454"/>
      <c r="B202" s="454"/>
      <c r="C202" s="454"/>
      <c r="D202" s="454"/>
      <c r="E202" s="454"/>
      <c r="F202" s="454"/>
    </row>
    <row r="203" spans="1:6" x14ac:dyDescent="0.2">
      <c r="A203" s="454"/>
      <c r="B203" s="454"/>
      <c r="C203" s="454"/>
      <c r="D203" s="454"/>
      <c r="E203" s="454"/>
      <c r="F203" s="454"/>
    </row>
    <row r="204" spans="1:6" x14ac:dyDescent="0.2">
      <c r="A204" s="454"/>
      <c r="B204" s="454"/>
      <c r="C204" s="454"/>
      <c r="D204" s="454"/>
      <c r="E204" s="454"/>
      <c r="F204" s="454"/>
    </row>
    <row r="205" spans="1:6" x14ac:dyDescent="0.2">
      <c r="A205" s="454"/>
      <c r="B205" s="454"/>
      <c r="C205" s="454"/>
      <c r="D205" s="454"/>
      <c r="E205" s="454"/>
      <c r="F205" s="454"/>
    </row>
    <row r="206" spans="1:6" x14ac:dyDescent="0.2">
      <c r="A206" s="454"/>
      <c r="B206" s="454"/>
      <c r="C206" s="454"/>
      <c r="D206" s="454"/>
      <c r="E206" s="454"/>
      <c r="F206" s="454"/>
    </row>
    <row r="207" spans="1:6" x14ac:dyDescent="0.2">
      <c r="A207" s="454"/>
      <c r="B207" s="454"/>
      <c r="C207" s="454"/>
      <c r="D207" s="454"/>
      <c r="E207" s="454"/>
      <c r="F207" s="454"/>
    </row>
    <row r="208" spans="1:6" x14ac:dyDescent="0.2">
      <c r="A208" s="454"/>
      <c r="B208" s="454"/>
      <c r="C208" s="454"/>
      <c r="D208" s="454"/>
      <c r="E208" s="454"/>
      <c r="F208" s="454"/>
    </row>
    <row r="209" spans="1:6" x14ac:dyDescent="0.2">
      <c r="A209" s="454"/>
      <c r="B209" s="454"/>
      <c r="C209" s="454"/>
      <c r="D209" s="454"/>
      <c r="E209" s="454"/>
      <c r="F209" s="454"/>
    </row>
    <row r="210" spans="1:6" x14ac:dyDescent="0.2">
      <c r="A210" s="454"/>
      <c r="B210" s="454"/>
      <c r="C210" s="454"/>
      <c r="D210" s="454"/>
      <c r="E210" s="454"/>
      <c r="F210" s="454"/>
    </row>
    <row r="211" spans="1:6" x14ac:dyDescent="0.2">
      <c r="A211" s="454"/>
      <c r="B211" s="454"/>
      <c r="C211" s="454"/>
      <c r="D211" s="454"/>
      <c r="E211" s="454"/>
      <c r="F211" s="454"/>
    </row>
    <row r="212" spans="1:6" x14ac:dyDescent="0.2">
      <c r="A212" s="454"/>
      <c r="B212" s="454"/>
      <c r="C212" s="454"/>
      <c r="D212" s="454"/>
      <c r="E212" s="454"/>
      <c r="F212" s="454"/>
    </row>
    <row r="213" spans="1:6" x14ac:dyDescent="0.2">
      <c r="A213" s="454"/>
      <c r="B213" s="454"/>
      <c r="C213" s="454"/>
      <c r="D213" s="454"/>
      <c r="E213" s="454"/>
      <c r="F213" s="454"/>
    </row>
    <row r="214" spans="1:6" x14ac:dyDescent="0.2">
      <c r="A214" s="454"/>
      <c r="B214" s="454"/>
      <c r="C214" s="454"/>
      <c r="D214" s="454"/>
      <c r="E214" s="454"/>
      <c r="F214" s="454"/>
    </row>
    <row r="215" spans="1:6" x14ac:dyDescent="0.2">
      <c r="A215" s="454"/>
      <c r="B215" s="454"/>
      <c r="C215" s="454"/>
      <c r="D215" s="454"/>
      <c r="E215" s="454"/>
      <c r="F215" s="454"/>
    </row>
    <row r="216" spans="1:6" x14ac:dyDescent="0.2">
      <c r="A216" s="454"/>
      <c r="B216" s="454"/>
      <c r="C216" s="454"/>
      <c r="D216" s="454"/>
      <c r="E216" s="454"/>
      <c r="F216" s="454"/>
    </row>
    <row r="217" spans="1:6" x14ac:dyDescent="0.2">
      <c r="A217" s="454"/>
      <c r="B217" s="454"/>
      <c r="C217" s="454"/>
      <c r="D217" s="454"/>
      <c r="E217" s="454"/>
      <c r="F217" s="454"/>
    </row>
    <row r="218" spans="1:6" x14ac:dyDescent="0.2">
      <c r="A218" s="454"/>
      <c r="B218" s="454"/>
      <c r="C218" s="454"/>
      <c r="D218" s="454"/>
      <c r="E218" s="454"/>
      <c r="F218" s="454"/>
    </row>
    <row r="219" spans="1:6" x14ac:dyDescent="0.2">
      <c r="A219" s="454"/>
      <c r="B219" s="454"/>
      <c r="C219" s="454"/>
      <c r="D219" s="454"/>
      <c r="E219" s="454"/>
      <c r="F219" s="454"/>
    </row>
    <row r="220" spans="1:6" x14ac:dyDescent="0.2">
      <c r="A220" s="454"/>
      <c r="B220" s="454"/>
      <c r="C220" s="454"/>
      <c r="D220" s="454"/>
      <c r="E220" s="454"/>
      <c r="F220" s="454"/>
    </row>
    <row r="221" spans="1:6" x14ac:dyDescent="0.2">
      <c r="A221" s="454"/>
      <c r="B221" s="454"/>
      <c r="C221" s="454"/>
      <c r="D221" s="454"/>
      <c r="E221" s="454"/>
      <c r="F221" s="454"/>
    </row>
    <row r="222" spans="1:6" x14ac:dyDescent="0.2">
      <c r="A222" s="454"/>
      <c r="B222" s="454"/>
      <c r="C222" s="454"/>
      <c r="D222" s="454"/>
      <c r="E222" s="454"/>
      <c r="F222" s="454"/>
    </row>
    <row r="223" spans="1:6" x14ac:dyDescent="0.2">
      <c r="A223" s="454"/>
      <c r="B223" s="454"/>
      <c r="C223" s="454"/>
      <c r="D223" s="454"/>
      <c r="E223" s="454"/>
      <c r="F223" s="454"/>
    </row>
    <row r="224" spans="1:6" x14ac:dyDescent="0.2">
      <c r="A224" s="454"/>
      <c r="B224" s="454"/>
      <c r="C224" s="454"/>
      <c r="D224" s="454"/>
      <c r="E224" s="454"/>
      <c r="F224" s="454"/>
    </row>
    <row r="225" spans="1:6" x14ac:dyDescent="0.2">
      <c r="A225" s="454"/>
      <c r="B225" s="454"/>
      <c r="C225" s="454"/>
      <c r="D225" s="454"/>
      <c r="E225" s="454"/>
      <c r="F225" s="454"/>
    </row>
    <row r="226" spans="1:6" x14ac:dyDescent="0.2">
      <c r="A226" s="454"/>
      <c r="B226" s="454"/>
      <c r="C226" s="454"/>
      <c r="D226" s="454"/>
      <c r="E226" s="454"/>
      <c r="F226" s="454"/>
    </row>
    <row r="227" spans="1:6" x14ac:dyDescent="0.2">
      <c r="A227" s="454"/>
      <c r="B227" s="454"/>
      <c r="C227" s="454"/>
      <c r="D227" s="454"/>
      <c r="E227" s="454"/>
      <c r="F227" s="454"/>
    </row>
    <row r="228" spans="1:6" x14ac:dyDescent="0.2">
      <c r="A228" s="454"/>
      <c r="B228" s="454"/>
      <c r="C228" s="454"/>
      <c r="D228" s="454"/>
      <c r="E228" s="454"/>
      <c r="F228" s="454"/>
    </row>
    <row r="229" spans="1:6" x14ac:dyDescent="0.2">
      <c r="A229" s="454"/>
      <c r="B229" s="454"/>
      <c r="C229" s="454"/>
      <c r="D229" s="454"/>
      <c r="E229" s="454"/>
      <c r="F229" s="454"/>
    </row>
    <row r="230" spans="1:6" x14ac:dyDescent="0.2">
      <c r="A230" s="454"/>
      <c r="B230" s="454"/>
      <c r="C230" s="454"/>
      <c r="D230" s="454"/>
      <c r="E230" s="454"/>
      <c r="F230" s="454"/>
    </row>
    <row r="231" spans="1:6" x14ac:dyDescent="0.2">
      <c r="A231" s="454"/>
      <c r="B231" s="454"/>
      <c r="C231" s="454"/>
      <c r="D231" s="454"/>
      <c r="E231" s="454"/>
      <c r="F231" s="454"/>
    </row>
    <row r="232" spans="1:6" x14ac:dyDescent="0.2">
      <c r="A232" s="454"/>
      <c r="B232" s="454"/>
      <c r="C232" s="454"/>
      <c r="D232" s="454"/>
      <c r="E232" s="454"/>
      <c r="F232" s="454"/>
    </row>
    <row r="233" spans="1:6" x14ac:dyDescent="0.2">
      <c r="A233" s="454"/>
      <c r="B233" s="454"/>
      <c r="C233" s="454"/>
      <c r="D233" s="454"/>
      <c r="E233" s="454"/>
      <c r="F233" s="454"/>
    </row>
    <row r="234" spans="1:6" x14ac:dyDescent="0.2">
      <c r="A234" s="454"/>
      <c r="B234" s="454"/>
      <c r="C234" s="454"/>
      <c r="D234" s="454"/>
      <c r="E234" s="454"/>
      <c r="F234" s="454"/>
    </row>
    <row r="235" spans="1:6" x14ac:dyDescent="0.2">
      <c r="A235" s="454"/>
      <c r="B235" s="454"/>
      <c r="C235" s="454"/>
      <c r="D235" s="454"/>
      <c r="E235" s="454"/>
      <c r="F235" s="454"/>
    </row>
    <row r="236" spans="1:6" x14ac:dyDescent="0.2">
      <c r="A236" s="454"/>
      <c r="B236" s="454"/>
      <c r="C236" s="454"/>
      <c r="D236" s="454"/>
      <c r="E236" s="454"/>
      <c r="F236" s="454"/>
    </row>
    <row r="237" spans="1:6" x14ac:dyDescent="0.2">
      <c r="A237" s="454"/>
      <c r="B237" s="454"/>
      <c r="C237" s="454"/>
      <c r="D237" s="454"/>
      <c r="E237" s="454"/>
      <c r="F237" s="454"/>
    </row>
    <row r="238" spans="1:6" x14ac:dyDescent="0.2">
      <c r="A238" s="454"/>
      <c r="B238" s="454"/>
      <c r="C238" s="454"/>
      <c r="D238" s="454"/>
      <c r="E238" s="454"/>
      <c r="F238" s="454"/>
    </row>
    <row r="239" spans="1:6" x14ac:dyDescent="0.2">
      <c r="A239" s="454"/>
      <c r="B239" s="454"/>
      <c r="C239" s="454"/>
      <c r="D239" s="454"/>
      <c r="E239" s="454"/>
      <c r="F239" s="454"/>
    </row>
    <row r="240" spans="1:6" x14ac:dyDescent="0.2">
      <c r="A240" s="454"/>
      <c r="B240" s="454"/>
      <c r="C240" s="454"/>
      <c r="D240" s="454"/>
      <c r="E240" s="454"/>
      <c r="F240" s="454"/>
    </row>
    <row r="241" spans="1:6" x14ac:dyDescent="0.2">
      <c r="A241" s="454"/>
      <c r="B241" s="454"/>
      <c r="C241" s="454"/>
      <c r="D241" s="454"/>
      <c r="E241" s="454"/>
      <c r="F241" s="454"/>
    </row>
    <row r="242" spans="1:6" x14ac:dyDescent="0.2">
      <c r="A242" s="454"/>
      <c r="B242" s="454"/>
      <c r="C242" s="454"/>
      <c r="D242" s="454"/>
      <c r="E242" s="454"/>
      <c r="F242" s="454"/>
    </row>
    <row r="243" spans="1:6" x14ac:dyDescent="0.2">
      <c r="A243" s="454"/>
      <c r="B243" s="454"/>
      <c r="C243" s="454"/>
      <c r="D243" s="454"/>
      <c r="E243" s="454"/>
      <c r="F243" s="454"/>
    </row>
    <row r="244" spans="1:6" x14ac:dyDescent="0.2">
      <c r="A244" s="454"/>
      <c r="B244" s="454"/>
      <c r="C244" s="454"/>
      <c r="D244" s="454"/>
      <c r="E244" s="454"/>
      <c r="F244" s="454"/>
    </row>
    <row r="245" spans="1:6" x14ac:dyDescent="0.2">
      <c r="A245" s="454"/>
      <c r="B245" s="454"/>
      <c r="C245" s="454"/>
      <c r="D245" s="454"/>
      <c r="E245" s="454"/>
      <c r="F245" s="454"/>
    </row>
    <row r="246" spans="1:6" x14ac:dyDescent="0.2">
      <c r="A246" s="454"/>
      <c r="B246" s="454"/>
      <c r="C246" s="454"/>
      <c r="D246" s="454"/>
      <c r="E246" s="454"/>
      <c r="F246" s="454"/>
    </row>
    <row r="247" spans="1:6" x14ac:dyDescent="0.2">
      <c r="A247" s="454"/>
      <c r="B247" s="454"/>
      <c r="C247" s="454"/>
      <c r="D247" s="454"/>
      <c r="E247" s="454"/>
      <c r="F247" s="454"/>
    </row>
    <row r="248" spans="1:6" x14ac:dyDescent="0.2">
      <c r="A248" s="454"/>
      <c r="B248" s="454"/>
      <c r="C248" s="454"/>
      <c r="D248" s="454"/>
      <c r="E248" s="454"/>
      <c r="F248" s="454"/>
    </row>
    <row r="249" spans="1:6" x14ac:dyDescent="0.2">
      <c r="A249" s="454"/>
      <c r="B249" s="454"/>
      <c r="C249" s="454"/>
      <c r="D249" s="454"/>
      <c r="E249" s="454"/>
      <c r="F249" s="454"/>
    </row>
    <row r="250" spans="1:6" x14ac:dyDescent="0.2">
      <c r="A250" s="454"/>
      <c r="B250" s="454"/>
      <c r="C250" s="454"/>
      <c r="D250" s="454"/>
      <c r="E250" s="454"/>
      <c r="F250" s="454"/>
    </row>
    <row r="251" spans="1:6" x14ac:dyDescent="0.2">
      <c r="A251" s="454"/>
      <c r="B251" s="454"/>
      <c r="C251" s="454"/>
      <c r="D251" s="454"/>
      <c r="E251" s="454"/>
      <c r="F251" s="454"/>
    </row>
    <row r="252" spans="1:6" x14ac:dyDescent="0.2">
      <c r="A252" s="454"/>
      <c r="B252" s="454"/>
      <c r="C252" s="454"/>
      <c r="D252" s="454"/>
      <c r="E252" s="454"/>
      <c r="F252" s="454"/>
    </row>
    <row r="253" spans="1:6" x14ac:dyDescent="0.2">
      <c r="A253" s="454"/>
      <c r="B253" s="454"/>
      <c r="C253" s="454"/>
      <c r="D253" s="454"/>
      <c r="E253" s="454"/>
      <c r="F253" s="454"/>
    </row>
    <row r="254" spans="1:6" x14ac:dyDescent="0.2">
      <c r="A254" s="454"/>
      <c r="B254" s="454"/>
      <c r="C254" s="454"/>
      <c r="D254" s="454"/>
      <c r="E254" s="454"/>
      <c r="F254" s="454"/>
    </row>
    <row r="255" spans="1:6" x14ac:dyDescent="0.2">
      <c r="A255" s="454"/>
      <c r="B255" s="454"/>
      <c r="C255" s="454"/>
      <c r="D255" s="454"/>
      <c r="E255" s="454"/>
      <c r="F255" s="454"/>
    </row>
    <row r="256" spans="1:6" x14ac:dyDescent="0.2">
      <c r="A256" s="454"/>
      <c r="B256" s="454"/>
      <c r="C256" s="454"/>
      <c r="D256" s="454"/>
      <c r="E256" s="454"/>
      <c r="F256" s="454"/>
    </row>
    <row r="257" spans="1:6" x14ac:dyDescent="0.2">
      <c r="A257" s="454"/>
      <c r="B257" s="454"/>
      <c r="C257" s="454"/>
      <c r="D257" s="454"/>
      <c r="E257" s="454"/>
      <c r="F257" s="454"/>
    </row>
    <row r="258" spans="1:6" x14ac:dyDescent="0.2">
      <c r="A258" s="454"/>
      <c r="B258" s="454"/>
      <c r="C258" s="454"/>
      <c r="D258" s="454"/>
      <c r="E258" s="454"/>
      <c r="F258" s="454"/>
    </row>
    <row r="259" spans="1:6" x14ac:dyDescent="0.2">
      <c r="A259" s="454"/>
      <c r="B259" s="454"/>
      <c r="C259" s="454"/>
      <c r="D259" s="454"/>
      <c r="E259" s="454"/>
      <c r="F259" s="454"/>
    </row>
    <row r="260" spans="1:6" x14ac:dyDescent="0.2">
      <c r="A260" s="454"/>
      <c r="B260" s="454"/>
      <c r="C260" s="454"/>
      <c r="D260" s="454"/>
      <c r="E260" s="454"/>
      <c r="F260" s="454"/>
    </row>
    <row r="261" spans="1:6" x14ac:dyDescent="0.2">
      <c r="A261" s="454"/>
      <c r="B261" s="454"/>
      <c r="C261" s="454"/>
      <c r="D261" s="454"/>
      <c r="E261" s="454"/>
      <c r="F261" s="454"/>
    </row>
    <row r="262" spans="1:6" x14ac:dyDescent="0.2">
      <c r="A262" s="454"/>
      <c r="B262" s="454"/>
      <c r="C262" s="454"/>
      <c r="D262" s="454"/>
      <c r="E262" s="454"/>
      <c r="F262" s="454"/>
    </row>
    <row r="263" spans="1:6" x14ac:dyDescent="0.2">
      <c r="A263" s="454"/>
      <c r="B263" s="454"/>
      <c r="C263" s="454"/>
      <c r="D263" s="454"/>
      <c r="E263" s="454"/>
      <c r="F263" s="454"/>
    </row>
    <row r="264" spans="1:6" x14ac:dyDescent="0.2">
      <c r="A264" s="454"/>
      <c r="B264" s="454"/>
      <c r="C264" s="454"/>
      <c r="D264" s="454"/>
      <c r="E264" s="454"/>
      <c r="F264" s="454"/>
    </row>
    <row r="265" spans="1:6" x14ac:dyDescent="0.2">
      <c r="A265" s="454"/>
      <c r="B265" s="454"/>
      <c r="C265" s="454"/>
      <c r="D265" s="454"/>
      <c r="E265" s="454"/>
      <c r="F265" s="454"/>
    </row>
    <row r="266" spans="1:6" x14ac:dyDescent="0.2">
      <c r="A266" s="454"/>
      <c r="B266" s="454"/>
      <c r="C266" s="454"/>
      <c r="D266" s="454"/>
      <c r="E266" s="454"/>
      <c r="F266" s="454"/>
    </row>
    <row r="267" spans="1:6" x14ac:dyDescent="0.2">
      <c r="A267" s="454"/>
      <c r="B267" s="454"/>
      <c r="C267" s="454"/>
      <c r="D267" s="454"/>
      <c r="E267" s="454"/>
      <c r="F267" s="454"/>
    </row>
    <row r="268" spans="1:6" x14ac:dyDescent="0.2">
      <c r="A268" s="454"/>
      <c r="B268" s="454"/>
      <c r="C268" s="454"/>
      <c r="D268" s="454"/>
      <c r="E268" s="454"/>
      <c r="F268" s="454"/>
    </row>
    <row r="269" spans="1:6" x14ac:dyDescent="0.2">
      <c r="A269" s="454"/>
      <c r="B269" s="454"/>
      <c r="C269" s="454"/>
      <c r="D269" s="454"/>
      <c r="E269" s="454"/>
      <c r="F269" s="454"/>
    </row>
    <row r="270" spans="1:6" x14ac:dyDescent="0.2">
      <c r="A270" s="454"/>
      <c r="B270" s="454"/>
      <c r="C270" s="454"/>
      <c r="D270" s="454"/>
      <c r="E270" s="454"/>
      <c r="F270" s="454"/>
    </row>
    <row r="271" spans="1:6" x14ac:dyDescent="0.2">
      <c r="A271" s="454"/>
      <c r="B271" s="454"/>
      <c r="C271" s="454"/>
      <c r="D271" s="454"/>
      <c r="E271" s="454"/>
      <c r="F271" s="454"/>
    </row>
    <row r="272" spans="1:6" x14ac:dyDescent="0.2">
      <c r="A272" s="454"/>
      <c r="B272" s="454"/>
      <c r="C272" s="454"/>
      <c r="D272" s="454"/>
      <c r="E272" s="454"/>
      <c r="F272" s="454"/>
    </row>
    <row r="273" spans="1:6" x14ac:dyDescent="0.2">
      <c r="A273" s="454"/>
      <c r="B273" s="454"/>
      <c r="C273" s="454"/>
      <c r="D273" s="454"/>
      <c r="E273" s="454"/>
      <c r="F273" s="454"/>
    </row>
    <row r="274" spans="1:6" x14ac:dyDescent="0.2">
      <c r="A274" s="454"/>
      <c r="B274" s="454"/>
      <c r="C274" s="454"/>
      <c r="D274" s="454"/>
      <c r="E274" s="454"/>
      <c r="F274" s="454"/>
    </row>
    <row r="275" spans="1:6" x14ac:dyDescent="0.2">
      <c r="A275" s="454"/>
      <c r="B275" s="454"/>
      <c r="C275" s="454"/>
      <c r="D275" s="454"/>
      <c r="E275" s="454"/>
      <c r="F275" s="454"/>
    </row>
    <row r="276" spans="1:6" x14ac:dyDescent="0.2">
      <c r="A276" s="454"/>
      <c r="B276" s="454"/>
      <c r="C276" s="454"/>
      <c r="D276" s="454"/>
      <c r="E276" s="454"/>
      <c r="F276" s="454"/>
    </row>
    <row r="277" spans="1:6" x14ac:dyDescent="0.2">
      <c r="A277" s="454"/>
      <c r="B277" s="454"/>
      <c r="C277" s="454"/>
      <c r="D277" s="454"/>
      <c r="E277" s="454"/>
      <c r="F277" s="454"/>
    </row>
    <row r="278" spans="1:6" x14ac:dyDescent="0.2">
      <c r="A278" s="454"/>
      <c r="B278" s="454"/>
      <c r="C278" s="454"/>
      <c r="D278" s="454"/>
      <c r="E278" s="454"/>
      <c r="F278" s="454"/>
    </row>
    <row r="279" spans="1:6" x14ac:dyDescent="0.2">
      <c r="A279" s="454"/>
      <c r="B279" s="454"/>
      <c r="C279" s="454"/>
      <c r="D279" s="454"/>
      <c r="E279" s="454"/>
      <c r="F279" s="454"/>
    </row>
    <row r="280" spans="1:6" x14ac:dyDescent="0.2">
      <c r="A280" s="454"/>
      <c r="B280" s="454"/>
      <c r="C280" s="454"/>
      <c r="D280" s="454"/>
      <c r="E280" s="454"/>
      <c r="F280" s="454"/>
    </row>
    <row r="281" spans="1:6" x14ac:dyDescent="0.2">
      <c r="A281" s="454"/>
      <c r="B281" s="454"/>
      <c r="C281" s="454"/>
      <c r="D281" s="454"/>
      <c r="E281" s="454"/>
      <c r="F281" s="454"/>
    </row>
    <row r="282" spans="1:6" x14ac:dyDescent="0.2">
      <c r="A282" s="454"/>
      <c r="B282" s="454"/>
      <c r="C282" s="454"/>
      <c r="D282" s="454"/>
      <c r="E282" s="454"/>
      <c r="F282" s="454"/>
    </row>
    <row r="283" spans="1:6" x14ac:dyDescent="0.2">
      <c r="A283" s="454"/>
      <c r="B283" s="454"/>
      <c r="C283" s="454"/>
      <c r="D283" s="454"/>
      <c r="E283" s="454"/>
      <c r="F283" s="454"/>
    </row>
    <row r="284" spans="1:6" x14ac:dyDescent="0.2">
      <c r="A284" s="454"/>
      <c r="B284" s="454"/>
      <c r="C284" s="454"/>
      <c r="D284" s="454"/>
      <c r="E284" s="454"/>
      <c r="F284" s="454"/>
    </row>
    <row r="285" spans="1:6" x14ac:dyDescent="0.2">
      <c r="A285" s="454"/>
      <c r="B285" s="454"/>
      <c r="C285" s="454"/>
      <c r="D285" s="454"/>
      <c r="E285" s="454"/>
      <c r="F285" s="454"/>
    </row>
    <row r="286" spans="1:6" x14ac:dyDescent="0.2">
      <c r="A286" s="454"/>
      <c r="B286" s="454"/>
      <c r="C286" s="454"/>
      <c r="D286" s="454"/>
      <c r="E286" s="454"/>
      <c r="F286" s="454"/>
    </row>
    <row r="287" spans="1:6" x14ac:dyDescent="0.2">
      <c r="A287" s="454"/>
      <c r="B287" s="454"/>
      <c r="C287" s="454"/>
      <c r="D287" s="454"/>
      <c r="E287" s="454"/>
      <c r="F287" s="454"/>
    </row>
    <row r="288" spans="1:6" x14ac:dyDescent="0.2">
      <c r="A288" s="454"/>
      <c r="B288" s="454"/>
      <c r="C288" s="454"/>
      <c r="D288" s="454"/>
      <c r="E288" s="454"/>
      <c r="F288" s="454"/>
    </row>
    <row r="289" spans="1:6" x14ac:dyDescent="0.2">
      <c r="A289" s="454"/>
      <c r="B289" s="454"/>
      <c r="C289" s="454"/>
      <c r="D289" s="454"/>
      <c r="E289" s="454"/>
      <c r="F289" s="454"/>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3" customWidth="1"/>
    <col min="2" max="2" width="78.75" style="463" customWidth="1"/>
    <col min="3" max="5" width="10.25" style="463"/>
    <col min="6" max="6" width="4.25" style="463" customWidth="1"/>
    <col min="7" max="256" width="10.25" style="463"/>
    <col min="257" max="257" width="1.25" style="463" customWidth="1"/>
    <col min="258" max="258" width="78.75" style="463" customWidth="1"/>
    <col min="259" max="261" width="10.25" style="463"/>
    <col min="262" max="262" width="4.25" style="463" customWidth="1"/>
    <col min="263" max="512" width="10.25" style="463"/>
    <col min="513" max="513" width="1.25" style="463" customWidth="1"/>
    <col min="514" max="514" width="78.75" style="463" customWidth="1"/>
    <col min="515" max="517" width="10.25" style="463"/>
    <col min="518" max="518" width="4.25" style="463" customWidth="1"/>
    <col min="519" max="768" width="10.25" style="463"/>
    <col min="769" max="769" width="1.25" style="463" customWidth="1"/>
    <col min="770" max="770" width="78.75" style="463" customWidth="1"/>
    <col min="771" max="773" width="10.25" style="463"/>
    <col min="774" max="774" width="4.25" style="463" customWidth="1"/>
    <col min="775" max="1024" width="10.25" style="463"/>
    <col min="1025" max="1025" width="1.25" style="463" customWidth="1"/>
    <col min="1026" max="1026" width="78.75" style="463" customWidth="1"/>
    <col min="1027" max="1029" width="10.25" style="463"/>
    <col min="1030" max="1030" width="4.25" style="463" customWidth="1"/>
    <col min="1031" max="1280" width="10.25" style="463"/>
    <col min="1281" max="1281" width="1.25" style="463" customWidth="1"/>
    <col min="1282" max="1282" width="78.75" style="463" customWidth="1"/>
    <col min="1283" max="1285" width="10.25" style="463"/>
    <col min="1286" max="1286" width="4.25" style="463" customWidth="1"/>
    <col min="1287" max="1536" width="10.25" style="463"/>
    <col min="1537" max="1537" width="1.25" style="463" customWidth="1"/>
    <col min="1538" max="1538" width="78.75" style="463" customWidth="1"/>
    <col min="1539" max="1541" width="10.25" style="463"/>
    <col min="1542" max="1542" width="4.25" style="463" customWidth="1"/>
    <col min="1543" max="1792" width="10.25" style="463"/>
    <col min="1793" max="1793" width="1.25" style="463" customWidth="1"/>
    <col min="1794" max="1794" width="78.75" style="463" customWidth="1"/>
    <col min="1795" max="1797" width="10.25" style="463"/>
    <col min="1798" max="1798" width="4.25" style="463" customWidth="1"/>
    <col min="1799" max="2048" width="10.25" style="463"/>
    <col min="2049" max="2049" width="1.25" style="463" customWidth="1"/>
    <col min="2050" max="2050" width="78.75" style="463" customWidth="1"/>
    <col min="2051" max="2053" width="10.25" style="463"/>
    <col min="2054" max="2054" width="4.25" style="463" customWidth="1"/>
    <col min="2055" max="2304" width="10.25" style="463"/>
    <col min="2305" max="2305" width="1.25" style="463" customWidth="1"/>
    <col min="2306" max="2306" width="78.75" style="463" customWidth="1"/>
    <col min="2307" max="2309" width="10.25" style="463"/>
    <col min="2310" max="2310" width="4.25" style="463" customWidth="1"/>
    <col min="2311" max="2560" width="10.25" style="463"/>
    <col min="2561" max="2561" width="1.25" style="463" customWidth="1"/>
    <col min="2562" max="2562" width="78.75" style="463" customWidth="1"/>
    <col min="2563" max="2565" width="10.25" style="463"/>
    <col min="2566" max="2566" width="4.25" style="463" customWidth="1"/>
    <col min="2567" max="2816" width="10.25" style="463"/>
    <col min="2817" max="2817" width="1.25" style="463" customWidth="1"/>
    <col min="2818" max="2818" width="78.75" style="463" customWidth="1"/>
    <col min="2819" max="2821" width="10.25" style="463"/>
    <col min="2822" max="2822" width="4.25" style="463" customWidth="1"/>
    <col min="2823" max="3072" width="10.25" style="463"/>
    <col min="3073" max="3073" width="1.25" style="463" customWidth="1"/>
    <col min="3074" max="3074" width="78.75" style="463" customWidth="1"/>
    <col min="3075" max="3077" width="10.25" style="463"/>
    <col min="3078" max="3078" width="4.25" style="463" customWidth="1"/>
    <col min="3079" max="3328" width="10.25" style="463"/>
    <col min="3329" max="3329" width="1.25" style="463" customWidth="1"/>
    <col min="3330" max="3330" width="78.75" style="463" customWidth="1"/>
    <col min="3331" max="3333" width="10.25" style="463"/>
    <col min="3334" max="3334" width="4.25" style="463" customWidth="1"/>
    <col min="3335" max="3584" width="10.25" style="463"/>
    <col min="3585" max="3585" width="1.25" style="463" customWidth="1"/>
    <col min="3586" max="3586" width="78.75" style="463" customWidth="1"/>
    <col min="3587" max="3589" width="10.25" style="463"/>
    <col min="3590" max="3590" width="4.25" style="463" customWidth="1"/>
    <col min="3591" max="3840" width="10.25" style="463"/>
    <col min="3841" max="3841" width="1.25" style="463" customWidth="1"/>
    <col min="3842" max="3842" width="78.75" style="463" customWidth="1"/>
    <col min="3843" max="3845" width="10.25" style="463"/>
    <col min="3846" max="3846" width="4.25" style="463" customWidth="1"/>
    <col min="3847" max="4096" width="10.25" style="463"/>
    <col min="4097" max="4097" width="1.25" style="463" customWidth="1"/>
    <col min="4098" max="4098" width="78.75" style="463" customWidth="1"/>
    <col min="4099" max="4101" width="10.25" style="463"/>
    <col min="4102" max="4102" width="4.25" style="463" customWidth="1"/>
    <col min="4103" max="4352" width="10.25" style="463"/>
    <col min="4353" max="4353" width="1.25" style="463" customWidth="1"/>
    <col min="4354" max="4354" width="78.75" style="463" customWidth="1"/>
    <col min="4355" max="4357" width="10.25" style="463"/>
    <col min="4358" max="4358" width="4.25" style="463" customWidth="1"/>
    <col min="4359" max="4608" width="10.25" style="463"/>
    <col min="4609" max="4609" width="1.25" style="463" customWidth="1"/>
    <col min="4610" max="4610" width="78.75" style="463" customWidth="1"/>
    <col min="4611" max="4613" width="10.25" style="463"/>
    <col min="4614" max="4614" width="4.25" style="463" customWidth="1"/>
    <col min="4615" max="4864" width="10.25" style="463"/>
    <col min="4865" max="4865" width="1.25" style="463" customWidth="1"/>
    <col min="4866" max="4866" width="78.75" style="463" customWidth="1"/>
    <col min="4867" max="4869" width="10.25" style="463"/>
    <col min="4870" max="4870" width="4.25" style="463" customWidth="1"/>
    <col min="4871" max="5120" width="10.25" style="463"/>
    <col min="5121" max="5121" width="1.25" style="463" customWidth="1"/>
    <col min="5122" max="5122" width="78.75" style="463" customWidth="1"/>
    <col min="5123" max="5125" width="10.25" style="463"/>
    <col min="5126" max="5126" width="4.25" style="463" customWidth="1"/>
    <col min="5127" max="5376" width="10.25" style="463"/>
    <col min="5377" max="5377" width="1.25" style="463" customWidth="1"/>
    <col min="5378" max="5378" width="78.75" style="463" customWidth="1"/>
    <col min="5379" max="5381" width="10.25" style="463"/>
    <col min="5382" max="5382" width="4.25" style="463" customWidth="1"/>
    <col min="5383" max="5632" width="10.25" style="463"/>
    <col min="5633" max="5633" width="1.25" style="463" customWidth="1"/>
    <col min="5634" max="5634" width="78.75" style="463" customWidth="1"/>
    <col min="5635" max="5637" width="10.25" style="463"/>
    <col min="5638" max="5638" width="4.25" style="463" customWidth="1"/>
    <col min="5639" max="5888" width="10.25" style="463"/>
    <col min="5889" max="5889" width="1.25" style="463" customWidth="1"/>
    <col min="5890" max="5890" width="78.75" style="463" customWidth="1"/>
    <col min="5891" max="5893" width="10.25" style="463"/>
    <col min="5894" max="5894" width="4.25" style="463" customWidth="1"/>
    <col min="5895" max="6144" width="10.25" style="463"/>
    <col min="6145" max="6145" width="1.25" style="463" customWidth="1"/>
    <col min="6146" max="6146" width="78.75" style="463" customWidth="1"/>
    <col min="6147" max="6149" width="10.25" style="463"/>
    <col min="6150" max="6150" width="4.25" style="463" customWidth="1"/>
    <col min="6151" max="6400" width="10.25" style="463"/>
    <col min="6401" max="6401" width="1.25" style="463" customWidth="1"/>
    <col min="6402" max="6402" width="78.75" style="463" customWidth="1"/>
    <col min="6403" max="6405" width="10.25" style="463"/>
    <col min="6406" max="6406" width="4.25" style="463" customWidth="1"/>
    <col min="6407" max="6656" width="10.25" style="463"/>
    <col min="6657" max="6657" width="1.25" style="463" customWidth="1"/>
    <col min="6658" max="6658" width="78.75" style="463" customWidth="1"/>
    <col min="6659" max="6661" width="10.25" style="463"/>
    <col min="6662" max="6662" width="4.25" style="463" customWidth="1"/>
    <col min="6663" max="6912" width="10.25" style="463"/>
    <col min="6913" max="6913" width="1.25" style="463" customWidth="1"/>
    <col min="6914" max="6914" width="78.75" style="463" customWidth="1"/>
    <col min="6915" max="6917" width="10.25" style="463"/>
    <col min="6918" max="6918" width="4.25" style="463" customWidth="1"/>
    <col min="6919" max="7168" width="10.25" style="463"/>
    <col min="7169" max="7169" width="1.25" style="463" customWidth="1"/>
    <col min="7170" max="7170" width="78.75" style="463" customWidth="1"/>
    <col min="7171" max="7173" width="10.25" style="463"/>
    <col min="7174" max="7174" width="4.25" style="463" customWidth="1"/>
    <col min="7175" max="7424" width="10.25" style="463"/>
    <col min="7425" max="7425" width="1.25" style="463" customWidth="1"/>
    <col min="7426" max="7426" width="78.75" style="463" customWidth="1"/>
    <col min="7427" max="7429" width="10.25" style="463"/>
    <col min="7430" max="7430" width="4.25" style="463" customWidth="1"/>
    <col min="7431" max="7680" width="10.25" style="463"/>
    <col min="7681" max="7681" width="1.25" style="463" customWidth="1"/>
    <col min="7682" max="7682" width="78.75" style="463" customWidth="1"/>
    <col min="7683" max="7685" width="10.25" style="463"/>
    <col min="7686" max="7686" width="4.25" style="463" customWidth="1"/>
    <col min="7687" max="7936" width="10.25" style="463"/>
    <col min="7937" max="7937" width="1.25" style="463" customWidth="1"/>
    <col min="7938" max="7938" width="78.75" style="463" customWidth="1"/>
    <col min="7939" max="7941" width="10.25" style="463"/>
    <col min="7942" max="7942" width="4.25" style="463" customWidth="1"/>
    <col min="7943" max="8192" width="10.25" style="463"/>
    <col min="8193" max="8193" width="1.25" style="463" customWidth="1"/>
    <col min="8194" max="8194" width="78.75" style="463" customWidth="1"/>
    <col min="8195" max="8197" width="10.25" style="463"/>
    <col min="8198" max="8198" width="4.25" style="463" customWidth="1"/>
    <col min="8199" max="8448" width="10.25" style="463"/>
    <col min="8449" max="8449" width="1.25" style="463" customWidth="1"/>
    <col min="8450" max="8450" width="78.75" style="463" customWidth="1"/>
    <col min="8451" max="8453" width="10.25" style="463"/>
    <col min="8454" max="8454" width="4.25" style="463" customWidth="1"/>
    <col min="8455" max="8704" width="10.25" style="463"/>
    <col min="8705" max="8705" width="1.25" style="463" customWidth="1"/>
    <col min="8706" max="8706" width="78.75" style="463" customWidth="1"/>
    <col min="8707" max="8709" width="10.25" style="463"/>
    <col min="8710" max="8710" width="4.25" style="463" customWidth="1"/>
    <col min="8711" max="8960" width="10.25" style="463"/>
    <col min="8961" max="8961" width="1.25" style="463" customWidth="1"/>
    <col min="8962" max="8962" width="78.75" style="463" customWidth="1"/>
    <col min="8963" max="8965" width="10.25" style="463"/>
    <col min="8966" max="8966" width="4.25" style="463" customWidth="1"/>
    <col min="8967" max="9216" width="10.25" style="463"/>
    <col min="9217" max="9217" width="1.25" style="463" customWidth="1"/>
    <col min="9218" max="9218" width="78.75" style="463" customWidth="1"/>
    <col min="9219" max="9221" width="10.25" style="463"/>
    <col min="9222" max="9222" width="4.25" style="463" customWidth="1"/>
    <col min="9223" max="9472" width="10.25" style="463"/>
    <col min="9473" max="9473" width="1.25" style="463" customWidth="1"/>
    <col min="9474" max="9474" width="78.75" style="463" customWidth="1"/>
    <col min="9475" max="9477" width="10.25" style="463"/>
    <col min="9478" max="9478" width="4.25" style="463" customWidth="1"/>
    <col min="9479" max="9728" width="10.25" style="463"/>
    <col min="9729" max="9729" width="1.25" style="463" customWidth="1"/>
    <col min="9730" max="9730" width="78.75" style="463" customWidth="1"/>
    <col min="9731" max="9733" width="10.25" style="463"/>
    <col min="9734" max="9734" width="4.25" style="463" customWidth="1"/>
    <col min="9735" max="9984" width="10.25" style="463"/>
    <col min="9985" max="9985" width="1.25" style="463" customWidth="1"/>
    <col min="9986" max="9986" width="78.75" style="463" customWidth="1"/>
    <col min="9987" max="9989" width="10.25" style="463"/>
    <col min="9990" max="9990" width="4.25" style="463" customWidth="1"/>
    <col min="9991" max="10240" width="10.25" style="463"/>
    <col min="10241" max="10241" width="1.25" style="463" customWidth="1"/>
    <col min="10242" max="10242" width="78.75" style="463" customWidth="1"/>
    <col min="10243" max="10245" width="10.25" style="463"/>
    <col min="10246" max="10246" width="4.25" style="463" customWidth="1"/>
    <col min="10247" max="10496" width="10.25" style="463"/>
    <col min="10497" max="10497" width="1.25" style="463" customWidth="1"/>
    <col min="10498" max="10498" width="78.75" style="463" customWidth="1"/>
    <col min="10499" max="10501" width="10.25" style="463"/>
    <col min="10502" max="10502" width="4.25" style="463" customWidth="1"/>
    <col min="10503" max="10752" width="10.25" style="463"/>
    <col min="10753" max="10753" width="1.25" style="463" customWidth="1"/>
    <col min="10754" max="10754" width="78.75" style="463" customWidth="1"/>
    <col min="10755" max="10757" width="10.25" style="463"/>
    <col min="10758" max="10758" width="4.25" style="463" customWidth="1"/>
    <col min="10759" max="11008" width="10.25" style="463"/>
    <col min="11009" max="11009" width="1.25" style="463" customWidth="1"/>
    <col min="11010" max="11010" width="78.75" style="463" customWidth="1"/>
    <col min="11011" max="11013" width="10.25" style="463"/>
    <col min="11014" max="11014" width="4.25" style="463" customWidth="1"/>
    <col min="11015" max="11264" width="10.25" style="463"/>
    <col min="11265" max="11265" width="1.25" style="463" customWidth="1"/>
    <col min="11266" max="11266" width="78.75" style="463" customWidth="1"/>
    <col min="11267" max="11269" width="10.25" style="463"/>
    <col min="11270" max="11270" width="4.25" style="463" customWidth="1"/>
    <col min="11271" max="11520" width="10.25" style="463"/>
    <col min="11521" max="11521" width="1.25" style="463" customWidth="1"/>
    <col min="11522" max="11522" width="78.75" style="463" customWidth="1"/>
    <col min="11523" max="11525" width="10.25" style="463"/>
    <col min="11526" max="11526" width="4.25" style="463" customWidth="1"/>
    <col min="11527" max="11776" width="10.25" style="463"/>
    <col min="11777" max="11777" width="1.25" style="463" customWidth="1"/>
    <col min="11778" max="11778" width="78.75" style="463" customWidth="1"/>
    <col min="11779" max="11781" width="10.25" style="463"/>
    <col min="11782" max="11782" width="4.25" style="463" customWidth="1"/>
    <col min="11783" max="12032" width="10.25" style="463"/>
    <col min="12033" max="12033" width="1.25" style="463" customWidth="1"/>
    <col min="12034" max="12034" width="78.75" style="463" customWidth="1"/>
    <col min="12035" max="12037" width="10.25" style="463"/>
    <col min="12038" max="12038" width="4.25" style="463" customWidth="1"/>
    <col min="12039" max="12288" width="10.25" style="463"/>
    <col min="12289" max="12289" width="1.25" style="463" customWidth="1"/>
    <col min="12290" max="12290" width="78.75" style="463" customWidth="1"/>
    <col min="12291" max="12293" width="10.25" style="463"/>
    <col min="12294" max="12294" width="4.25" style="463" customWidth="1"/>
    <col min="12295" max="12544" width="10.25" style="463"/>
    <col min="12545" max="12545" width="1.25" style="463" customWidth="1"/>
    <col min="12546" max="12546" width="78.75" style="463" customWidth="1"/>
    <col min="12547" max="12549" width="10.25" style="463"/>
    <col min="12550" max="12550" width="4.25" style="463" customWidth="1"/>
    <col min="12551" max="12800" width="10.25" style="463"/>
    <col min="12801" max="12801" width="1.25" style="463" customWidth="1"/>
    <col min="12802" max="12802" width="78.75" style="463" customWidth="1"/>
    <col min="12803" max="12805" width="10.25" style="463"/>
    <col min="12806" max="12806" width="4.25" style="463" customWidth="1"/>
    <col min="12807" max="13056" width="10.25" style="463"/>
    <col min="13057" max="13057" width="1.25" style="463" customWidth="1"/>
    <col min="13058" max="13058" width="78.75" style="463" customWidth="1"/>
    <col min="13059" max="13061" width="10.25" style="463"/>
    <col min="13062" max="13062" width="4.25" style="463" customWidth="1"/>
    <col min="13063" max="13312" width="10.25" style="463"/>
    <col min="13313" max="13313" width="1.25" style="463" customWidth="1"/>
    <col min="13314" max="13314" width="78.75" style="463" customWidth="1"/>
    <col min="13315" max="13317" width="10.25" style="463"/>
    <col min="13318" max="13318" width="4.25" style="463" customWidth="1"/>
    <col min="13319" max="13568" width="10.25" style="463"/>
    <col min="13569" max="13569" width="1.25" style="463" customWidth="1"/>
    <col min="13570" max="13570" width="78.75" style="463" customWidth="1"/>
    <col min="13571" max="13573" width="10.25" style="463"/>
    <col min="13574" max="13574" width="4.25" style="463" customWidth="1"/>
    <col min="13575" max="13824" width="10.25" style="463"/>
    <col min="13825" max="13825" width="1.25" style="463" customWidth="1"/>
    <col min="13826" max="13826" width="78.75" style="463" customWidth="1"/>
    <col min="13827" max="13829" width="10.25" style="463"/>
    <col min="13830" max="13830" width="4.25" style="463" customWidth="1"/>
    <col min="13831" max="14080" width="10.25" style="463"/>
    <col min="14081" max="14081" width="1.25" style="463" customWidth="1"/>
    <col min="14082" max="14082" width="78.75" style="463" customWidth="1"/>
    <col min="14083" max="14085" width="10.25" style="463"/>
    <col min="14086" max="14086" width="4.25" style="463" customWidth="1"/>
    <col min="14087" max="14336" width="10.25" style="463"/>
    <col min="14337" max="14337" width="1.25" style="463" customWidth="1"/>
    <col min="14338" max="14338" width="78.75" style="463" customWidth="1"/>
    <col min="14339" max="14341" width="10.25" style="463"/>
    <col min="14342" max="14342" width="4.25" style="463" customWidth="1"/>
    <col min="14343" max="14592" width="10.25" style="463"/>
    <col min="14593" max="14593" width="1.25" style="463" customWidth="1"/>
    <col min="14594" max="14594" width="78.75" style="463" customWidth="1"/>
    <col min="14595" max="14597" width="10.25" style="463"/>
    <col min="14598" max="14598" width="4.25" style="463" customWidth="1"/>
    <col min="14599" max="14848" width="10.25" style="463"/>
    <col min="14849" max="14849" width="1.25" style="463" customWidth="1"/>
    <col min="14850" max="14850" width="78.75" style="463" customWidth="1"/>
    <col min="14851" max="14853" width="10.25" style="463"/>
    <col min="14854" max="14854" width="4.25" style="463" customWidth="1"/>
    <col min="14855" max="15104" width="10.25" style="463"/>
    <col min="15105" max="15105" width="1.25" style="463" customWidth="1"/>
    <col min="15106" max="15106" width="78.75" style="463" customWidth="1"/>
    <col min="15107" max="15109" width="10.25" style="463"/>
    <col min="15110" max="15110" width="4.25" style="463" customWidth="1"/>
    <col min="15111" max="15360" width="10.25" style="463"/>
    <col min="15361" max="15361" width="1.25" style="463" customWidth="1"/>
    <col min="15362" max="15362" width="78.75" style="463" customWidth="1"/>
    <col min="15363" max="15365" width="10.25" style="463"/>
    <col min="15366" max="15366" width="4.25" style="463" customWidth="1"/>
    <col min="15367" max="15616" width="10.25" style="463"/>
    <col min="15617" max="15617" width="1.25" style="463" customWidth="1"/>
    <col min="15618" max="15618" width="78.75" style="463" customWidth="1"/>
    <col min="15619" max="15621" width="10.25" style="463"/>
    <col min="15622" max="15622" width="4.25" style="463" customWidth="1"/>
    <col min="15623" max="15872" width="10.25" style="463"/>
    <col min="15873" max="15873" width="1.25" style="463" customWidth="1"/>
    <col min="15874" max="15874" width="78.75" style="463" customWidth="1"/>
    <col min="15875" max="15877" width="10.25" style="463"/>
    <col min="15878" max="15878" width="4.25" style="463" customWidth="1"/>
    <col min="15879" max="16128" width="10.25" style="463"/>
    <col min="16129" max="16129" width="1.25" style="463" customWidth="1"/>
    <col min="16130" max="16130" width="78.75" style="463" customWidth="1"/>
    <col min="16131" max="16133" width="10.25" style="463"/>
    <col min="16134" max="16134" width="4.25" style="463" customWidth="1"/>
    <col min="16135" max="16384" width="10.25" style="463"/>
  </cols>
  <sheetData>
    <row r="1" spans="1:5" ht="39.75" customHeight="1" x14ac:dyDescent="0.2">
      <c r="A1" s="461"/>
      <c r="B1" s="462" t="s">
        <v>6</v>
      </c>
    </row>
    <row r="2" spans="1:5" ht="25.5" customHeight="1" x14ac:dyDescent="0.2">
      <c r="B2" s="464" t="s">
        <v>422</v>
      </c>
    </row>
    <row r="3" spans="1:5" ht="24.95" customHeight="1" x14ac:dyDescent="0.2">
      <c r="A3" s="465"/>
      <c r="B3" s="466" t="s">
        <v>423</v>
      </c>
    </row>
    <row r="4" spans="1:5" ht="24.75" customHeight="1" x14ac:dyDescent="0.2">
      <c r="A4" s="465"/>
      <c r="B4" s="467"/>
    </row>
    <row r="5" spans="1:5" s="470" customFormat="1" ht="60" x14ac:dyDescent="0.2">
      <c r="A5" s="468"/>
      <c r="B5" s="469" t="s">
        <v>424</v>
      </c>
      <c r="C5" s="468"/>
      <c r="D5" s="468"/>
      <c r="E5" s="468"/>
    </row>
    <row r="6" spans="1:5" s="470" customFormat="1" ht="10.15" customHeight="1" x14ac:dyDescent="0.2">
      <c r="A6" s="468"/>
      <c r="B6" s="469"/>
      <c r="C6" s="468"/>
      <c r="D6" s="468"/>
      <c r="E6" s="468"/>
    </row>
    <row r="7" spans="1:5" ht="96" x14ac:dyDescent="0.2">
      <c r="A7" s="465"/>
      <c r="B7" s="469" t="s">
        <v>425</v>
      </c>
      <c r="C7" s="465"/>
      <c r="D7" s="465"/>
      <c r="E7" s="465"/>
    </row>
    <row r="8" spans="1:5" ht="10.15" customHeight="1" x14ac:dyDescent="0.2">
      <c r="A8" s="465"/>
      <c r="B8" s="465"/>
      <c r="C8" s="465"/>
      <c r="D8" s="465"/>
      <c r="E8" s="465"/>
    </row>
    <row r="9" spans="1:5" ht="204" x14ac:dyDescent="0.2">
      <c r="A9" s="465"/>
      <c r="B9" s="469" t="s">
        <v>426</v>
      </c>
      <c r="C9" s="465"/>
      <c r="D9" s="465"/>
      <c r="E9" s="465"/>
    </row>
    <row r="10" spans="1:5" ht="10.15" customHeight="1" x14ac:dyDescent="0.2">
      <c r="A10" s="465"/>
      <c r="B10" s="471"/>
      <c r="C10" s="465"/>
      <c r="D10" s="465"/>
      <c r="E10" s="465"/>
    </row>
    <row r="11" spans="1:5" ht="36" x14ac:dyDescent="0.2">
      <c r="A11" s="465"/>
      <c r="B11" s="469" t="s">
        <v>427</v>
      </c>
      <c r="C11" s="465"/>
      <c r="D11" s="465"/>
      <c r="E11" s="465"/>
    </row>
    <row r="12" spans="1:5" ht="9" customHeight="1" x14ac:dyDescent="0.2">
      <c r="A12" s="465"/>
      <c r="B12" s="471"/>
      <c r="C12" s="465"/>
      <c r="D12" s="465"/>
      <c r="E12" s="465"/>
    </row>
    <row r="13" spans="1:5" ht="96" x14ac:dyDescent="0.2">
      <c r="A13" s="465"/>
      <c r="B13" s="469" t="s">
        <v>428</v>
      </c>
      <c r="C13" s="465"/>
      <c r="D13" s="465"/>
      <c r="E13" s="465"/>
    </row>
    <row r="14" spans="1:5" ht="9" customHeight="1" x14ac:dyDescent="0.2">
      <c r="A14" s="465"/>
      <c r="B14" s="471"/>
      <c r="C14" s="465"/>
      <c r="D14" s="465"/>
      <c r="E14" s="465"/>
    </row>
    <row r="15" spans="1:5" ht="96" x14ac:dyDescent="0.2">
      <c r="A15" s="465"/>
      <c r="B15" s="469" t="s">
        <v>429</v>
      </c>
      <c r="C15" s="465"/>
      <c r="D15" s="465"/>
      <c r="E15" s="465"/>
    </row>
    <row r="16" spans="1:5" ht="9" customHeight="1" x14ac:dyDescent="0.2">
      <c r="A16" s="465"/>
      <c r="B16" s="471"/>
      <c r="C16" s="465"/>
      <c r="D16" s="465"/>
      <c r="E16" s="465"/>
    </row>
    <row r="17" spans="1:8" ht="120" x14ac:dyDescent="0.2">
      <c r="A17" s="465"/>
      <c r="B17" s="469" t="s">
        <v>430</v>
      </c>
      <c r="C17" s="465"/>
      <c r="D17" s="465"/>
      <c r="E17" s="465"/>
    </row>
    <row r="18" spans="1:8" ht="9" customHeight="1" x14ac:dyDescent="0.2">
      <c r="A18" s="465"/>
      <c r="B18" s="471"/>
      <c r="C18" s="465"/>
      <c r="D18" s="465"/>
      <c r="E18" s="465"/>
    </row>
    <row r="19" spans="1:8" ht="168" x14ac:dyDescent="0.2">
      <c r="A19" s="465"/>
      <c r="B19" s="469" t="s">
        <v>431</v>
      </c>
      <c r="C19" s="465"/>
      <c r="D19" s="465"/>
      <c r="E19" s="465"/>
    </row>
    <row r="20" spans="1:8" ht="9" customHeight="1" x14ac:dyDescent="0.2">
      <c r="A20" s="465"/>
      <c r="B20" s="471"/>
      <c r="C20" s="465"/>
      <c r="D20" s="465"/>
      <c r="E20" s="465"/>
    </row>
    <row r="21" spans="1:8" ht="24" x14ac:dyDescent="0.2">
      <c r="A21" s="465"/>
      <c r="B21" s="469" t="s">
        <v>432</v>
      </c>
      <c r="C21" s="465"/>
      <c r="D21" s="465"/>
      <c r="E21" s="465"/>
    </row>
    <row r="22" spans="1:8" ht="9" customHeight="1" x14ac:dyDescent="0.2">
      <c r="A22" s="465"/>
      <c r="B22" s="471"/>
      <c r="C22" s="465"/>
      <c r="D22" s="465"/>
      <c r="E22" s="465"/>
    </row>
    <row r="23" spans="1:8" ht="96" x14ac:dyDescent="0.2">
      <c r="A23" s="465"/>
      <c r="B23" s="469" t="s">
        <v>433</v>
      </c>
      <c r="C23" s="465"/>
      <c r="D23" s="465"/>
      <c r="E23" s="465"/>
    </row>
    <row r="24" spans="1:8" ht="9" customHeight="1" x14ac:dyDescent="0.2">
      <c r="A24" s="465"/>
      <c r="B24" s="471"/>
      <c r="C24" s="465"/>
      <c r="D24" s="465"/>
      <c r="E24" s="465"/>
    </row>
    <row r="25" spans="1:8" ht="24" x14ac:dyDescent="0.2">
      <c r="A25" s="465"/>
      <c r="B25" s="469" t="s">
        <v>434</v>
      </c>
      <c r="C25" s="465"/>
      <c r="D25" s="465"/>
      <c r="E25" s="465"/>
    </row>
    <row r="26" spans="1:8" ht="24" x14ac:dyDescent="0.2">
      <c r="A26" s="465"/>
      <c r="B26" s="472" t="s">
        <v>435</v>
      </c>
      <c r="C26" s="472"/>
      <c r="D26" s="472"/>
      <c r="E26" s="472"/>
      <c r="F26" s="472"/>
      <c r="G26" s="472"/>
      <c r="H26" s="472"/>
    </row>
    <row r="27" spans="1:8" x14ac:dyDescent="0.2">
      <c r="A27" s="465"/>
      <c r="B27" s="472"/>
      <c r="C27" s="472"/>
      <c r="D27" s="472"/>
      <c r="E27" s="472"/>
      <c r="F27" s="472"/>
      <c r="G27" s="472"/>
      <c r="H27" s="472"/>
    </row>
    <row r="28" spans="1:8" x14ac:dyDescent="0.2">
      <c r="A28" s="465"/>
      <c r="B28" s="465"/>
      <c r="C28" s="465"/>
      <c r="D28" s="465"/>
      <c r="E28" s="465"/>
    </row>
    <row r="29" spans="1:8" x14ac:dyDescent="0.2">
      <c r="A29" s="465"/>
      <c r="B29" s="465"/>
      <c r="C29" s="465"/>
      <c r="D29" s="465"/>
      <c r="E29" s="465"/>
    </row>
    <row r="30" spans="1:8" x14ac:dyDescent="0.2">
      <c r="A30" s="459"/>
      <c r="B30" s="459"/>
      <c r="C30" s="459"/>
      <c r="D30" s="459"/>
      <c r="E30" s="459"/>
    </row>
    <row r="31" spans="1:8" x14ac:dyDescent="0.2">
      <c r="A31" s="465"/>
      <c r="B31" s="465"/>
      <c r="C31" s="465"/>
      <c r="D31" s="465"/>
      <c r="E31" s="465"/>
    </row>
    <row r="32" spans="1:8" x14ac:dyDescent="0.2">
      <c r="A32" s="465"/>
      <c r="B32" s="465"/>
      <c r="C32" s="465"/>
      <c r="D32" s="465"/>
      <c r="E32" s="465"/>
    </row>
    <row r="33" spans="1:9" ht="8.1" customHeight="1" x14ac:dyDescent="0.2">
      <c r="A33" s="465"/>
      <c r="B33" s="465"/>
      <c r="C33" s="465"/>
      <c r="D33" s="465"/>
      <c r="E33" s="465"/>
    </row>
    <row r="34" spans="1:9" ht="13.5" customHeight="1" x14ac:dyDescent="0.2">
      <c r="A34" s="465"/>
      <c r="B34" s="465"/>
      <c r="C34" s="465"/>
      <c r="D34" s="465"/>
      <c r="E34" s="465"/>
    </row>
    <row r="35" spans="1:9" x14ac:dyDescent="0.2">
      <c r="A35" s="465"/>
      <c r="B35" s="465"/>
      <c r="C35" s="465"/>
      <c r="D35" s="465"/>
      <c r="E35" s="465"/>
    </row>
    <row r="36" spans="1:9" x14ac:dyDescent="0.2">
      <c r="A36" s="465"/>
      <c r="B36" s="465"/>
      <c r="C36" s="465"/>
      <c r="D36" s="465"/>
      <c r="E36" s="465"/>
      <c r="I36" s="473"/>
    </row>
    <row r="37" spans="1:9" x14ac:dyDescent="0.2">
      <c r="A37" s="465"/>
      <c r="B37" s="465"/>
      <c r="C37" s="465"/>
      <c r="D37" s="465"/>
      <c r="E37" s="465"/>
    </row>
    <row r="38" spans="1:9" x14ac:dyDescent="0.2">
      <c r="A38" s="465"/>
      <c r="B38" s="465"/>
      <c r="C38" s="465"/>
      <c r="D38" s="465"/>
      <c r="E38" s="465"/>
    </row>
    <row r="39" spans="1:9" x14ac:dyDescent="0.2">
      <c r="A39" s="465"/>
      <c r="B39" s="465"/>
      <c r="C39" s="465"/>
      <c r="D39" s="465"/>
      <c r="E39" s="465"/>
    </row>
    <row r="40" spans="1:9" ht="33" customHeight="1" x14ac:dyDescent="0.2">
      <c r="A40" s="465"/>
      <c r="B40" s="465"/>
      <c r="C40" s="465"/>
      <c r="D40" s="465"/>
      <c r="E40" s="465"/>
    </row>
    <row r="41" spans="1:9" ht="16.5" customHeight="1" x14ac:dyDescent="0.2">
      <c r="A41" s="465"/>
      <c r="B41" s="465"/>
      <c r="C41" s="465"/>
      <c r="D41" s="465"/>
      <c r="E41" s="465"/>
    </row>
    <row r="42" spans="1:9" x14ac:dyDescent="0.2">
      <c r="A42" s="465"/>
      <c r="B42" s="465"/>
      <c r="C42" s="465"/>
      <c r="D42" s="465"/>
      <c r="E42" s="465"/>
    </row>
    <row r="43" spans="1:9" x14ac:dyDescent="0.2">
      <c r="A43" s="465"/>
      <c r="B43" s="465"/>
      <c r="C43" s="465"/>
      <c r="D43" s="465"/>
      <c r="E43" s="465"/>
    </row>
    <row r="44" spans="1:9" x14ac:dyDescent="0.2">
      <c r="A44" s="465"/>
      <c r="B44" s="465"/>
      <c r="C44" s="465"/>
      <c r="D44" s="465"/>
      <c r="E44" s="465"/>
    </row>
    <row r="45" spans="1:9" x14ac:dyDescent="0.2">
      <c r="A45" s="465"/>
      <c r="B45" s="465"/>
      <c r="C45" s="465"/>
      <c r="D45" s="465"/>
      <c r="E45" s="465"/>
    </row>
    <row r="46" spans="1:9" x14ac:dyDescent="0.2">
      <c r="A46" s="465"/>
      <c r="B46" s="465"/>
      <c r="C46" s="465"/>
      <c r="D46" s="465"/>
      <c r="E46" s="465"/>
    </row>
    <row r="47" spans="1:9" x14ac:dyDescent="0.2">
      <c r="A47" s="465"/>
      <c r="B47" s="465"/>
      <c r="C47" s="465"/>
      <c r="D47" s="465"/>
      <c r="E47" s="465"/>
    </row>
    <row r="48" spans="1:9" x14ac:dyDescent="0.2">
      <c r="A48" s="465"/>
      <c r="B48" s="465"/>
      <c r="C48" s="465"/>
      <c r="D48" s="465"/>
      <c r="E48" s="465"/>
    </row>
    <row r="49" spans="1:5" x14ac:dyDescent="0.2">
      <c r="A49" s="465"/>
      <c r="B49" s="465"/>
      <c r="C49" s="465"/>
      <c r="D49" s="465"/>
      <c r="E49" s="465"/>
    </row>
    <row r="50" spans="1:5" x14ac:dyDescent="0.2">
      <c r="A50" s="465"/>
      <c r="B50" s="465"/>
      <c r="C50" s="465"/>
      <c r="D50" s="465"/>
      <c r="E50" s="465"/>
    </row>
    <row r="51" spans="1:5" x14ac:dyDescent="0.2">
      <c r="A51" s="465"/>
      <c r="B51" s="465"/>
      <c r="C51" s="465"/>
      <c r="D51" s="465"/>
      <c r="E51" s="465"/>
    </row>
    <row r="52" spans="1:5" x14ac:dyDescent="0.2">
      <c r="A52" s="465"/>
      <c r="B52" s="465"/>
      <c r="C52" s="465"/>
      <c r="D52" s="465"/>
      <c r="E52" s="465"/>
    </row>
    <row r="53" spans="1:5" x14ac:dyDescent="0.2">
      <c r="A53" s="465"/>
      <c r="B53" s="465"/>
      <c r="C53" s="465"/>
      <c r="D53" s="465"/>
      <c r="E53" s="465"/>
    </row>
    <row r="54" spans="1:5" x14ac:dyDescent="0.2">
      <c r="A54" s="465"/>
      <c r="B54" s="465"/>
      <c r="C54" s="465"/>
      <c r="D54" s="465"/>
      <c r="E54" s="465"/>
    </row>
    <row r="55" spans="1:5" x14ac:dyDescent="0.2">
      <c r="A55" s="465"/>
      <c r="B55" s="465"/>
      <c r="C55" s="465"/>
      <c r="D55" s="465"/>
      <c r="E55" s="465"/>
    </row>
    <row r="56" spans="1:5" x14ac:dyDescent="0.2">
      <c r="A56" s="465"/>
      <c r="B56" s="465"/>
      <c r="C56" s="465"/>
      <c r="D56" s="465"/>
      <c r="E56" s="465"/>
    </row>
    <row r="57" spans="1:5" x14ac:dyDescent="0.2">
      <c r="A57" s="465"/>
      <c r="B57" s="465"/>
      <c r="C57" s="465"/>
      <c r="D57" s="465"/>
      <c r="E57" s="465"/>
    </row>
    <row r="58" spans="1:5" x14ac:dyDescent="0.2">
      <c r="A58" s="465"/>
      <c r="B58" s="465"/>
      <c r="C58" s="465"/>
      <c r="D58" s="465"/>
      <c r="E58" s="465"/>
    </row>
    <row r="59" spans="1:5" x14ac:dyDescent="0.2">
      <c r="A59" s="465"/>
      <c r="B59" s="465"/>
      <c r="C59" s="465"/>
      <c r="D59" s="465"/>
      <c r="E59" s="465"/>
    </row>
    <row r="60" spans="1:5" x14ac:dyDescent="0.2">
      <c r="A60" s="465"/>
      <c r="B60" s="465"/>
      <c r="C60" s="465"/>
      <c r="D60" s="465"/>
      <c r="E60" s="465"/>
    </row>
    <row r="61" spans="1:5" x14ac:dyDescent="0.2">
      <c r="A61" s="465"/>
      <c r="B61" s="465"/>
      <c r="C61" s="465"/>
      <c r="D61" s="465"/>
      <c r="E61" s="465"/>
    </row>
    <row r="62" spans="1:5" x14ac:dyDescent="0.2">
      <c r="A62" s="465"/>
      <c r="B62" s="465"/>
      <c r="C62" s="465"/>
      <c r="D62" s="465"/>
      <c r="E62" s="465"/>
    </row>
    <row r="63" spans="1:5" x14ac:dyDescent="0.2">
      <c r="A63" s="465"/>
      <c r="B63" s="465"/>
      <c r="C63" s="465"/>
      <c r="D63" s="465"/>
      <c r="E63" s="465"/>
    </row>
    <row r="64" spans="1:5" x14ac:dyDescent="0.2">
      <c r="A64" s="465"/>
      <c r="B64" s="465"/>
      <c r="C64" s="465"/>
      <c r="D64" s="465"/>
      <c r="E64" s="465"/>
    </row>
    <row r="65" spans="1:5" x14ac:dyDescent="0.2">
      <c r="A65" s="465"/>
      <c r="B65" s="465"/>
      <c r="C65" s="465"/>
      <c r="D65" s="465"/>
      <c r="E65" s="465"/>
    </row>
    <row r="66" spans="1:5" x14ac:dyDescent="0.2">
      <c r="A66" s="465"/>
      <c r="B66" s="465"/>
      <c r="C66" s="465"/>
      <c r="D66" s="465"/>
      <c r="E66" s="465"/>
    </row>
    <row r="67" spans="1:5" x14ac:dyDescent="0.2">
      <c r="A67" s="465"/>
      <c r="B67" s="465"/>
      <c r="C67" s="465"/>
      <c r="D67" s="465"/>
      <c r="E67" s="465"/>
    </row>
    <row r="68" spans="1:5" x14ac:dyDescent="0.2">
      <c r="A68" s="465"/>
      <c r="B68" s="465"/>
      <c r="C68" s="465"/>
      <c r="D68" s="465"/>
      <c r="E68" s="465"/>
    </row>
    <row r="69" spans="1:5" x14ac:dyDescent="0.2">
      <c r="A69" s="465"/>
      <c r="B69" s="465"/>
      <c r="C69" s="465"/>
      <c r="D69" s="465"/>
      <c r="E69" s="465"/>
    </row>
    <row r="70" spans="1:5" x14ac:dyDescent="0.2">
      <c r="A70" s="465"/>
      <c r="B70" s="465"/>
      <c r="C70" s="465"/>
      <c r="D70" s="465"/>
      <c r="E70" s="465"/>
    </row>
    <row r="71" spans="1:5" x14ac:dyDescent="0.2">
      <c r="A71" s="465"/>
      <c r="B71" s="465"/>
      <c r="C71" s="465"/>
      <c r="D71" s="465"/>
      <c r="E71" s="465"/>
    </row>
    <row r="72" spans="1:5" x14ac:dyDescent="0.2">
      <c r="A72" s="465"/>
      <c r="B72" s="465"/>
      <c r="C72" s="465"/>
      <c r="D72" s="465"/>
      <c r="E72" s="465"/>
    </row>
    <row r="73" spans="1:5" x14ac:dyDescent="0.2">
      <c r="A73" s="465"/>
      <c r="B73" s="465"/>
      <c r="C73" s="465"/>
      <c r="D73" s="465"/>
      <c r="E73" s="465"/>
    </row>
    <row r="74" spans="1:5" x14ac:dyDescent="0.2">
      <c r="A74" s="465"/>
      <c r="B74" s="465"/>
      <c r="C74" s="465"/>
      <c r="D74" s="465"/>
      <c r="E74" s="465"/>
    </row>
    <row r="75" spans="1:5" x14ac:dyDescent="0.2">
      <c r="A75" s="465"/>
      <c r="B75" s="465"/>
      <c r="C75" s="465"/>
      <c r="D75" s="465"/>
      <c r="E75" s="465"/>
    </row>
    <row r="76" spans="1:5" x14ac:dyDescent="0.2">
      <c r="A76" s="465"/>
      <c r="B76" s="465"/>
      <c r="C76" s="465"/>
      <c r="D76" s="465"/>
      <c r="E76" s="465"/>
    </row>
    <row r="77" spans="1:5" x14ac:dyDescent="0.2">
      <c r="A77" s="465"/>
      <c r="B77" s="465"/>
      <c r="C77" s="465"/>
      <c r="D77" s="465"/>
      <c r="E77" s="465"/>
    </row>
    <row r="78" spans="1:5" x14ac:dyDescent="0.2">
      <c r="A78" s="465"/>
      <c r="B78" s="465"/>
      <c r="C78" s="465"/>
      <c r="D78" s="465"/>
      <c r="E78" s="465"/>
    </row>
    <row r="79" spans="1:5" x14ac:dyDescent="0.2">
      <c r="A79" s="465"/>
      <c r="B79" s="465"/>
      <c r="C79" s="465"/>
      <c r="D79" s="465"/>
      <c r="E79" s="465"/>
    </row>
    <row r="80" spans="1:5" x14ac:dyDescent="0.2">
      <c r="A80" s="465"/>
      <c r="B80" s="465"/>
      <c r="C80" s="465"/>
      <c r="D80" s="465"/>
      <c r="E80" s="465"/>
    </row>
    <row r="81" spans="1:5" x14ac:dyDescent="0.2">
      <c r="A81" s="465"/>
      <c r="B81" s="465"/>
      <c r="C81" s="465"/>
      <c r="D81" s="465"/>
      <c r="E81" s="465"/>
    </row>
    <row r="82" spans="1:5" x14ac:dyDescent="0.2">
      <c r="A82" s="465"/>
      <c r="B82" s="465"/>
      <c r="C82" s="465"/>
      <c r="D82" s="465"/>
      <c r="E82" s="465"/>
    </row>
    <row r="83" spans="1:5" x14ac:dyDescent="0.2">
      <c r="A83" s="465"/>
      <c r="B83" s="465"/>
      <c r="C83" s="465"/>
      <c r="D83" s="465"/>
      <c r="E83" s="465"/>
    </row>
    <row r="84" spans="1:5" x14ac:dyDescent="0.2">
      <c r="A84" s="465"/>
      <c r="B84" s="465"/>
      <c r="C84" s="465"/>
      <c r="D84" s="465"/>
      <c r="E84" s="465"/>
    </row>
    <row r="85" spans="1:5" x14ac:dyDescent="0.2">
      <c r="A85" s="465"/>
      <c r="B85" s="465"/>
      <c r="C85" s="465"/>
      <c r="D85" s="465"/>
      <c r="E85" s="465"/>
    </row>
    <row r="86" spans="1:5" x14ac:dyDescent="0.2">
      <c r="A86" s="465"/>
      <c r="B86" s="465"/>
      <c r="C86" s="465"/>
      <c r="D86" s="465"/>
      <c r="E86" s="465"/>
    </row>
    <row r="87" spans="1:5" x14ac:dyDescent="0.2">
      <c r="A87" s="465"/>
      <c r="B87" s="465"/>
      <c r="C87" s="465"/>
      <c r="D87" s="465"/>
      <c r="E87" s="465"/>
    </row>
    <row r="88" spans="1:5" x14ac:dyDescent="0.2">
      <c r="A88" s="465"/>
      <c r="B88" s="465"/>
      <c r="C88" s="465"/>
      <c r="D88" s="465"/>
      <c r="E88" s="465"/>
    </row>
    <row r="89" spans="1:5" x14ac:dyDescent="0.2">
      <c r="A89" s="465"/>
      <c r="B89" s="465"/>
      <c r="C89" s="465"/>
      <c r="D89" s="465"/>
      <c r="E89" s="465"/>
    </row>
    <row r="90" spans="1:5" x14ac:dyDescent="0.2">
      <c r="A90" s="465"/>
      <c r="B90" s="465"/>
      <c r="C90" s="465"/>
      <c r="D90" s="465"/>
      <c r="E90" s="465"/>
    </row>
    <row r="91" spans="1:5" x14ac:dyDescent="0.2">
      <c r="A91" s="465"/>
      <c r="B91" s="465"/>
      <c r="C91" s="465"/>
      <c r="D91" s="465"/>
      <c r="E91" s="465"/>
    </row>
    <row r="92" spans="1:5" x14ac:dyDescent="0.2">
      <c r="A92" s="465"/>
      <c r="B92" s="465"/>
      <c r="C92" s="465"/>
      <c r="D92" s="465"/>
      <c r="E92" s="465"/>
    </row>
    <row r="93" spans="1:5" x14ac:dyDescent="0.2">
      <c r="A93" s="465"/>
      <c r="B93" s="465"/>
      <c r="C93" s="465"/>
      <c r="D93" s="465"/>
      <c r="E93" s="465"/>
    </row>
    <row r="94" spans="1:5" x14ac:dyDescent="0.2">
      <c r="A94" s="465"/>
      <c r="B94" s="465"/>
      <c r="C94" s="465"/>
      <c r="D94" s="465"/>
      <c r="E94" s="465"/>
    </row>
    <row r="95" spans="1:5" x14ac:dyDescent="0.2">
      <c r="A95" s="465"/>
      <c r="B95" s="465"/>
      <c r="C95" s="465"/>
      <c r="D95" s="465"/>
      <c r="E95" s="465"/>
    </row>
    <row r="96" spans="1:5" x14ac:dyDescent="0.2">
      <c r="A96" s="465"/>
      <c r="B96" s="465"/>
      <c r="C96" s="465"/>
      <c r="D96" s="465"/>
      <c r="E96" s="465"/>
    </row>
    <row r="97" spans="1:5" x14ac:dyDescent="0.2">
      <c r="A97" s="465"/>
      <c r="B97" s="465"/>
      <c r="C97" s="465"/>
      <c r="D97" s="465"/>
      <c r="E97" s="465"/>
    </row>
    <row r="98" spans="1:5" x14ac:dyDescent="0.2">
      <c r="A98" s="465"/>
      <c r="B98" s="465"/>
      <c r="C98" s="465"/>
      <c r="D98" s="465"/>
      <c r="E98" s="465"/>
    </row>
    <row r="99" spans="1:5" x14ac:dyDescent="0.2">
      <c r="A99" s="465"/>
      <c r="B99" s="465"/>
      <c r="C99" s="465"/>
      <c r="D99" s="465"/>
      <c r="E99" s="465"/>
    </row>
    <row r="100" spans="1:5" x14ac:dyDescent="0.2">
      <c r="A100" s="465"/>
      <c r="B100" s="465"/>
      <c r="C100" s="465"/>
      <c r="D100" s="465"/>
      <c r="E100" s="465"/>
    </row>
    <row r="101" spans="1:5" x14ac:dyDescent="0.2">
      <c r="A101" s="465"/>
      <c r="B101" s="465"/>
      <c r="C101" s="465"/>
      <c r="D101" s="465"/>
      <c r="E101" s="465"/>
    </row>
    <row r="102" spans="1:5" x14ac:dyDescent="0.2">
      <c r="A102" s="465"/>
      <c r="B102" s="465"/>
      <c r="C102" s="465"/>
      <c r="D102" s="465"/>
      <c r="E102" s="465"/>
    </row>
    <row r="103" spans="1:5" x14ac:dyDescent="0.2">
      <c r="A103" s="465"/>
      <c r="B103" s="465"/>
      <c r="C103" s="465"/>
      <c r="D103" s="465"/>
      <c r="E103" s="465"/>
    </row>
    <row r="104" spans="1:5" x14ac:dyDescent="0.2">
      <c r="A104" s="465"/>
      <c r="B104" s="465"/>
      <c r="C104" s="465"/>
      <c r="D104" s="465"/>
      <c r="E104" s="465"/>
    </row>
    <row r="105" spans="1:5" x14ac:dyDescent="0.2">
      <c r="A105" s="465"/>
      <c r="B105" s="465"/>
      <c r="C105" s="465"/>
      <c r="D105" s="465"/>
      <c r="E105" s="465"/>
    </row>
    <row r="106" spans="1:5" x14ac:dyDescent="0.2">
      <c r="A106" s="465"/>
      <c r="B106" s="465"/>
      <c r="C106" s="465"/>
      <c r="D106" s="465"/>
      <c r="E106" s="465"/>
    </row>
    <row r="107" spans="1:5" x14ac:dyDescent="0.2">
      <c r="A107" s="465"/>
      <c r="B107" s="465"/>
      <c r="C107" s="465"/>
      <c r="D107" s="465"/>
      <c r="E107" s="465"/>
    </row>
    <row r="108" spans="1:5" x14ac:dyDescent="0.2">
      <c r="A108" s="465"/>
      <c r="B108" s="465"/>
      <c r="C108" s="465"/>
      <c r="D108" s="465"/>
      <c r="E108" s="465"/>
    </row>
    <row r="109" spans="1:5" x14ac:dyDescent="0.2">
      <c r="A109" s="465"/>
      <c r="B109" s="465"/>
      <c r="C109" s="465"/>
      <c r="D109" s="465"/>
      <c r="E109" s="465"/>
    </row>
    <row r="110" spans="1:5" x14ac:dyDescent="0.2">
      <c r="A110" s="465"/>
      <c r="B110" s="465"/>
      <c r="C110" s="465"/>
      <c r="D110" s="465"/>
      <c r="E110" s="465"/>
    </row>
    <row r="111" spans="1:5" x14ac:dyDescent="0.2">
      <c r="A111" s="465"/>
      <c r="B111" s="465"/>
      <c r="C111" s="465"/>
      <c r="D111" s="465"/>
      <c r="E111" s="465"/>
    </row>
    <row r="112" spans="1:5" x14ac:dyDescent="0.2">
      <c r="A112" s="465"/>
      <c r="B112" s="465"/>
      <c r="C112" s="465"/>
      <c r="D112" s="465"/>
      <c r="E112" s="465"/>
    </row>
    <row r="113" spans="1:5" x14ac:dyDescent="0.2">
      <c r="A113" s="465"/>
      <c r="B113" s="465"/>
      <c r="C113" s="465"/>
      <c r="D113" s="465"/>
      <c r="E113" s="465"/>
    </row>
    <row r="114" spans="1:5" x14ac:dyDescent="0.2">
      <c r="A114" s="465"/>
      <c r="B114" s="465"/>
      <c r="C114" s="465"/>
      <c r="D114" s="465"/>
      <c r="E114" s="465"/>
    </row>
    <row r="115" spans="1:5" x14ac:dyDescent="0.2">
      <c r="A115" s="465"/>
      <c r="B115" s="465"/>
      <c r="C115" s="465"/>
      <c r="D115" s="465"/>
      <c r="E115" s="465"/>
    </row>
    <row r="116" spans="1:5" x14ac:dyDescent="0.2">
      <c r="A116" s="465"/>
      <c r="B116" s="465"/>
      <c r="C116" s="465"/>
      <c r="D116" s="465"/>
      <c r="E116" s="465"/>
    </row>
    <row r="117" spans="1:5" x14ac:dyDescent="0.2">
      <c r="A117" s="465"/>
      <c r="B117" s="465"/>
      <c r="C117" s="465"/>
      <c r="D117" s="465"/>
      <c r="E117" s="465"/>
    </row>
    <row r="118" spans="1:5" x14ac:dyDescent="0.2">
      <c r="A118" s="465"/>
      <c r="B118" s="465"/>
      <c r="C118" s="465"/>
      <c r="D118" s="465"/>
      <c r="E118" s="465"/>
    </row>
    <row r="119" spans="1:5" x14ac:dyDescent="0.2">
      <c r="A119" s="465"/>
      <c r="B119" s="465"/>
      <c r="C119" s="465"/>
      <c r="D119" s="465"/>
      <c r="E119" s="465"/>
    </row>
    <row r="120" spans="1:5" x14ac:dyDescent="0.2">
      <c r="A120" s="465"/>
      <c r="B120" s="465"/>
      <c r="C120" s="465"/>
      <c r="D120" s="465"/>
      <c r="E120" s="465"/>
    </row>
    <row r="121" spans="1:5" x14ac:dyDescent="0.2">
      <c r="A121" s="465"/>
      <c r="B121" s="465"/>
      <c r="C121" s="465"/>
      <c r="D121" s="465"/>
      <c r="E121" s="465"/>
    </row>
    <row r="122" spans="1:5" x14ac:dyDescent="0.2">
      <c r="A122" s="465"/>
      <c r="B122" s="465"/>
      <c r="C122" s="465"/>
      <c r="D122" s="465"/>
      <c r="E122" s="465"/>
    </row>
    <row r="123" spans="1:5" x14ac:dyDescent="0.2">
      <c r="A123" s="465"/>
      <c r="B123" s="465"/>
      <c r="C123" s="465"/>
      <c r="D123" s="465"/>
      <c r="E123" s="465"/>
    </row>
    <row r="124" spans="1:5" x14ac:dyDescent="0.2">
      <c r="A124" s="465"/>
      <c r="B124" s="465"/>
      <c r="C124" s="465"/>
      <c r="D124" s="465"/>
      <c r="E124" s="465"/>
    </row>
    <row r="125" spans="1:5" x14ac:dyDescent="0.2">
      <c r="A125" s="465"/>
      <c r="B125" s="465"/>
      <c r="C125" s="465"/>
      <c r="D125" s="465"/>
      <c r="E125" s="465"/>
    </row>
    <row r="126" spans="1:5" x14ac:dyDescent="0.2">
      <c r="A126" s="465"/>
      <c r="B126" s="465"/>
      <c r="C126" s="465"/>
      <c r="D126" s="465"/>
      <c r="E126" s="465"/>
    </row>
    <row r="127" spans="1:5" x14ac:dyDescent="0.2">
      <c r="A127" s="465"/>
      <c r="B127" s="465"/>
      <c r="C127" s="465"/>
      <c r="D127" s="465"/>
      <c r="E127" s="465"/>
    </row>
    <row r="128" spans="1:5" x14ac:dyDescent="0.2">
      <c r="A128" s="465"/>
      <c r="B128" s="465"/>
      <c r="C128" s="465"/>
      <c r="D128" s="465"/>
      <c r="E128" s="465"/>
    </row>
    <row r="129" spans="1:5" x14ac:dyDescent="0.2">
      <c r="A129" s="465"/>
      <c r="B129" s="465"/>
      <c r="C129" s="465"/>
      <c r="D129" s="465"/>
      <c r="E129" s="465"/>
    </row>
    <row r="130" spans="1:5" x14ac:dyDescent="0.2">
      <c r="A130" s="465"/>
      <c r="B130" s="465"/>
      <c r="C130" s="465"/>
      <c r="D130" s="465"/>
      <c r="E130" s="465"/>
    </row>
    <row r="131" spans="1:5" x14ac:dyDescent="0.2">
      <c r="A131" s="465"/>
      <c r="B131" s="465"/>
      <c r="C131" s="465"/>
      <c r="D131" s="465"/>
      <c r="E131" s="465"/>
    </row>
    <row r="132" spans="1:5" x14ac:dyDescent="0.2">
      <c r="A132" s="465"/>
      <c r="B132" s="465"/>
      <c r="C132" s="465"/>
      <c r="D132" s="465"/>
      <c r="E132" s="465"/>
    </row>
    <row r="133" spans="1:5" x14ac:dyDescent="0.2">
      <c r="A133" s="465"/>
      <c r="B133" s="465"/>
      <c r="C133" s="465"/>
      <c r="D133" s="465"/>
      <c r="E133" s="465"/>
    </row>
    <row r="134" spans="1:5" x14ac:dyDescent="0.2">
      <c r="A134" s="465"/>
      <c r="B134" s="465"/>
      <c r="C134" s="465"/>
      <c r="D134" s="465"/>
      <c r="E134" s="465"/>
    </row>
    <row r="135" spans="1:5" x14ac:dyDescent="0.2">
      <c r="A135" s="465"/>
      <c r="B135" s="465"/>
      <c r="C135" s="465"/>
      <c r="D135" s="465"/>
      <c r="E135" s="465"/>
    </row>
    <row r="136" spans="1:5" x14ac:dyDescent="0.2">
      <c r="A136" s="465"/>
      <c r="B136" s="465"/>
      <c r="C136" s="465"/>
      <c r="D136" s="465"/>
      <c r="E136" s="465"/>
    </row>
    <row r="137" spans="1:5" x14ac:dyDescent="0.2">
      <c r="A137" s="465"/>
      <c r="B137" s="465"/>
      <c r="C137" s="465"/>
      <c r="D137" s="465"/>
      <c r="E137" s="465"/>
    </row>
    <row r="138" spans="1:5" x14ac:dyDescent="0.2">
      <c r="A138" s="465"/>
      <c r="B138" s="465"/>
      <c r="C138" s="465"/>
      <c r="D138" s="465"/>
      <c r="E138" s="465"/>
    </row>
    <row r="139" spans="1:5" x14ac:dyDescent="0.2">
      <c r="A139" s="465"/>
      <c r="B139" s="465"/>
      <c r="C139" s="465"/>
      <c r="D139" s="465"/>
      <c r="E139" s="465"/>
    </row>
    <row r="140" spans="1:5" x14ac:dyDescent="0.2">
      <c r="A140" s="465"/>
      <c r="B140" s="465"/>
      <c r="C140" s="465"/>
      <c r="D140" s="465"/>
      <c r="E140" s="465"/>
    </row>
    <row r="141" spans="1:5" x14ac:dyDescent="0.2">
      <c r="A141" s="465"/>
      <c r="B141" s="465"/>
      <c r="C141" s="465"/>
      <c r="D141" s="465"/>
      <c r="E141" s="465"/>
    </row>
    <row r="142" spans="1:5" x14ac:dyDescent="0.2">
      <c r="A142" s="465"/>
      <c r="B142" s="465"/>
      <c r="C142" s="465"/>
      <c r="D142" s="465"/>
      <c r="E142" s="465"/>
    </row>
    <row r="143" spans="1:5" x14ac:dyDescent="0.2">
      <c r="A143" s="465"/>
      <c r="B143" s="465"/>
      <c r="C143" s="465"/>
      <c r="D143" s="465"/>
      <c r="E143" s="465"/>
    </row>
    <row r="144" spans="1:5" x14ac:dyDescent="0.2">
      <c r="A144" s="465"/>
      <c r="B144" s="465"/>
      <c r="C144" s="465"/>
      <c r="D144" s="465"/>
      <c r="E144" s="465"/>
    </row>
    <row r="145" spans="1:5" x14ac:dyDescent="0.2">
      <c r="A145" s="465"/>
      <c r="B145" s="465"/>
      <c r="C145" s="465"/>
      <c r="D145" s="465"/>
      <c r="E145" s="465"/>
    </row>
    <row r="146" spans="1:5" x14ac:dyDescent="0.2">
      <c r="A146" s="465"/>
      <c r="B146" s="465"/>
      <c r="C146" s="465"/>
      <c r="D146" s="465"/>
      <c r="E146" s="465"/>
    </row>
    <row r="147" spans="1:5" x14ac:dyDescent="0.2">
      <c r="A147" s="465"/>
      <c r="B147" s="465"/>
      <c r="C147" s="465"/>
      <c r="D147" s="465"/>
      <c r="E147" s="465"/>
    </row>
    <row r="148" spans="1:5" x14ac:dyDescent="0.2">
      <c r="A148" s="465"/>
      <c r="B148" s="465"/>
      <c r="C148" s="465"/>
      <c r="D148" s="465"/>
      <c r="E148" s="465"/>
    </row>
    <row r="149" spans="1:5" x14ac:dyDescent="0.2">
      <c r="A149" s="465"/>
      <c r="B149" s="465"/>
      <c r="C149" s="465"/>
      <c r="D149" s="465"/>
      <c r="E149" s="465"/>
    </row>
    <row r="150" spans="1:5" x14ac:dyDescent="0.2">
      <c r="A150" s="465"/>
      <c r="B150" s="465"/>
      <c r="C150" s="465"/>
      <c r="D150" s="465"/>
      <c r="E150" s="465"/>
    </row>
    <row r="151" spans="1:5" x14ac:dyDescent="0.2">
      <c r="A151" s="465"/>
      <c r="B151" s="465"/>
      <c r="C151" s="465"/>
      <c r="D151" s="465"/>
      <c r="E151" s="465"/>
    </row>
    <row r="152" spans="1:5" x14ac:dyDescent="0.2">
      <c r="A152" s="465"/>
      <c r="B152" s="465"/>
      <c r="C152" s="465"/>
      <c r="D152" s="465"/>
      <c r="E152" s="465"/>
    </row>
    <row r="153" spans="1:5" x14ac:dyDescent="0.2">
      <c r="A153" s="465"/>
      <c r="B153" s="465"/>
      <c r="C153" s="465"/>
      <c r="D153" s="465"/>
      <c r="E153" s="465"/>
    </row>
    <row r="154" spans="1:5" x14ac:dyDescent="0.2">
      <c r="A154" s="465"/>
      <c r="B154" s="465"/>
      <c r="C154" s="465"/>
      <c r="D154" s="465"/>
      <c r="E154" s="465"/>
    </row>
    <row r="155" spans="1:5" x14ac:dyDescent="0.2">
      <c r="A155" s="465"/>
      <c r="B155" s="465"/>
      <c r="C155" s="465"/>
      <c r="D155" s="465"/>
      <c r="E155" s="465"/>
    </row>
    <row r="156" spans="1:5" x14ac:dyDescent="0.2">
      <c r="A156" s="465"/>
      <c r="B156" s="465"/>
      <c r="C156" s="465"/>
      <c r="D156" s="465"/>
      <c r="E156" s="465"/>
    </row>
    <row r="157" spans="1:5" x14ac:dyDescent="0.2">
      <c r="A157" s="465"/>
      <c r="B157" s="465"/>
      <c r="C157" s="465"/>
      <c r="D157" s="465"/>
      <c r="E157" s="465"/>
    </row>
    <row r="158" spans="1:5" x14ac:dyDescent="0.2">
      <c r="A158" s="465"/>
      <c r="B158" s="465"/>
      <c r="C158" s="465"/>
      <c r="D158" s="465"/>
      <c r="E158" s="465"/>
    </row>
    <row r="159" spans="1:5" x14ac:dyDescent="0.2">
      <c r="A159" s="465"/>
      <c r="B159" s="465"/>
      <c r="C159" s="465"/>
      <c r="D159" s="465"/>
      <c r="E159" s="465"/>
    </row>
    <row r="160" spans="1:5" x14ac:dyDescent="0.2">
      <c r="A160" s="465"/>
      <c r="B160" s="465"/>
      <c r="C160" s="465"/>
      <c r="D160" s="465"/>
      <c r="E160" s="465"/>
    </row>
    <row r="161" spans="1:5" x14ac:dyDescent="0.2">
      <c r="A161" s="465"/>
      <c r="B161" s="465"/>
      <c r="C161" s="465"/>
      <c r="D161" s="465"/>
      <c r="E161" s="465"/>
    </row>
    <row r="162" spans="1:5" x14ac:dyDescent="0.2">
      <c r="A162" s="465"/>
      <c r="B162" s="465"/>
      <c r="C162" s="465"/>
      <c r="D162" s="465"/>
      <c r="E162" s="465"/>
    </row>
    <row r="163" spans="1:5" x14ac:dyDescent="0.2">
      <c r="A163" s="465"/>
      <c r="B163" s="465"/>
      <c r="C163" s="465"/>
      <c r="D163" s="465"/>
      <c r="E163" s="465"/>
    </row>
    <row r="164" spans="1:5" x14ac:dyDescent="0.2">
      <c r="A164" s="465"/>
      <c r="B164" s="465"/>
      <c r="C164" s="465"/>
      <c r="D164" s="465"/>
      <c r="E164" s="465"/>
    </row>
    <row r="165" spans="1:5" x14ac:dyDescent="0.2">
      <c r="A165" s="465"/>
      <c r="B165" s="465"/>
      <c r="C165" s="465"/>
      <c r="D165" s="465"/>
      <c r="E165" s="465"/>
    </row>
    <row r="166" spans="1:5" x14ac:dyDescent="0.2">
      <c r="A166" s="465"/>
      <c r="B166" s="465"/>
      <c r="C166" s="465"/>
      <c r="D166" s="465"/>
      <c r="E166" s="465"/>
    </row>
    <row r="167" spans="1:5" x14ac:dyDescent="0.2">
      <c r="A167" s="465"/>
      <c r="B167" s="465"/>
      <c r="C167" s="465"/>
      <c r="D167" s="465"/>
      <c r="E167" s="465"/>
    </row>
    <row r="168" spans="1:5" x14ac:dyDescent="0.2">
      <c r="A168" s="465"/>
      <c r="B168" s="465"/>
      <c r="C168" s="465"/>
      <c r="D168" s="465"/>
      <c r="E168" s="465"/>
    </row>
    <row r="169" spans="1:5" x14ac:dyDescent="0.2">
      <c r="A169" s="465"/>
      <c r="B169" s="465"/>
      <c r="C169" s="465"/>
      <c r="D169" s="465"/>
      <c r="E169" s="465"/>
    </row>
    <row r="170" spans="1:5" x14ac:dyDescent="0.2">
      <c r="A170" s="465"/>
      <c r="B170" s="465"/>
      <c r="C170" s="465"/>
      <c r="D170" s="465"/>
      <c r="E170" s="465"/>
    </row>
    <row r="171" spans="1:5" x14ac:dyDescent="0.2">
      <c r="A171" s="465"/>
      <c r="B171" s="465"/>
      <c r="C171" s="465"/>
      <c r="D171" s="465"/>
      <c r="E171" s="465"/>
    </row>
    <row r="172" spans="1:5" x14ac:dyDescent="0.2">
      <c r="A172" s="465"/>
      <c r="B172" s="465"/>
      <c r="C172" s="465"/>
      <c r="D172" s="465"/>
      <c r="E172" s="465"/>
    </row>
    <row r="173" spans="1:5" x14ac:dyDescent="0.2">
      <c r="A173" s="465"/>
      <c r="B173" s="465"/>
      <c r="C173" s="465"/>
      <c r="D173" s="465"/>
      <c r="E173" s="465"/>
    </row>
    <row r="174" spans="1:5" x14ac:dyDescent="0.2">
      <c r="A174" s="465"/>
      <c r="B174" s="465"/>
      <c r="C174" s="465"/>
      <c r="D174" s="465"/>
      <c r="E174" s="465"/>
    </row>
    <row r="175" spans="1:5" x14ac:dyDescent="0.2">
      <c r="A175" s="465"/>
      <c r="B175" s="465"/>
      <c r="C175" s="465"/>
      <c r="D175" s="465"/>
      <c r="E175" s="465"/>
    </row>
    <row r="176" spans="1:5" x14ac:dyDescent="0.2">
      <c r="A176" s="465"/>
      <c r="B176" s="465"/>
      <c r="C176" s="465"/>
      <c r="D176" s="465"/>
      <c r="E176" s="465"/>
    </row>
    <row r="177" spans="1:5" x14ac:dyDescent="0.2">
      <c r="A177" s="465"/>
      <c r="B177" s="465"/>
      <c r="C177" s="465"/>
      <c r="D177" s="465"/>
      <c r="E177" s="465"/>
    </row>
    <row r="178" spans="1:5" x14ac:dyDescent="0.2">
      <c r="A178" s="465"/>
      <c r="B178" s="465"/>
      <c r="C178" s="465"/>
      <c r="D178" s="465"/>
      <c r="E178" s="465"/>
    </row>
    <row r="179" spans="1:5" x14ac:dyDescent="0.2">
      <c r="A179" s="465"/>
      <c r="B179" s="465"/>
      <c r="C179" s="465"/>
      <c r="D179" s="465"/>
      <c r="E179" s="465"/>
    </row>
    <row r="180" spans="1:5" x14ac:dyDescent="0.2">
      <c r="A180" s="465"/>
      <c r="B180" s="465"/>
      <c r="C180" s="465"/>
      <c r="D180" s="465"/>
      <c r="E180" s="465"/>
    </row>
    <row r="181" spans="1:5" x14ac:dyDescent="0.2">
      <c r="A181" s="465"/>
      <c r="B181" s="465"/>
      <c r="C181" s="465"/>
      <c r="D181" s="465"/>
      <c r="E181" s="465"/>
    </row>
    <row r="182" spans="1:5" x14ac:dyDescent="0.2">
      <c r="A182" s="465"/>
      <c r="B182" s="465"/>
      <c r="C182" s="465"/>
      <c r="D182" s="465"/>
      <c r="E182" s="465"/>
    </row>
    <row r="183" spans="1:5" x14ac:dyDescent="0.2">
      <c r="A183" s="465"/>
      <c r="B183" s="465"/>
      <c r="C183" s="465"/>
      <c r="D183" s="465"/>
      <c r="E183" s="465"/>
    </row>
    <row r="184" spans="1:5" x14ac:dyDescent="0.2">
      <c r="A184" s="465"/>
      <c r="B184" s="465"/>
      <c r="C184" s="465"/>
      <c r="D184" s="465"/>
      <c r="E184" s="465"/>
    </row>
    <row r="185" spans="1:5" x14ac:dyDescent="0.2">
      <c r="A185" s="465"/>
      <c r="B185" s="465"/>
      <c r="C185" s="465"/>
      <c r="D185" s="465"/>
      <c r="E185" s="465"/>
    </row>
    <row r="186" spans="1:5" x14ac:dyDescent="0.2">
      <c r="A186" s="465"/>
      <c r="B186" s="465"/>
      <c r="C186" s="465"/>
      <c r="D186" s="465"/>
      <c r="E186" s="465"/>
    </row>
    <row r="187" spans="1:5" x14ac:dyDescent="0.2">
      <c r="A187" s="465"/>
      <c r="B187" s="465"/>
      <c r="C187" s="465"/>
      <c r="D187" s="465"/>
      <c r="E187" s="465"/>
    </row>
    <row r="188" spans="1:5" x14ac:dyDescent="0.2">
      <c r="A188" s="465"/>
      <c r="B188" s="465"/>
      <c r="C188" s="465"/>
      <c r="D188" s="465"/>
      <c r="E188" s="465"/>
    </row>
    <row r="189" spans="1:5" x14ac:dyDescent="0.2">
      <c r="A189" s="465"/>
      <c r="B189" s="465"/>
      <c r="C189" s="465"/>
      <c r="D189" s="465"/>
      <c r="E189" s="465"/>
    </row>
    <row r="190" spans="1:5" x14ac:dyDescent="0.2">
      <c r="A190" s="465"/>
      <c r="B190" s="465"/>
      <c r="C190" s="465"/>
      <c r="D190" s="465"/>
      <c r="E190" s="465"/>
    </row>
    <row r="191" spans="1:5" x14ac:dyDescent="0.2">
      <c r="A191" s="465"/>
      <c r="B191" s="465"/>
      <c r="C191" s="465"/>
      <c r="D191" s="465"/>
      <c r="E191" s="465"/>
    </row>
    <row r="192" spans="1:5" x14ac:dyDescent="0.2">
      <c r="A192" s="465"/>
      <c r="B192" s="465"/>
      <c r="C192" s="465"/>
      <c r="D192" s="465"/>
      <c r="E192" s="465"/>
    </row>
    <row r="193" spans="1:5" x14ac:dyDescent="0.2">
      <c r="A193" s="465"/>
      <c r="B193" s="465"/>
      <c r="C193" s="465"/>
      <c r="D193" s="465"/>
      <c r="E193" s="465"/>
    </row>
    <row r="194" spans="1:5" x14ac:dyDescent="0.2">
      <c r="A194" s="465"/>
      <c r="B194" s="465"/>
      <c r="C194" s="465"/>
      <c r="D194" s="465"/>
      <c r="E194" s="465"/>
    </row>
    <row r="195" spans="1:5" x14ac:dyDescent="0.2">
      <c r="A195" s="465"/>
      <c r="B195" s="465"/>
      <c r="C195" s="465"/>
      <c r="D195" s="465"/>
      <c r="E195" s="465"/>
    </row>
    <row r="196" spans="1:5" x14ac:dyDescent="0.2">
      <c r="A196" s="465"/>
      <c r="B196" s="465"/>
      <c r="C196" s="465"/>
      <c r="D196" s="465"/>
      <c r="E196" s="465"/>
    </row>
    <row r="197" spans="1:5" x14ac:dyDescent="0.2">
      <c r="A197" s="465"/>
      <c r="B197" s="465"/>
      <c r="C197" s="465"/>
      <c r="D197" s="465"/>
      <c r="E197" s="465"/>
    </row>
    <row r="198" spans="1:5" x14ac:dyDescent="0.2">
      <c r="A198" s="465"/>
      <c r="B198" s="465"/>
      <c r="C198" s="465"/>
      <c r="D198" s="465"/>
      <c r="E198" s="465"/>
    </row>
    <row r="199" spans="1:5" x14ac:dyDescent="0.2">
      <c r="A199" s="465"/>
      <c r="B199" s="465"/>
      <c r="C199" s="465"/>
      <c r="D199" s="465"/>
      <c r="E199" s="465"/>
    </row>
    <row r="200" spans="1:5" x14ac:dyDescent="0.2">
      <c r="A200" s="465"/>
      <c r="B200" s="465"/>
      <c r="C200" s="465"/>
      <c r="D200" s="465"/>
      <c r="E200" s="465"/>
    </row>
    <row r="201" spans="1:5" x14ac:dyDescent="0.2">
      <c r="A201" s="465"/>
      <c r="B201" s="465"/>
      <c r="C201" s="465"/>
      <c r="D201" s="465"/>
      <c r="E201" s="465"/>
    </row>
    <row r="202" spans="1:5" x14ac:dyDescent="0.2">
      <c r="A202" s="465"/>
      <c r="B202" s="465"/>
      <c r="C202" s="465"/>
      <c r="D202" s="465"/>
      <c r="E202" s="465"/>
    </row>
    <row r="203" spans="1:5" x14ac:dyDescent="0.2">
      <c r="A203" s="465"/>
      <c r="B203" s="465"/>
      <c r="C203" s="465"/>
      <c r="D203" s="465"/>
      <c r="E203" s="465"/>
    </row>
    <row r="204" spans="1:5" x14ac:dyDescent="0.2">
      <c r="A204" s="465"/>
      <c r="B204" s="465"/>
      <c r="C204" s="465"/>
      <c r="D204" s="465"/>
      <c r="E204" s="465"/>
    </row>
    <row r="205" spans="1:5" x14ac:dyDescent="0.2">
      <c r="A205" s="465"/>
      <c r="B205" s="465"/>
      <c r="C205" s="465"/>
      <c r="D205" s="465"/>
      <c r="E205" s="465"/>
    </row>
    <row r="206" spans="1:5" x14ac:dyDescent="0.2">
      <c r="A206" s="465"/>
      <c r="B206" s="465"/>
      <c r="C206" s="465"/>
      <c r="D206" s="465"/>
      <c r="E206" s="465"/>
    </row>
    <row r="207" spans="1:5" x14ac:dyDescent="0.2">
      <c r="A207" s="465"/>
      <c r="B207" s="465"/>
      <c r="C207" s="465"/>
      <c r="D207" s="465"/>
      <c r="E207" s="465"/>
    </row>
    <row r="208" spans="1:5" x14ac:dyDescent="0.2">
      <c r="A208" s="465"/>
      <c r="B208" s="465"/>
      <c r="C208" s="465"/>
      <c r="D208" s="465"/>
      <c r="E208" s="465"/>
    </row>
    <row r="209" spans="1:5" x14ac:dyDescent="0.2">
      <c r="A209" s="465"/>
      <c r="B209" s="465"/>
      <c r="C209" s="465"/>
      <c r="D209" s="465"/>
      <c r="E209" s="465"/>
    </row>
    <row r="210" spans="1:5" x14ac:dyDescent="0.2">
      <c r="A210" s="465"/>
      <c r="B210" s="465"/>
      <c r="C210" s="465"/>
      <c r="D210" s="465"/>
      <c r="E210" s="465"/>
    </row>
    <row r="211" spans="1:5" x14ac:dyDescent="0.2">
      <c r="A211" s="465"/>
      <c r="B211" s="465"/>
      <c r="C211" s="465"/>
      <c r="D211" s="465"/>
      <c r="E211" s="465"/>
    </row>
    <row r="212" spans="1:5" x14ac:dyDescent="0.2">
      <c r="A212" s="465"/>
      <c r="B212" s="465"/>
      <c r="C212" s="465"/>
      <c r="D212" s="465"/>
      <c r="E212" s="465"/>
    </row>
    <row r="213" spans="1:5" x14ac:dyDescent="0.2">
      <c r="A213" s="465"/>
      <c r="B213" s="465"/>
      <c r="C213" s="465"/>
      <c r="D213" s="465"/>
      <c r="E213" s="465"/>
    </row>
    <row r="214" spans="1:5" x14ac:dyDescent="0.2">
      <c r="A214" s="465"/>
      <c r="B214" s="465"/>
      <c r="C214" s="465"/>
      <c r="D214" s="465"/>
      <c r="E214" s="465"/>
    </row>
    <row r="215" spans="1:5" x14ac:dyDescent="0.2">
      <c r="A215" s="465"/>
      <c r="B215" s="465"/>
      <c r="C215" s="465"/>
      <c r="D215" s="465"/>
      <c r="E215" s="465"/>
    </row>
    <row r="216" spans="1:5" x14ac:dyDescent="0.2">
      <c r="A216" s="465"/>
      <c r="B216" s="465"/>
      <c r="C216" s="465"/>
      <c r="D216" s="465"/>
      <c r="E216" s="465"/>
    </row>
    <row r="217" spans="1:5" x14ac:dyDescent="0.2">
      <c r="A217" s="465"/>
      <c r="B217" s="465"/>
      <c r="C217" s="465"/>
      <c r="D217" s="465"/>
      <c r="E217" s="465"/>
    </row>
    <row r="218" spans="1:5" x14ac:dyDescent="0.2">
      <c r="A218" s="465"/>
      <c r="B218" s="465"/>
      <c r="C218" s="465"/>
      <c r="D218" s="465"/>
      <c r="E218" s="465"/>
    </row>
    <row r="219" spans="1:5" x14ac:dyDescent="0.2">
      <c r="A219" s="465"/>
      <c r="B219" s="465"/>
      <c r="C219" s="465"/>
      <c r="D219" s="465"/>
      <c r="E219" s="465"/>
    </row>
    <row r="220" spans="1:5" x14ac:dyDescent="0.2">
      <c r="A220" s="465"/>
      <c r="B220" s="465"/>
      <c r="C220" s="465"/>
      <c r="D220" s="465"/>
      <c r="E220" s="465"/>
    </row>
    <row r="221" spans="1:5" x14ac:dyDescent="0.2">
      <c r="A221" s="465"/>
      <c r="B221" s="465"/>
      <c r="C221" s="465"/>
      <c r="D221" s="465"/>
      <c r="E221" s="465"/>
    </row>
    <row r="222" spans="1:5" x14ac:dyDescent="0.2">
      <c r="A222" s="465"/>
      <c r="B222" s="465"/>
      <c r="C222" s="465"/>
      <c r="D222" s="465"/>
      <c r="E222" s="465"/>
    </row>
    <row r="223" spans="1:5" x14ac:dyDescent="0.2">
      <c r="A223" s="465"/>
      <c r="B223" s="465"/>
      <c r="C223" s="465"/>
      <c r="D223" s="465"/>
      <c r="E223" s="465"/>
    </row>
    <row r="224" spans="1:5" x14ac:dyDescent="0.2">
      <c r="A224" s="465"/>
      <c r="B224" s="465"/>
      <c r="C224" s="465"/>
      <c r="D224" s="465"/>
      <c r="E224" s="465"/>
    </row>
    <row r="225" spans="1:5" x14ac:dyDescent="0.2">
      <c r="A225" s="465"/>
      <c r="B225" s="465"/>
      <c r="C225" s="465"/>
      <c r="D225" s="465"/>
      <c r="E225" s="465"/>
    </row>
    <row r="226" spans="1:5" x14ac:dyDescent="0.2">
      <c r="A226" s="465"/>
      <c r="B226" s="465"/>
      <c r="C226" s="465"/>
      <c r="D226" s="465"/>
      <c r="E226" s="465"/>
    </row>
    <row r="227" spans="1:5" x14ac:dyDescent="0.2">
      <c r="A227" s="465"/>
      <c r="B227" s="465"/>
      <c r="C227" s="465"/>
      <c r="D227" s="465"/>
      <c r="E227" s="465"/>
    </row>
    <row r="228" spans="1:5" x14ac:dyDescent="0.2">
      <c r="A228" s="465"/>
      <c r="B228" s="465"/>
      <c r="C228" s="465"/>
      <c r="D228" s="465"/>
      <c r="E228" s="465"/>
    </row>
    <row r="229" spans="1:5" x14ac:dyDescent="0.2">
      <c r="A229" s="465"/>
      <c r="B229" s="465"/>
      <c r="C229" s="465"/>
      <c r="D229" s="465"/>
      <c r="E229" s="465"/>
    </row>
    <row r="230" spans="1:5" x14ac:dyDescent="0.2">
      <c r="A230" s="465"/>
      <c r="B230" s="465"/>
      <c r="C230" s="465"/>
      <c r="D230" s="465"/>
      <c r="E230" s="465"/>
    </row>
    <row r="231" spans="1:5" x14ac:dyDescent="0.2">
      <c r="A231" s="465"/>
      <c r="B231" s="465"/>
      <c r="C231" s="465"/>
      <c r="D231" s="465"/>
      <c r="E231" s="465"/>
    </row>
    <row r="232" spans="1:5" x14ac:dyDescent="0.2">
      <c r="A232" s="465"/>
      <c r="B232" s="465"/>
      <c r="C232" s="465"/>
      <c r="D232" s="465"/>
      <c r="E232" s="465"/>
    </row>
    <row r="233" spans="1:5" x14ac:dyDescent="0.2">
      <c r="A233" s="465"/>
      <c r="B233" s="465"/>
      <c r="C233" s="465"/>
      <c r="D233" s="465"/>
      <c r="E233" s="465"/>
    </row>
    <row r="234" spans="1:5" x14ac:dyDescent="0.2">
      <c r="A234" s="465"/>
      <c r="B234" s="465"/>
      <c r="C234" s="465"/>
      <c r="D234" s="465"/>
      <c r="E234" s="465"/>
    </row>
    <row r="235" spans="1:5" x14ac:dyDescent="0.2">
      <c r="A235" s="465"/>
      <c r="B235" s="465"/>
      <c r="C235" s="465"/>
      <c r="D235" s="465"/>
      <c r="E235" s="465"/>
    </row>
    <row r="236" spans="1:5" x14ac:dyDescent="0.2">
      <c r="A236" s="465"/>
      <c r="B236" s="465"/>
      <c r="C236" s="465"/>
      <c r="D236" s="465"/>
      <c r="E236" s="465"/>
    </row>
    <row r="237" spans="1:5" x14ac:dyDescent="0.2">
      <c r="A237" s="465"/>
      <c r="B237" s="465"/>
      <c r="C237" s="465"/>
      <c r="D237" s="465"/>
      <c r="E237" s="465"/>
    </row>
    <row r="238" spans="1:5" x14ac:dyDescent="0.2">
      <c r="A238" s="465"/>
      <c r="B238" s="465"/>
      <c r="C238" s="465"/>
      <c r="D238" s="465"/>
      <c r="E238" s="465"/>
    </row>
    <row r="239" spans="1:5" x14ac:dyDescent="0.2">
      <c r="A239" s="465"/>
      <c r="B239" s="465"/>
      <c r="C239" s="465"/>
      <c r="D239" s="465"/>
      <c r="E239" s="465"/>
    </row>
    <row r="240" spans="1:5" x14ac:dyDescent="0.2">
      <c r="A240" s="465"/>
      <c r="B240" s="465"/>
      <c r="C240" s="465"/>
      <c r="D240" s="465"/>
      <c r="E240" s="465"/>
    </row>
    <row r="241" spans="1:5" x14ac:dyDescent="0.2">
      <c r="A241" s="465"/>
      <c r="B241" s="465"/>
      <c r="C241" s="465"/>
      <c r="D241" s="465"/>
      <c r="E241" s="465"/>
    </row>
    <row r="242" spans="1:5" x14ac:dyDescent="0.2">
      <c r="A242" s="465"/>
      <c r="B242" s="465"/>
      <c r="C242" s="465"/>
      <c r="D242" s="465"/>
      <c r="E242" s="465"/>
    </row>
    <row r="243" spans="1:5" x14ac:dyDescent="0.2">
      <c r="A243" s="465"/>
      <c r="B243" s="465"/>
      <c r="C243" s="465"/>
      <c r="D243" s="465"/>
      <c r="E243" s="465"/>
    </row>
    <row r="244" spans="1:5" x14ac:dyDescent="0.2">
      <c r="A244" s="465"/>
      <c r="B244" s="465"/>
      <c r="C244" s="465"/>
      <c r="D244" s="465"/>
      <c r="E244" s="465"/>
    </row>
    <row r="245" spans="1:5" x14ac:dyDescent="0.2">
      <c r="A245" s="465"/>
      <c r="B245" s="465"/>
      <c r="C245" s="465"/>
      <c r="D245" s="465"/>
      <c r="E245" s="465"/>
    </row>
    <row r="246" spans="1:5" x14ac:dyDescent="0.2">
      <c r="A246" s="465"/>
      <c r="B246" s="465"/>
      <c r="C246" s="465"/>
      <c r="D246" s="465"/>
      <c r="E246" s="465"/>
    </row>
    <row r="247" spans="1:5" x14ac:dyDescent="0.2">
      <c r="A247" s="465"/>
      <c r="B247" s="465"/>
      <c r="C247" s="465"/>
      <c r="D247" s="465"/>
      <c r="E247" s="465"/>
    </row>
    <row r="248" spans="1:5" x14ac:dyDescent="0.2">
      <c r="A248" s="465"/>
      <c r="B248" s="465"/>
      <c r="C248" s="465"/>
      <c r="D248" s="465"/>
      <c r="E248" s="465"/>
    </row>
    <row r="249" spans="1:5" x14ac:dyDescent="0.2">
      <c r="A249" s="465"/>
      <c r="B249" s="465"/>
      <c r="C249" s="465"/>
      <c r="D249" s="465"/>
      <c r="E249" s="465"/>
    </row>
    <row r="250" spans="1:5" x14ac:dyDescent="0.2">
      <c r="A250" s="465"/>
      <c r="B250" s="465"/>
      <c r="C250" s="465"/>
      <c r="D250" s="465"/>
      <c r="E250" s="465"/>
    </row>
    <row r="251" spans="1:5" x14ac:dyDescent="0.2">
      <c r="A251" s="465"/>
      <c r="B251" s="465"/>
      <c r="C251" s="465"/>
      <c r="D251" s="465"/>
      <c r="E251" s="465"/>
    </row>
    <row r="252" spans="1:5" x14ac:dyDescent="0.2">
      <c r="A252" s="465"/>
      <c r="B252" s="465"/>
      <c r="C252" s="465"/>
      <c r="D252" s="465"/>
      <c r="E252" s="465"/>
    </row>
    <row r="253" spans="1:5" x14ac:dyDescent="0.2">
      <c r="A253" s="465"/>
      <c r="B253" s="465"/>
      <c r="C253" s="465"/>
      <c r="D253" s="465"/>
      <c r="E253" s="465"/>
    </row>
    <row r="254" spans="1:5" x14ac:dyDescent="0.2">
      <c r="A254" s="465"/>
      <c r="B254" s="465"/>
      <c r="C254" s="465"/>
      <c r="D254" s="465"/>
      <c r="E254" s="465"/>
    </row>
    <row r="255" spans="1:5" x14ac:dyDescent="0.2">
      <c r="A255" s="465"/>
      <c r="B255" s="465"/>
      <c r="C255" s="465"/>
      <c r="D255" s="465"/>
      <c r="E255" s="465"/>
    </row>
    <row r="256" spans="1:5" x14ac:dyDescent="0.2">
      <c r="A256" s="465"/>
      <c r="B256" s="465"/>
      <c r="C256" s="465"/>
      <c r="D256" s="465"/>
      <c r="E256" s="465"/>
    </row>
    <row r="257" spans="1:5" x14ac:dyDescent="0.2">
      <c r="A257" s="465"/>
      <c r="B257" s="465"/>
      <c r="C257" s="465"/>
      <c r="D257" s="465"/>
      <c r="E257" s="465"/>
    </row>
    <row r="258" spans="1:5" x14ac:dyDescent="0.2">
      <c r="A258" s="465"/>
      <c r="B258" s="465"/>
      <c r="C258" s="465"/>
      <c r="D258" s="465"/>
      <c r="E258" s="465"/>
    </row>
    <row r="259" spans="1:5" x14ac:dyDescent="0.2">
      <c r="A259" s="465"/>
      <c r="B259" s="465"/>
      <c r="C259" s="465"/>
      <c r="D259" s="465"/>
      <c r="E259" s="465"/>
    </row>
    <row r="260" spans="1:5" x14ac:dyDescent="0.2">
      <c r="A260" s="465"/>
      <c r="B260" s="465"/>
      <c r="C260" s="465"/>
      <c r="D260" s="465"/>
      <c r="E260" s="465"/>
    </row>
    <row r="261" spans="1:5" x14ac:dyDescent="0.2">
      <c r="A261" s="465"/>
      <c r="B261" s="465"/>
      <c r="C261" s="465"/>
      <c r="D261" s="465"/>
      <c r="E261" s="465"/>
    </row>
    <row r="262" spans="1:5" x14ac:dyDescent="0.2">
      <c r="A262" s="465"/>
      <c r="B262" s="465"/>
      <c r="C262" s="465"/>
      <c r="D262" s="465"/>
      <c r="E262" s="465"/>
    </row>
    <row r="263" spans="1:5" x14ac:dyDescent="0.2">
      <c r="A263" s="465"/>
      <c r="B263" s="465"/>
      <c r="C263" s="465"/>
      <c r="D263" s="465"/>
      <c r="E263" s="465"/>
    </row>
    <row r="264" spans="1:5" x14ac:dyDescent="0.2">
      <c r="A264" s="465"/>
      <c r="B264" s="465"/>
      <c r="C264" s="465"/>
      <c r="D264" s="465"/>
      <c r="E264" s="465"/>
    </row>
    <row r="265" spans="1:5" x14ac:dyDescent="0.2">
      <c r="A265" s="465"/>
      <c r="B265" s="465"/>
      <c r="C265" s="465"/>
      <c r="D265" s="465"/>
      <c r="E265" s="465"/>
    </row>
    <row r="266" spans="1:5" x14ac:dyDescent="0.2">
      <c r="A266" s="465"/>
      <c r="B266" s="465"/>
      <c r="C266" s="465"/>
      <c r="D266" s="465"/>
      <c r="E266" s="465"/>
    </row>
    <row r="267" spans="1:5" x14ac:dyDescent="0.2">
      <c r="A267" s="465"/>
      <c r="B267" s="465"/>
      <c r="C267" s="465"/>
      <c r="D267" s="465"/>
      <c r="E267" s="465"/>
    </row>
    <row r="268" spans="1:5" x14ac:dyDescent="0.2">
      <c r="A268" s="465"/>
      <c r="B268" s="465"/>
      <c r="C268" s="465"/>
      <c r="D268" s="465"/>
      <c r="E268" s="465"/>
    </row>
    <row r="269" spans="1:5" x14ac:dyDescent="0.2">
      <c r="A269" s="465"/>
      <c r="B269" s="465"/>
      <c r="C269" s="465"/>
      <c r="D269" s="465"/>
      <c r="E269" s="465"/>
    </row>
    <row r="270" spans="1:5" x14ac:dyDescent="0.2">
      <c r="A270" s="465"/>
      <c r="B270" s="465"/>
      <c r="C270" s="465"/>
      <c r="D270" s="465"/>
      <c r="E270" s="465"/>
    </row>
    <row r="271" spans="1:5" x14ac:dyDescent="0.2">
      <c r="A271" s="465"/>
      <c r="B271" s="465"/>
      <c r="C271" s="465"/>
      <c r="D271" s="465"/>
      <c r="E271" s="465"/>
    </row>
    <row r="272" spans="1:5" x14ac:dyDescent="0.2">
      <c r="A272" s="465"/>
      <c r="B272" s="465"/>
      <c r="C272" s="465"/>
      <c r="D272" s="465"/>
      <c r="E272" s="465"/>
    </row>
    <row r="273" spans="1:5" x14ac:dyDescent="0.2">
      <c r="A273" s="465"/>
      <c r="B273" s="465"/>
      <c r="C273" s="465"/>
      <c r="D273" s="465"/>
      <c r="E273" s="465"/>
    </row>
    <row r="274" spans="1:5" x14ac:dyDescent="0.2">
      <c r="A274" s="465"/>
      <c r="B274" s="465"/>
      <c r="C274" s="465"/>
      <c r="D274" s="465"/>
      <c r="E274" s="465"/>
    </row>
    <row r="275" spans="1:5" x14ac:dyDescent="0.2">
      <c r="A275" s="465"/>
      <c r="B275" s="465"/>
      <c r="C275" s="465"/>
      <c r="D275" s="465"/>
      <c r="E275" s="465"/>
    </row>
    <row r="276" spans="1:5" x14ac:dyDescent="0.2">
      <c r="A276" s="465"/>
      <c r="B276" s="465"/>
      <c r="C276" s="465"/>
      <c r="D276" s="465"/>
      <c r="E276" s="465"/>
    </row>
    <row r="277" spans="1:5" x14ac:dyDescent="0.2">
      <c r="A277" s="465"/>
      <c r="B277" s="465"/>
      <c r="C277" s="465"/>
      <c r="D277" s="465"/>
      <c r="E277" s="465"/>
    </row>
    <row r="278" spans="1:5" x14ac:dyDescent="0.2">
      <c r="A278" s="465"/>
      <c r="B278" s="465"/>
      <c r="C278" s="465"/>
      <c r="D278" s="465"/>
      <c r="E278" s="465"/>
    </row>
    <row r="279" spans="1:5" x14ac:dyDescent="0.2">
      <c r="A279" s="465"/>
      <c r="B279" s="465"/>
      <c r="C279" s="465"/>
      <c r="D279" s="465"/>
      <c r="E279" s="465"/>
    </row>
    <row r="280" spans="1:5" x14ac:dyDescent="0.2">
      <c r="A280" s="465"/>
      <c r="B280" s="465"/>
      <c r="C280" s="465"/>
      <c r="D280" s="465"/>
      <c r="E280" s="465"/>
    </row>
    <row r="281" spans="1:5" x14ac:dyDescent="0.2">
      <c r="A281" s="465"/>
      <c r="B281" s="465"/>
      <c r="C281" s="465"/>
      <c r="D281" s="465"/>
      <c r="E281" s="465"/>
    </row>
    <row r="282" spans="1:5" x14ac:dyDescent="0.2">
      <c r="A282" s="465"/>
      <c r="B282" s="465"/>
      <c r="C282" s="465"/>
      <c r="D282" s="465"/>
      <c r="E282" s="465"/>
    </row>
    <row r="283" spans="1:5" x14ac:dyDescent="0.2">
      <c r="A283" s="465"/>
      <c r="B283" s="465"/>
      <c r="C283" s="465"/>
      <c r="D283" s="465"/>
      <c r="E283" s="465"/>
    </row>
    <row r="284" spans="1:5" x14ac:dyDescent="0.2">
      <c r="A284" s="465"/>
      <c r="B284" s="465"/>
      <c r="C284" s="465"/>
      <c r="D284" s="465"/>
      <c r="E284" s="465"/>
    </row>
    <row r="285" spans="1:5" x14ac:dyDescent="0.2">
      <c r="A285" s="465"/>
      <c r="B285" s="465"/>
      <c r="C285" s="465"/>
      <c r="D285" s="465"/>
      <c r="E285" s="465"/>
    </row>
    <row r="286" spans="1:5" x14ac:dyDescent="0.2">
      <c r="A286" s="465"/>
      <c r="B286" s="465"/>
      <c r="C286" s="465"/>
      <c r="D286" s="465"/>
      <c r="E286" s="465"/>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3" customWidth="1"/>
    <col min="2" max="4" width="13.75" style="452" customWidth="1"/>
    <col min="5" max="7" width="13.75" style="487" customWidth="1"/>
    <col min="8" max="8" width="13.75" style="475" customWidth="1"/>
    <col min="9" max="14" width="13.75" style="487" customWidth="1"/>
    <col min="15" max="16384" width="11" style="452"/>
  </cols>
  <sheetData>
    <row r="1" spans="1:14" s="474" customFormat="1" ht="15" customHeight="1" x14ac:dyDescent="0.2">
      <c r="E1" s="475"/>
      <c r="F1" s="475"/>
      <c r="G1" s="475"/>
      <c r="H1" s="475"/>
      <c r="I1" s="475"/>
      <c r="J1" s="475"/>
      <c r="K1" s="475"/>
      <c r="L1" s="475"/>
      <c r="M1" s="475"/>
      <c r="N1" s="475"/>
    </row>
    <row r="2" spans="1:14" s="474" customFormat="1" ht="15" customHeight="1" x14ac:dyDescent="0.2">
      <c r="A2" s="476" t="s">
        <v>65</v>
      </c>
      <c r="E2" s="475"/>
      <c r="F2" s="475"/>
      <c r="G2" s="475"/>
      <c r="H2" s="475"/>
      <c r="I2" s="475"/>
      <c r="J2" s="475"/>
      <c r="K2" s="475"/>
      <c r="L2" s="475"/>
      <c r="M2" s="475"/>
      <c r="N2" s="475"/>
    </row>
    <row r="3" spans="1:14" s="474" customFormat="1" ht="15" customHeight="1" x14ac:dyDescent="0.2">
      <c r="E3" s="475"/>
      <c r="F3" s="475"/>
      <c r="G3" s="475"/>
      <c r="H3" s="475"/>
      <c r="I3" s="475"/>
      <c r="J3" s="475"/>
      <c r="K3" s="475"/>
      <c r="L3" s="475"/>
      <c r="M3" s="475"/>
      <c r="N3" s="475"/>
    </row>
    <row r="4" spans="1:14" s="474" customFormat="1" ht="15" customHeight="1" x14ac:dyDescent="0.2">
      <c r="B4" s="676" t="s">
        <v>436</v>
      </c>
      <c r="C4" s="676"/>
      <c r="D4" s="676" t="s">
        <v>437</v>
      </c>
      <c r="E4" s="676"/>
      <c r="F4" s="677" t="s">
        <v>438</v>
      </c>
      <c r="G4" s="677"/>
      <c r="H4" s="677" t="s">
        <v>439</v>
      </c>
      <c r="I4" s="677"/>
      <c r="J4" s="677" t="s">
        <v>440</v>
      </c>
      <c r="K4" s="677"/>
      <c r="L4" s="677"/>
      <c r="M4" s="677"/>
      <c r="N4" s="677"/>
    </row>
    <row r="5" spans="1:14" s="474" customFormat="1" ht="15" customHeight="1" x14ac:dyDescent="0.2">
      <c r="B5" s="474" t="s">
        <v>441</v>
      </c>
      <c r="C5" s="474" t="s">
        <v>442</v>
      </c>
      <c r="D5" s="474" t="s">
        <v>441</v>
      </c>
      <c r="E5" s="474" t="s">
        <v>442</v>
      </c>
      <c r="F5" s="474" t="s">
        <v>441</v>
      </c>
      <c r="G5" s="474" t="s">
        <v>442</v>
      </c>
      <c r="H5" s="474" t="s">
        <v>441</v>
      </c>
      <c r="I5" s="474" t="s">
        <v>442</v>
      </c>
      <c r="J5" s="475" t="s">
        <v>443</v>
      </c>
      <c r="K5" s="475" t="s">
        <v>444</v>
      </c>
      <c r="L5" s="475" t="s">
        <v>445</v>
      </c>
      <c r="M5" s="475" t="s">
        <v>446</v>
      </c>
      <c r="N5" s="475" t="s">
        <v>447</v>
      </c>
    </row>
    <row r="6" spans="1:14" s="474" customFormat="1" ht="15" customHeight="1" x14ac:dyDescent="0.2">
      <c r="A6" s="477" t="s">
        <v>448</v>
      </c>
      <c r="B6" s="478">
        <f>'Tabelle 2.3'!J11</f>
        <v>1.4403363815005648</v>
      </c>
      <c r="C6" s="479">
        <f>'Tabelle 3.3'!J11</f>
        <v>-2.7121303003737367</v>
      </c>
      <c r="D6" s="480">
        <f t="shared" ref="D6:E9" si="0">IF(OR(AND(B6&gt;=-50,B6&lt;=50),ISNUMBER(B6)=FALSE),B6,"")</f>
        <v>1.4403363815005648</v>
      </c>
      <c r="E6" s="480">
        <f t="shared" si="0"/>
        <v>-2.7121303003737367</v>
      </c>
      <c r="F6" s="475" t="str">
        <f t="shared" ref="F6:G9" si="1">IF(ISNUMBER(B6)=FALSE,"",IF(B6&lt;-50,"&lt; -50",IF(B6&gt;50,"&gt; 50","")))</f>
        <v/>
      </c>
      <c r="G6" s="475" t="str">
        <f t="shared" si="1"/>
        <v/>
      </c>
      <c r="H6" s="481" t="str">
        <f t="shared" ref="H6:I9" si="2">IF(B6&lt;-50,0.75,IF(B6&gt;50,-0.75,""))</f>
        <v/>
      </c>
      <c r="I6" s="481" t="str">
        <f t="shared" si="2"/>
        <v/>
      </c>
      <c r="J6" s="475" t="e">
        <f>IF(OR(B6&lt;-50,B6&gt;50),N6,#N/A)</f>
        <v>#N/A</v>
      </c>
      <c r="K6" s="475" t="e">
        <f>IF(B6&lt;-50,-45,IF(B6&gt;50,45,#N/A))</f>
        <v>#N/A</v>
      </c>
      <c r="L6" s="475" t="e">
        <f>IF(OR(C6&lt;-50,C6&gt;50),N6,#N/A)</f>
        <v>#N/A</v>
      </c>
      <c r="M6" s="475" t="e">
        <f>IF(C6&lt;-50,-45,IF(C6&gt;50,45,#N/A))</f>
        <v>#N/A</v>
      </c>
      <c r="N6" s="475">
        <v>5</v>
      </c>
    </row>
    <row r="7" spans="1:14" s="474" customFormat="1" ht="15" customHeight="1" x14ac:dyDescent="0.2">
      <c r="A7" s="477" t="s">
        <v>449</v>
      </c>
      <c r="B7" s="478">
        <f>'Tabelle 2.1'!J25</f>
        <v>1.4040057212208159</v>
      </c>
      <c r="C7" s="479">
        <f>'Tabelle 3.1'!J23</f>
        <v>-2.8801937126160149</v>
      </c>
      <c r="D7" s="480">
        <f t="shared" si="0"/>
        <v>1.4040057212208159</v>
      </c>
      <c r="E7" s="480">
        <f>IF(OR(AND(C7&gt;=-50,C7&lt;=50),ISNUMBER(C7)=FALSE),C7,"")</f>
        <v>-2.8801937126160149</v>
      </c>
      <c r="F7" s="475" t="str">
        <f t="shared" si="1"/>
        <v/>
      </c>
      <c r="G7" s="475" t="str">
        <f>IF(ISNUMBER(C7)=FALSE,"",IF(C7&lt;-50,"&lt; -50",IF(C7&gt;50,"&gt; 50","")))</f>
        <v/>
      </c>
      <c r="H7" s="481" t="str">
        <f t="shared" si="2"/>
        <v/>
      </c>
      <c r="I7" s="481" t="str">
        <f>IF(C7&lt;-50,0.75,IF(C7&gt;50,-0.75,""))</f>
        <v/>
      </c>
      <c r="J7" s="475" t="e">
        <f>IF(OR(B7&lt;-50,B7&gt;50),N7,#N/A)</f>
        <v>#N/A</v>
      </c>
      <c r="K7" s="475" t="e">
        <f>IF(B7&lt;-50,-45,IF(B7&gt;50,45,#N/A))</f>
        <v>#N/A</v>
      </c>
      <c r="L7" s="475" t="e">
        <f>IF(OR(C7&lt;-50,C7&gt;50),N7,#N/A)</f>
        <v>#N/A</v>
      </c>
      <c r="M7" s="475" t="e">
        <f>IF(C7&lt;-50,-45,IF(C7&gt;50,45,#N/A))</f>
        <v>#N/A</v>
      </c>
      <c r="N7" s="475">
        <v>15</v>
      </c>
    </row>
    <row r="8" spans="1:14" s="474" customFormat="1" ht="15" customHeight="1" x14ac:dyDescent="0.2">
      <c r="A8" s="477" t="s">
        <v>450</v>
      </c>
      <c r="B8" s="478">
        <f>'Tabelle 2.1'!J38</f>
        <v>1.1186464311118853</v>
      </c>
      <c r="C8" s="479">
        <f>'Tabelle 3.1'!J34</f>
        <v>-2.7637010795899166</v>
      </c>
      <c r="D8" s="480">
        <f t="shared" si="0"/>
        <v>1.1186464311118853</v>
      </c>
      <c r="E8" s="480">
        <f>IF(OR(AND(C8&gt;=-50,C8&lt;=50),ISNUMBER(C8)=FALSE),C8,"")</f>
        <v>-2.7637010795899166</v>
      </c>
      <c r="F8" s="475" t="str">
        <f t="shared" si="1"/>
        <v/>
      </c>
      <c r="G8" s="475" t="str">
        <f>IF(ISNUMBER(C8)=FALSE,"",IF(C8&lt;-50,"&lt; -50",IF(C8&gt;50,"&gt; 50","")))</f>
        <v/>
      </c>
      <c r="H8" s="481" t="str">
        <f t="shared" si="2"/>
        <v/>
      </c>
      <c r="I8" s="481" t="str">
        <f>IF(C8&lt;-50,0.75,IF(C8&gt;50,-0.75,""))</f>
        <v/>
      </c>
      <c r="J8" s="475" t="e">
        <f>IF(OR(B8&lt;-50,B8&gt;50),N8,#N/A)</f>
        <v>#N/A</v>
      </c>
      <c r="K8" s="475" t="e">
        <f>IF(B8&lt;-50,-45,IF(B8&gt;50,45,#N/A))</f>
        <v>#N/A</v>
      </c>
      <c r="L8" s="475" t="e">
        <f>IF(OR(C8&lt;-50,C8&gt;50),N8,#N/A)</f>
        <v>#N/A</v>
      </c>
      <c r="M8" s="475" t="e">
        <f>IF(C8&lt;-50,-45,IF(C8&gt;50,45,#N/A))</f>
        <v>#N/A</v>
      </c>
      <c r="N8" s="475">
        <v>25</v>
      </c>
    </row>
    <row r="9" spans="1:14" s="474" customFormat="1" ht="15" customHeight="1" x14ac:dyDescent="0.2">
      <c r="A9" s="477" t="s">
        <v>451</v>
      </c>
      <c r="B9" s="478">
        <f>'Tabelle 2.1'!J51</f>
        <v>1.0875687030768</v>
      </c>
      <c r="C9" s="479">
        <f>'Tabelle 3.1'!J45</f>
        <v>-2.8655893304673015</v>
      </c>
      <c r="D9" s="480">
        <f t="shared" si="0"/>
        <v>1.0875687030768</v>
      </c>
      <c r="E9" s="480">
        <f t="shared" si="0"/>
        <v>-2.8655893304673015</v>
      </c>
      <c r="F9" s="475" t="str">
        <f t="shared" si="1"/>
        <v/>
      </c>
      <c r="G9" s="475" t="str">
        <f t="shared" si="1"/>
        <v/>
      </c>
      <c r="H9" s="481" t="str">
        <f t="shared" si="2"/>
        <v/>
      </c>
      <c r="I9" s="481" t="str">
        <f t="shared" si="2"/>
        <v/>
      </c>
      <c r="J9" s="475" t="e">
        <f>IF(OR(B9&lt;-50,B9&gt;50),N9,#N/A)</f>
        <v>#N/A</v>
      </c>
      <c r="K9" s="475" t="e">
        <f>IF(B9&lt;-50,-45,IF(B9&gt;50,45,#N/A))</f>
        <v>#N/A</v>
      </c>
      <c r="L9" s="475" t="e">
        <f>IF(OR(C9&lt;-50,C9&gt;50),N9,#N/A)</f>
        <v>#N/A</v>
      </c>
      <c r="M9" s="475" t="e">
        <f>IF(C9&lt;-50,-45,IF(C9&gt;50,45,#N/A))</f>
        <v>#N/A</v>
      </c>
      <c r="N9" s="475">
        <v>35</v>
      </c>
    </row>
    <row r="10" spans="1:14" s="474" customFormat="1" ht="15" customHeight="1" x14ac:dyDescent="0.2">
      <c r="E10" s="475"/>
      <c r="F10" s="475"/>
      <c r="G10" s="475"/>
      <c r="H10" s="475"/>
      <c r="I10" s="475"/>
      <c r="J10" s="475"/>
      <c r="K10" s="475"/>
      <c r="L10" s="475"/>
      <c r="M10" s="475"/>
      <c r="N10" s="475"/>
    </row>
    <row r="11" spans="1:14" s="474" customFormat="1" ht="15" customHeight="1" x14ac:dyDescent="0.2">
      <c r="E11" s="475"/>
      <c r="F11" s="475"/>
      <c r="G11" s="475"/>
      <c r="H11" s="475"/>
      <c r="I11" s="475"/>
      <c r="J11" s="475"/>
      <c r="K11" s="475"/>
      <c r="L11" s="475"/>
      <c r="M11" s="475"/>
      <c r="N11" s="475"/>
    </row>
    <row r="12" spans="1:14" s="474" customFormat="1" ht="15" customHeight="1" x14ac:dyDescent="0.2">
      <c r="A12" s="683" t="s">
        <v>452</v>
      </c>
      <c r="B12" s="676" t="s">
        <v>436</v>
      </c>
      <c r="C12" s="676"/>
      <c r="D12" s="676" t="s">
        <v>437</v>
      </c>
      <c r="E12" s="676"/>
      <c r="F12" s="677" t="s">
        <v>438</v>
      </c>
      <c r="G12" s="677"/>
      <c r="H12" s="677" t="s">
        <v>439</v>
      </c>
      <c r="I12" s="677"/>
      <c r="J12" s="677" t="s">
        <v>440</v>
      </c>
      <c r="K12" s="677"/>
      <c r="L12" s="677"/>
      <c r="M12" s="677"/>
      <c r="N12" s="677"/>
    </row>
    <row r="13" spans="1:14" s="474" customFormat="1" ht="15" customHeight="1" x14ac:dyDescent="0.2">
      <c r="A13" s="683"/>
      <c r="B13" s="474" t="s">
        <v>441</v>
      </c>
      <c r="C13" s="474" t="s">
        <v>442</v>
      </c>
      <c r="D13" s="474" t="s">
        <v>441</v>
      </c>
      <c r="E13" s="474" t="s">
        <v>442</v>
      </c>
      <c r="F13" s="474" t="s">
        <v>441</v>
      </c>
      <c r="G13" s="474" t="s">
        <v>442</v>
      </c>
      <c r="H13" s="474" t="s">
        <v>441</v>
      </c>
      <c r="I13" s="474" t="s">
        <v>442</v>
      </c>
      <c r="J13" s="475" t="s">
        <v>443</v>
      </c>
      <c r="K13" s="475" t="s">
        <v>444</v>
      </c>
      <c r="L13" s="475" t="s">
        <v>445</v>
      </c>
      <c r="M13" s="475" t="s">
        <v>446</v>
      </c>
      <c r="N13" s="475" t="s">
        <v>447</v>
      </c>
    </row>
    <row r="14" spans="1:14" s="474" customFormat="1" ht="15" customHeight="1" x14ac:dyDescent="0.2">
      <c r="A14" s="474">
        <v>1</v>
      </c>
      <c r="B14" s="478">
        <f>'Tabelle 2.3'!J11</f>
        <v>1.4403363815005648</v>
      </c>
      <c r="C14" s="479">
        <f>'Tabelle 3.3'!J11</f>
        <v>-2.7121303003737367</v>
      </c>
      <c r="D14" s="480">
        <f>IF(OR(AND(B14&gt;=-50,B14&lt;=50),ISNUMBER(B14)=FALSE),B14,"")</f>
        <v>1.4403363815005648</v>
      </c>
      <c r="E14" s="480">
        <f>IF(OR(AND(C14&gt;=-50,C14&lt;=50),ISNUMBER(C14)=FALSE),C14,"")</f>
        <v>-2.7121303003737367</v>
      </c>
      <c r="F14" s="475" t="str">
        <f>IF(ISNUMBER(B14)=FALSE,"",IF(B14&lt;-50,"&lt; -50",IF(B14&gt;50,"&gt; 50","")))</f>
        <v/>
      </c>
      <c r="G14" s="475" t="str">
        <f>IF(ISNUMBER(C14)=FALSE,"",IF(C14&lt;-50,"&lt; -50",IF(C14&gt;50,"&gt; 50","")))</f>
        <v/>
      </c>
      <c r="H14" s="481" t="str">
        <f>IF(B14&lt;-50,0.75,IF(B14&gt;50,-0.75,""))</f>
        <v/>
      </c>
      <c r="I14" s="481" t="str">
        <f>IF(C14&lt;-50,0.75,IF(C14&gt;50,-0.75,""))</f>
        <v/>
      </c>
      <c r="J14" s="475" t="e">
        <f>IF(OR(B14&lt;-50,B14&gt;50),N14,#N/A)</f>
        <v>#N/A</v>
      </c>
      <c r="K14" s="475" t="e">
        <f>IF(B14&lt;-50,-45,IF(B14&gt;50,45,#N/A))</f>
        <v>#N/A</v>
      </c>
      <c r="L14" s="475" t="e">
        <f>IF(OR(C14&lt;-50,C14&gt;50),N14,#N/A)</f>
        <v>#N/A</v>
      </c>
      <c r="M14" s="475" t="e">
        <f>IF(C14&lt;-50,-45,IF(C14&gt;50,45,#N/A))</f>
        <v>#N/A</v>
      </c>
      <c r="N14" s="475">
        <v>5</v>
      </c>
    </row>
    <row r="15" spans="1:14" s="474" customFormat="1" ht="15" customHeight="1" x14ac:dyDescent="0.2">
      <c r="A15" s="474">
        <v>2</v>
      </c>
      <c r="B15" s="478">
        <f>'Tabelle 2.3'!J12</f>
        <v>0.42444821731748728</v>
      </c>
      <c r="C15" s="479">
        <f>'Tabelle 3.3'!J12</f>
        <v>10.818307905686547</v>
      </c>
      <c r="D15" s="480">
        <f t="shared" ref="D15:E45" si="3">IF(OR(AND(B15&gt;=-50,B15&lt;=50),ISNUMBER(B15)=FALSE),B15,"")</f>
        <v>0.42444821731748728</v>
      </c>
      <c r="E15" s="480">
        <f t="shared" si="3"/>
        <v>10.818307905686547</v>
      </c>
      <c r="F15" s="475" t="str">
        <f t="shared" ref="F15:G45" si="4">IF(ISNUMBER(B15)=FALSE,"",IF(B15&lt;-50,"&lt; -50",IF(B15&gt;50,"&gt; 50","")))</f>
        <v/>
      </c>
      <c r="G15" s="475" t="str">
        <f t="shared" si="4"/>
        <v/>
      </c>
      <c r="H15" s="481" t="str">
        <f t="shared" ref="H15:I45" si="5">IF(B15&lt;-50,0.75,IF(B15&gt;50,-0.75,""))</f>
        <v/>
      </c>
      <c r="I15" s="481" t="str">
        <f t="shared" si="5"/>
        <v/>
      </c>
      <c r="J15" s="475" t="e">
        <f t="shared" ref="J15:J45" si="6">IF(OR(B15&lt;-50,B15&gt;50),N15,#N/A)</f>
        <v>#N/A</v>
      </c>
      <c r="K15" s="475" t="e">
        <f t="shared" ref="K15:K45" si="7">IF(B15&lt;-50,-45,IF(B15&gt;50,45,#N/A))</f>
        <v>#N/A</v>
      </c>
      <c r="L15" s="475" t="e">
        <f t="shared" ref="L15:L45" si="8">IF(OR(C15&lt;-50,C15&gt;50),N15,#N/A)</f>
        <v>#N/A</v>
      </c>
      <c r="M15" s="475" t="e">
        <f t="shared" ref="M15:M45" si="9">IF(C15&lt;-50,-45,IF(C15&gt;50,45,#N/A))</f>
        <v>#N/A</v>
      </c>
      <c r="N15" s="475">
        <v>15</v>
      </c>
    </row>
    <row r="16" spans="1:14" s="474" customFormat="1" ht="15" customHeight="1" x14ac:dyDescent="0.2">
      <c r="A16" s="474">
        <v>3</v>
      </c>
      <c r="B16" s="478">
        <f>'Tabelle 2.3'!J13</f>
        <v>-0.25109170305676853</v>
      </c>
      <c r="C16" s="479">
        <f>'Tabelle 3.3'!J13</f>
        <v>0</v>
      </c>
      <c r="D16" s="480">
        <f t="shared" si="3"/>
        <v>-0.25109170305676853</v>
      </c>
      <c r="E16" s="480">
        <f t="shared" si="3"/>
        <v>0</v>
      </c>
      <c r="F16" s="475" t="str">
        <f t="shared" si="4"/>
        <v/>
      </c>
      <c r="G16" s="475" t="str">
        <f t="shared" si="4"/>
        <v/>
      </c>
      <c r="H16" s="481" t="str">
        <f t="shared" si="5"/>
        <v/>
      </c>
      <c r="I16" s="481" t="str">
        <f t="shared" si="5"/>
        <v/>
      </c>
      <c r="J16" s="475" t="e">
        <f t="shared" si="6"/>
        <v>#N/A</v>
      </c>
      <c r="K16" s="475" t="e">
        <f t="shared" si="7"/>
        <v>#N/A</v>
      </c>
      <c r="L16" s="475" t="e">
        <f t="shared" si="8"/>
        <v>#N/A</v>
      </c>
      <c r="M16" s="475" t="e">
        <f t="shared" si="9"/>
        <v>#N/A</v>
      </c>
      <c r="N16" s="475">
        <v>25</v>
      </c>
    </row>
    <row r="17" spans="1:14" s="474" customFormat="1" ht="15" customHeight="1" x14ac:dyDescent="0.2">
      <c r="A17" s="474">
        <v>4</v>
      </c>
      <c r="B17" s="478">
        <f>'Tabelle 2.3'!J14</f>
        <v>-0.87915994421504551</v>
      </c>
      <c r="C17" s="479">
        <f>'Tabelle 3.3'!J14</f>
        <v>-3.3510638297872339</v>
      </c>
      <c r="D17" s="480">
        <f t="shared" si="3"/>
        <v>-0.87915994421504551</v>
      </c>
      <c r="E17" s="480">
        <f t="shared" si="3"/>
        <v>-3.3510638297872339</v>
      </c>
      <c r="F17" s="475" t="str">
        <f t="shared" si="4"/>
        <v/>
      </c>
      <c r="G17" s="475" t="str">
        <f t="shared" si="4"/>
        <v/>
      </c>
      <c r="H17" s="481" t="str">
        <f t="shared" si="5"/>
        <v/>
      </c>
      <c r="I17" s="481" t="str">
        <f t="shared" si="5"/>
        <v/>
      </c>
      <c r="J17" s="475" t="e">
        <f t="shared" si="6"/>
        <v>#N/A</v>
      </c>
      <c r="K17" s="475" t="e">
        <f t="shared" si="7"/>
        <v>#N/A</v>
      </c>
      <c r="L17" s="475" t="e">
        <f t="shared" si="8"/>
        <v>#N/A</v>
      </c>
      <c r="M17" s="475" t="e">
        <f t="shared" si="9"/>
        <v>#N/A</v>
      </c>
      <c r="N17" s="475">
        <v>36</v>
      </c>
    </row>
    <row r="18" spans="1:14" s="474" customFormat="1" ht="15" customHeight="1" x14ac:dyDescent="0.2">
      <c r="A18" s="474">
        <v>5</v>
      </c>
      <c r="B18" s="478">
        <f>'Tabelle 2.3'!J15</f>
        <v>-0.51577669902912626</v>
      </c>
      <c r="C18" s="479">
        <f>'Tabelle 3.3'!J15</f>
        <v>-1.1897679952409279</v>
      </c>
      <c r="D18" s="480">
        <f t="shared" si="3"/>
        <v>-0.51577669902912626</v>
      </c>
      <c r="E18" s="480">
        <f t="shared" si="3"/>
        <v>-1.1897679952409279</v>
      </c>
      <c r="F18" s="475" t="str">
        <f t="shared" si="4"/>
        <v/>
      </c>
      <c r="G18" s="475" t="str">
        <f t="shared" si="4"/>
        <v/>
      </c>
      <c r="H18" s="481" t="str">
        <f t="shared" si="5"/>
        <v/>
      </c>
      <c r="I18" s="481" t="str">
        <f t="shared" si="5"/>
        <v/>
      </c>
      <c r="J18" s="475" t="e">
        <f t="shared" si="6"/>
        <v>#N/A</v>
      </c>
      <c r="K18" s="475" t="e">
        <f t="shared" si="7"/>
        <v>#N/A</v>
      </c>
      <c r="L18" s="475" t="e">
        <f t="shared" si="8"/>
        <v>#N/A</v>
      </c>
      <c r="M18" s="475" t="e">
        <f t="shared" si="9"/>
        <v>#N/A</v>
      </c>
      <c r="N18" s="475">
        <v>46</v>
      </c>
    </row>
    <row r="19" spans="1:14" s="474" customFormat="1" ht="15" customHeight="1" x14ac:dyDescent="0.2">
      <c r="A19" s="474">
        <v>6</v>
      </c>
      <c r="B19" s="478">
        <f>'Tabelle 2.3'!J16</f>
        <v>-0.79625694846865414</v>
      </c>
      <c r="C19" s="479">
        <f>'Tabelle 3.3'!J16</f>
        <v>-4.8686739269698913</v>
      </c>
      <c r="D19" s="480">
        <f t="shared" si="3"/>
        <v>-0.79625694846865414</v>
      </c>
      <c r="E19" s="480">
        <f t="shared" si="3"/>
        <v>-4.8686739269698913</v>
      </c>
      <c r="F19" s="475" t="str">
        <f t="shared" si="4"/>
        <v/>
      </c>
      <c r="G19" s="475" t="str">
        <f t="shared" si="4"/>
        <v/>
      </c>
      <c r="H19" s="481" t="str">
        <f t="shared" si="5"/>
        <v/>
      </c>
      <c r="I19" s="481" t="str">
        <f t="shared" si="5"/>
        <v/>
      </c>
      <c r="J19" s="475" t="e">
        <f t="shared" si="6"/>
        <v>#N/A</v>
      </c>
      <c r="K19" s="475" t="e">
        <f t="shared" si="7"/>
        <v>#N/A</v>
      </c>
      <c r="L19" s="475" t="e">
        <f t="shared" si="8"/>
        <v>#N/A</v>
      </c>
      <c r="M19" s="475" t="e">
        <f t="shared" si="9"/>
        <v>#N/A</v>
      </c>
      <c r="N19" s="475">
        <v>56</v>
      </c>
    </row>
    <row r="20" spans="1:14" s="474" customFormat="1" ht="15" customHeight="1" x14ac:dyDescent="0.2">
      <c r="A20" s="474">
        <v>7</v>
      </c>
      <c r="B20" s="478">
        <f>'Tabelle 2.3'!J17</f>
        <v>-1.3267695263252686</v>
      </c>
      <c r="C20" s="479">
        <f>'Tabelle 3.3'!J17</f>
        <v>-5.7915057915057915</v>
      </c>
      <c r="D20" s="480">
        <f t="shared" si="3"/>
        <v>-1.3267695263252686</v>
      </c>
      <c r="E20" s="480">
        <f t="shared" si="3"/>
        <v>-5.7915057915057915</v>
      </c>
      <c r="F20" s="475" t="str">
        <f t="shared" si="4"/>
        <v/>
      </c>
      <c r="G20" s="475" t="str">
        <f t="shared" si="4"/>
        <v/>
      </c>
      <c r="H20" s="481" t="str">
        <f t="shared" si="5"/>
        <v/>
      </c>
      <c r="I20" s="481" t="str">
        <f t="shared" si="5"/>
        <v/>
      </c>
      <c r="J20" s="475" t="e">
        <f t="shared" si="6"/>
        <v>#N/A</v>
      </c>
      <c r="K20" s="475" t="e">
        <f t="shared" si="7"/>
        <v>#N/A</v>
      </c>
      <c r="L20" s="475" t="e">
        <f t="shared" si="8"/>
        <v>#N/A</v>
      </c>
      <c r="M20" s="475" t="e">
        <f t="shared" si="9"/>
        <v>#N/A</v>
      </c>
      <c r="N20" s="475">
        <v>67</v>
      </c>
    </row>
    <row r="21" spans="1:14" s="474" customFormat="1" ht="15" customHeight="1" x14ac:dyDescent="0.2">
      <c r="A21" s="474">
        <v>8</v>
      </c>
      <c r="B21" s="478">
        <f>'Tabelle 2.3'!J18</f>
        <v>2.9969904698211001</v>
      </c>
      <c r="C21" s="479">
        <f>'Tabelle 3.3'!J18</f>
        <v>-4.6726098985551801</v>
      </c>
      <c r="D21" s="480">
        <f t="shared" si="3"/>
        <v>2.9969904698211001</v>
      </c>
      <c r="E21" s="480">
        <f t="shared" si="3"/>
        <v>-4.6726098985551801</v>
      </c>
      <c r="F21" s="475" t="str">
        <f t="shared" si="4"/>
        <v/>
      </c>
      <c r="G21" s="475" t="str">
        <f t="shared" si="4"/>
        <v/>
      </c>
      <c r="H21" s="481" t="str">
        <f t="shared" si="5"/>
        <v/>
      </c>
      <c r="I21" s="481" t="str">
        <f t="shared" si="5"/>
        <v/>
      </c>
      <c r="J21" s="475" t="e">
        <f t="shared" si="6"/>
        <v>#N/A</v>
      </c>
      <c r="K21" s="475" t="e">
        <f t="shared" si="7"/>
        <v>#N/A</v>
      </c>
      <c r="L21" s="475" t="e">
        <f t="shared" si="8"/>
        <v>#N/A</v>
      </c>
      <c r="M21" s="475" t="e">
        <f t="shared" si="9"/>
        <v>#N/A</v>
      </c>
      <c r="N21" s="475">
        <v>77</v>
      </c>
    </row>
    <row r="22" spans="1:14" s="474" customFormat="1" ht="15" customHeight="1" x14ac:dyDescent="0.2">
      <c r="A22" s="474">
        <v>9</v>
      </c>
      <c r="B22" s="478">
        <f>'Tabelle 2.3'!J19</f>
        <v>1.5943791379543304</v>
      </c>
      <c r="C22" s="479">
        <f>'Tabelle 3.3'!J19</f>
        <v>0.88518614944024998</v>
      </c>
      <c r="D22" s="480">
        <f t="shared" si="3"/>
        <v>1.5943791379543304</v>
      </c>
      <c r="E22" s="480">
        <f t="shared" si="3"/>
        <v>0.88518614944024998</v>
      </c>
      <c r="F22" s="475" t="str">
        <f t="shared" si="4"/>
        <v/>
      </c>
      <c r="G22" s="475" t="str">
        <f t="shared" si="4"/>
        <v/>
      </c>
      <c r="H22" s="481" t="str">
        <f t="shared" si="5"/>
        <v/>
      </c>
      <c r="I22" s="481" t="str">
        <f t="shared" si="5"/>
        <v/>
      </c>
      <c r="J22" s="475" t="e">
        <f t="shared" si="6"/>
        <v>#N/A</v>
      </c>
      <c r="K22" s="475" t="e">
        <f t="shared" si="7"/>
        <v>#N/A</v>
      </c>
      <c r="L22" s="475" t="e">
        <f t="shared" si="8"/>
        <v>#N/A</v>
      </c>
      <c r="M22" s="475" t="e">
        <f t="shared" si="9"/>
        <v>#N/A</v>
      </c>
      <c r="N22" s="475">
        <v>87</v>
      </c>
    </row>
    <row r="23" spans="1:14" s="474" customFormat="1" ht="15" customHeight="1" x14ac:dyDescent="0.2">
      <c r="A23" s="474">
        <v>10</v>
      </c>
      <c r="B23" s="478">
        <f>'Tabelle 2.3'!J20</f>
        <v>4.2168674698795181</v>
      </c>
      <c r="C23" s="479">
        <f>'Tabelle 3.3'!J20</f>
        <v>-1.6624981609533618</v>
      </c>
      <c r="D23" s="480">
        <f t="shared" si="3"/>
        <v>4.2168674698795181</v>
      </c>
      <c r="E23" s="480">
        <f t="shared" si="3"/>
        <v>-1.6624981609533618</v>
      </c>
      <c r="F23" s="475" t="str">
        <f t="shared" si="4"/>
        <v/>
      </c>
      <c r="G23" s="475" t="str">
        <f t="shared" si="4"/>
        <v/>
      </c>
      <c r="H23" s="481" t="str">
        <f t="shared" si="5"/>
        <v/>
      </c>
      <c r="I23" s="481" t="str">
        <f t="shared" si="5"/>
        <v/>
      </c>
      <c r="J23" s="475" t="e">
        <f t="shared" si="6"/>
        <v>#N/A</v>
      </c>
      <c r="K23" s="475" t="e">
        <f t="shared" si="7"/>
        <v>#N/A</v>
      </c>
      <c r="L23" s="475" t="e">
        <f t="shared" si="8"/>
        <v>#N/A</v>
      </c>
      <c r="M23" s="475" t="e">
        <f t="shared" si="9"/>
        <v>#N/A</v>
      </c>
      <c r="N23" s="475">
        <v>98</v>
      </c>
    </row>
    <row r="24" spans="1:14" s="474" customFormat="1" ht="15" customHeight="1" x14ac:dyDescent="0.2">
      <c r="A24" s="474">
        <v>11</v>
      </c>
      <c r="B24" s="478">
        <f>'Tabelle 2.3'!J21</f>
        <v>-1.7945619335347431</v>
      </c>
      <c r="C24" s="479">
        <f>'Tabelle 3.3'!J21</f>
        <v>-10.063157894736841</v>
      </c>
      <c r="D24" s="480">
        <f t="shared" si="3"/>
        <v>-1.7945619335347431</v>
      </c>
      <c r="E24" s="480">
        <f t="shared" si="3"/>
        <v>-10.063157894736841</v>
      </c>
      <c r="F24" s="475" t="str">
        <f t="shared" si="4"/>
        <v/>
      </c>
      <c r="G24" s="475" t="str">
        <f t="shared" si="4"/>
        <v/>
      </c>
      <c r="H24" s="481" t="str">
        <f t="shared" si="5"/>
        <v/>
      </c>
      <c r="I24" s="481" t="str">
        <f t="shared" si="5"/>
        <v/>
      </c>
      <c r="J24" s="475" t="e">
        <f t="shared" si="6"/>
        <v>#N/A</v>
      </c>
      <c r="K24" s="475" t="e">
        <f t="shared" si="7"/>
        <v>#N/A</v>
      </c>
      <c r="L24" s="475" t="e">
        <f t="shared" si="8"/>
        <v>#N/A</v>
      </c>
      <c r="M24" s="475" t="e">
        <f t="shared" si="9"/>
        <v>#N/A</v>
      </c>
      <c r="N24" s="475">
        <v>108</v>
      </c>
    </row>
    <row r="25" spans="1:14" s="474" customFormat="1" ht="15" customHeight="1" x14ac:dyDescent="0.2">
      <c r="A25" s="474">
        <v>12</v>
      </c>
      <c r="B25" s="478">
        <f>'Tabelle 2.3'!J22</f>
        <v>5.7518992120039636</v>
      </c>
      <c r="C25" s="479">
        <f>'Tabelle 3.3'!J22</f>
        <v>-10.097087378640778</v>
      </c>
      <c r="D25" s="480">
        <f t="shared" si="3"/>
        <v>5.7518992120039636</v>
      </c>
      <c r="E25" s="480">
        <f t="shared" si="3"/>
        <v>-10.097087378640778</v>
      </c>
      <c r="F25" s="475" t="str">
        <f t="shared" si="4"/>
        <v/>
      </c>
      <c r="G25" s="475" t="str">
        <f t="shared" si="4"/>
        <v/>
      </c>
      <c r="H25" s="481" t="str">
        <f t="shared" si="5"/>
        <v/>
      </c>
      <c r="I25" s="481" t="str">
        <f t="shared" si="5"/>
        <v/>
      </c>
      <c r="J25" s="475" t="e">
        <f t="shared" si="6"/>
        <v>#N/A</v>
      </c>
      <c r="K25" s="475" t="e">
        <f t="shared" si="7"/>
        <v>#N/A</v>
      </c>
      <c r="L25" s="475" t="e">
        <f t="shared" si="8"/>
        <v>#N/A</v>
      </c>
      <c r="M25" s="475" t="e">
        <f t="shared" si="9"/>
        <v>#N/A</v>
      </c>
      <c r="N25" s="475">
        <v>118</v>
      </c>
    </row>
    <row r="26" spans="1:14" s="474" customFormat="1" ht="15" customHeight="1" x14ac:dyDescent="0.2">
      <c r="A26" s="474">
        <v>13</v>
      </c>
      <c r="B26" s="478">
        <f>'Tabelle 2.3'!J23</f>
        <v>-1.2946253432718713</v>
      </c>
      <c r="C26" s="479">
        <f>'Tabelle 3.3'!J23</f>
        <v>1.7942583732057416</v>
      </c>
      <c r="D26" s="480">
        <f t="shared" si="3"/>
        <v>-1.2946253432718713</v>
      </c>
      <c r="E26" s="480">
        <f t="shared" si="3"/>
        <v>1.7942583732057416</v>
      </c>
      <c r="F26" s="475" t="str">
        <f t="shared" si="4"/>
        <v/>
      </c>
      <c r="G26" s="475" t="str">
        <f t="shared" si="4"/>
        <v/>
      </c>
      <c r="H26" s="481" t="str">
        <f t="shared" si="5"/>
        <v/>
      </c>
      <c r="I26" s="481" t="str">
        <f t="shared" si="5"/>
        <v/>
      </c>
      <c r="J26" s="475" t="e">
        <f t="shared" si="6"/>
        <v>#N/A</v>
      </c>
      <c r="K26" s="475" t="e">
        <f t="shared" si="7"/>
        <v>#N/A</v>
      </c>
      <c r="L26" s="475" t="e">
        <f t="shared" si="8"/>
        <v>#N/A</v>
      </c>
      <c r="M26" s="475" t="e">
        <f t="shared" si="9"/>
        <v>#N/A</v>
      </c>
      <c r="N26" s="475">
        <v>129</v>
      </c>
    </row>
    <row r="27" spans="1:14" s="474" customFormat="1" ht="15" customHeight="1" x14ac:dyDescent="0.2">
      <c r="A27" s="474">
        <v>14</v>
      </c>
      <c r="B27" s="478">
        <f>'Tabelle 2.3'!J24</f>
        <v>2.8496304718590109</v>
      </c>
      <c r="C27" s="479">
        <f>'Tabelle 3.3'!J24</f>
        <v>-0.27613008795254651</v>
      </c>
      <c r="D27" s="480">
        <f t="shared" si="3"/>
        <v>2.8496304718590109</v>
      </c>
      <c r="E27" s="480">
        <f t="shared" si="3"/>
        <v>-0.27613008795254651</v>
      </c>
      <c r="F27" s="475" t="str">
        <f t="shared" si="4"/>
        <v/>
      </c>
      <c r="G27" s="475" t="str">
        <f t="shared" si="4"/>
        <v/>
      </c>
      <c r="H27" s="481" t="str">
        <f t="shared" si="5"/>
        <v/>
      </c>
      <c r="I27" s="481" t="str">
        <f t="shared" si="5"/>
        <v/>
      </c>
      <c r="J27" s="475" t="e">
        <f t="shared" si="6"/>
        <v>#N/A</v>
      </c>
      <c r="K27" s="475" t="e">
        <f t="shared" si="7"/>
        <v>#N/A</v>
      </c>
      <c r="L27" s="475" t="e">
        <f t="shared" si="8"/>
        <v>#N/A</v>
      </c>
      <c r="M27" s="475" t="e">
        <f t="shared" si="9"/>
        <v>#N/A</v>
      </c>
      <c r="N27" s="475">
        <v>139</v>
      </c>
    </row>
    <row r="28" spans="1:14" s="474" customFormat="1" ht="15" customHeight="1" x14ac:dyDescent="0.2">
      <c r="A28" s="474">
        <v>15</v>
      </c>
      <c r="B28" s="478">
        <f>'Tabelle 2.3'!J25</f>
        <v>-0.69894560769437553</v>
      </c>
      <c r="C28" s="479">
        <f>'Tabelle 3.3'!J25</f>
        <v>-4.8166870024984023</v>
      </c>
      <c r="D28" s="480">
        <f t="shared" si="3"/>
        <v>-0.69894560769437553</v>
      </c>
      <c r="E28" s="480">
        <f t="shared" si="3"/>
        <v>-4.8166870024984023</v>
      </c>
      <c r="F28" s="475" t="str">
        <f t="shared" si="4"/>
        <v/>
      </c>
      <c r="G28" s="475" t="str">
        <f t="shared" si="4"/>
        <v/>
      </c>
      <c r="H28" s="481" t="str">
        <f t="shared" si="5"/>
        <v/>
      </c>
      <c r="I28" s="481" t="str">
        <f t="shared" si="5"/>
        <v/>
      </c>
      <c r="J28" s="475" t="e">
        <f t="shared" si="6"/>
        <v>#N/A</v>
      </c>
      <c r="K28" s="475" t="e">
        <f t="shared" si="7"/>
        <v>#N/A</v>
      </c>
      <c r="L28" s="475" t="e">
        <f t="shared" si="8"/>
        <v>#N/A</v>
      </c>
      <c r="M28" s="475" t="e">
        <f t="shared" si="9"/>
        <v>#N/A</v>
      </c>
      <c r="N28" s="475">
        <v>149</v>
      </c>
    </row>
    <row r="29" spans="1:14" s="474" customFormat="1" ht="15" customHeight="1" x14ac:dyDescent="0.2">
      <c r="A29" s="474">
        <v>16</v>
      </c>
      <c r="B29" s="478">
        <f>'Tabelle 2.3'!J26</f>
        <v>-9.8227365953706425</v>
      </c>
      <c r="C29" s="479">
        <f>'Tabelle 3.3'!J26</f>
        <v>-9.3268145919518624</v>
      </c>
      <c r="D29" s="480">
        <f t="shared" si="3"/>
        <v>-9.8227365953706425</v>
      </c>
      <c r="E29" s="480">
        <f t="shared" si="3"/>
        <v>-9.3268145919518624</v>
      </c>
      <c r="F29" s="475" t="str">
        <f t="shared" si="4"/>
        <v/>
      </c>
      <c r="G29" s="475" t="str">
        <f t="shared" si="4"/>
        <v/>
      </c>
      <c r="H29" s="481" t="str">
        <f t="shared" si="5"/>
        <v/>
      </c>
      <c r="I29" s="481" t="str">
        <f t="shared" si="5"/>
        <v/>
      </c>
      <c r="J29" s="475" t="e">
        <f t="shared" si="6"/>
        <v>#N/A</v>
      </c>
      <c r="K29" s="475" t="e">
        <f t="shared" si="7"/>
        <v>#N/A</v>
      </c>
      <c r="L29" s="475" t="e">
        <f t="shared" si="8"/>
        <v>#N/A</v>
      </c>
      <c r="M29" s="475" t="e">
        <f t="shared" si="9"/>
        <v>#N/A</v>
      </c>
      <c r="N29" s="475">
        <v>160</v>
      </c>
    </row>
    <row r="30" spans="1:14" s="474" customFormat="1" ht="15" customHeight="1" x14ac:dyDescent="0.2">
      <c r="A30" s="474">
        <v>17</v>
      </c>
      <c r="B30" s="478">
        <f>'Tabelle 2.3'!J27</f>
        <v>3.057757644394111</v>
      </c>
      <c r="C30" s="479">
        <f>'Tabelle 3.3'!J27</f>
        <v>0.6696428571428571</v>
      </c>
      <c r="D30" s="480">
        <f t="shared" si="3"/>
        <v>3.057757644394111</v>
      </c>
      <c r="E30" s="480">
        <f t="shared" si="3"/>
        <v>0.6696428571428571</v>
      </c>
      <c r="F30" s="475" t="str">
        <f t="shared" si="4"/>
        <v/>
      </c>
      <c r="G30" s="475" t="str">
        <f t="shared" si="4"/>
        <v/>
      </c>
      <c r="H30" s="481" t="str">
        <f t="shared" si="5"/>
        <v/>
      </c>
      <c r="I30" s="481" t="str">
        <f t="shared" si="5"/>
        <v/>
      </c>
      <c r="J30" s="475" t="e">
        <f t="shared" si="6"/>
        <v>#N/A</v>
      </c>
      <c r="K30" s="475" t="e">
        <f t="shared" si="7"/>
        <v>#N/A</v>
      </c>
      <c r="L30" s="475" t="e">
        <f t="shared" si="8"/>
        <v>#N/A</v>
      </c>
      <c r="M30" s="475" t="e">
        <f t="shared" si="9"/>
        <v>#N/A</v>
      </c>
      <c r="N30" s="475">
        <v>170</v>
      </c>
    </row>
    <row r="31" spans="1:14" s="474" customFormat="1" ht="15" customHeight="1" x14ac:dyDescent="0.2">
      <c r="A31" s="474">
        <v>18</v>
      </c>
      <c r="B31" s="478">
        <f>'Tabelle 2.3'!J28</f>
        <v>3.1965976128412676</v>
      </c>
      <c r="C31" s="479">
        <f>'Tabelle 3.3'!J28</f>
        <v>1.8521848588383385</v>
      </c>
      <c r="D31" s="480">
        <f t="shared" si="3"/>
        <v>3.1965976128412676</v>
      </c>
      <c r="E31" s="480">
        <f t="shared" si="3"/>
        <v>1.8521848588383385</v>
      </c>
      <c r="F31" s="475" t="str">
        <f t="shared" si="4"/>
        <v/>
      </c>
      <c r="G31" s="475" t="str">
        <f t="shared" si="4"/>
        <v/>
      </c>
      <c r="H31" s="481" t="str">
        <f t="shared" si="5"/>
        <v/>
      </c>
      <c r="I31" s="481" t="str">
        <f t="shared" si="5"/>
        <v/>
      </c>
      <c r="J31" s="475" t="e">
        <f t="shared" si="6"/>
        <v>#N/A</v>
      </c>
      <c r="K31" s="475" t="e">
        <f t="shared" si="7"/>
        <v>#N/A</v>
      </c>
      <c r="L31" s="475" t="e">
        <f t="shared" si="8"/>
        <v>#N/A</v>
      </c>
      <c r="M31" s="475" t="e">
        <f t="shared" si="9"/>
        <v>#N/A</v>
      </c>
      <c r="N31" s="475">
        <v>180</v>
      </c>
    </row>
    <row r="32" spans="1:14" s="474" customFormat="1" ht="15" customHeight="1" x14ac:dyDescent="0.2">
      <c r="A32" s="474">
        <v>19</v>
      </c>
      <c r="B32" s="478">
        <f>'Tabelle 2.3'!J29</f>
        <v>1.770164849583701</v>
      </c>
      <c r="C32" s="479">
        <f>'Tabelle 3.3'!J29</f>
        <v>0.30674846625766872</v>
      </c>
      <c r="D32" s="480">
        <f t="shared" si="3"/>
        <v>1.770164849583701</v>
      </c>
      <c r="E32" s="480">
        <f t="shared" si="3"/>
        <v>0.30674846625766872</v>
      </c>
      <c r="F32" s="475" t="str">
        <f t="shared" si="4"/>
        <v/>
      </c>
      <c r="G32" s="475" t="str">
        <f t="shared" si="4"/>
        <v/>
      </c>
      <c r="H32" s="481" t="str">
        <f t="shared" si="5"/>
        <v/>
      </c>
      <c r="I32" s="481" t="str">
        <f t="shared" si="5"/>
        <v/>
      </c>
      <c r="J32" s="475" t="e">
        <f t="shared" si="6"/>
        <v>#N/A</v>
      </c>
      <c r="K32" s="475" t="e">
        <f t="shared" si="7"/>
        <v>#N/A</v>
      </c>
      <c r="L32" s="475" t="e">
        <f t="shared" si="8"/>
        <v>#N/A</v>
      </c>
      <c r="M32" s="475" t="e">
        <f t="shared" si="9"/>
        <v>#N/A</v>
      </c>
      <c r="N32" s="475">
        <v>191</v>
      </c>
    </row>
    <row r="33" spans="1:14" s="474" customFormat="1" ht="15" customHeight="1" x14ac:dyDescent="0.2">
      <c r="A33" s="474">
        <v>20</v>
      </c>
      <c r="B33" s="478">
        <f>'Tabelle 2.3'!J30</f>
        <v>4.5664000951333357</v>
      </c>
      <c r="C33" s="479">
        <f>'Tabelle 3.3'!J30</f>
        <v>3.1093279839518555</v>
      </c>
      <c r="D33" s="480">
        <f t="shared" si="3"/>
        <v>4.5664000951333357</v>
      </c>
      <c r="E33" s="480">
        <f t="shared" si="3"/>
        <v>3.1093279839518555</v>
      </c>
      <c r="F33" s="475" t="str">
        <f t="shared" si="4"/>
        <v/>
      </c>
      <c r="G33" s="475" t="str">
        <f t="shared" si="4"/>
        <v/>
      </c>
      <c r="H33" s="481" t="str">
        <f t="shared" si="5"/>
        <v/>
      </c>
      <c r="I33" s="481" t="str">
        <f t="shared" si="5"/>
        <v/>
      </c>
      <c r="J33" s="475" t="e">
        <f t="shared" si="6"/>
        <v>#N/A</v>
      </c>
      <c r="K33" s="475" t="e">
        <f t="shared" si="7"/>
        <v>#N/A</v>
      </c>
      <c r="L33" s="475" t="e">
        <f t="shared" si="8"/>
        <v>#N/A</v>
      </c>
      <c r="M33" s="475" t="e">
        <f t="shared" si="9"/>
        <v>#N/A</v>
      </c>
      <c r="N33" s="475">
        <v>201</v>
      </c>
    </row>
    <row r="34" spans="1:14" s="474" customFormat="1" ht="15" customHeight="1" x14ac:dyDescent="0.2">
      <c r="A34" s="474">
        <v>21</v>
      </c>
      <c r="B34" s="478">
        <f>'Tabelle 2.3'!J31</f>
        <v>2.4628061341268026</v>
      </c>
      <c r="C34" s="479">
        <f>'Tabelle 3.3'!J31</f>
        <v>-2.9479639693292636</v>
      </c>
      <c r="D34" s="480">
        <f t="shared" si="3"/>
        <v>2.4628061341268026</v>
      </c>
      <c r="E34" s="480">
        <f t="shared" si="3"/>
        <v>-2.9479639693292636</v>
      </c>
      <c r="F34" s="475" t="str">
        <f t="shared" si="4"/>
        <v/>
      </c>
      <c r="G34" s="475" t="str">
        <f t="shared" si="4"/>
        <v/>
      </c>
      <c r="H34" s="481" t="str">
        <f t="shared" si="5"/>
        <v/>
      </c>
      <c r="I34" s="481" t="str">
        <f t="shared" si="5"/>
        <v/>
      </c>
      <c r="J34" s="475" t="e">
        <f t="shared" si="6"/>
        <v>#N/A</v>
      </c>
      <c r="K34" s="475" t="e">
        <f t="shared" si="7"/>
        <v>#N/A</v>
      </c>
      <c r="L34" s="475" t="e">
        <f t="shared" si="8"/>
        <v>#N/A</v>
      </c>
      <c r="M34" s="475" t="e">
        <f t="shared" si="9"/>
        <v>#N/A</v>
      </c>
      <c r="N34" s="475">
        <v>211</v>
      </c>
    </row>
    <row r="35" spans="1:14" s="474" customFormat="1" ht="15" customHeight="1" x14ac:dyDescent="0.2">
      <c r="A35" s="474">
        <v>22</v>
      </c>
      <c r="B35" s="478" t="str">
        <f>'Tabelle 2.3'!J32</f>
        <v>*</v>
      </c>
      <c r="C35" s="479" t="str">
        <f>'Tabelle 3.3'!J32</f>
        <v>*</v>
      </c>
      <c r="D35" s="480" t="str">
        <f t="shared" si="3"/>
        <v>*</v>
      </c>
      <c r="E35" s="480" t="str">
        <f t="shared" si="3"/>
        <v>*</v>
      </c>
      <c r="F35" s="475" t="str">
        <f t="shared" si="4"/>
        <v/>
      </c>
      <c r="G35" s="475" t="str">
        <f t="shared" si="4"/>
        <v/>
      </c>
      <c r="H35" s="481">
        <f t="shared" si="5"/>
        <v>-0.75</v>
      </c>
      <c r="I35" s="481">
        <f t="shared" si="5"/>
        <v>-0.75</v>
      </c>
      <c r="J35" s="475">
        <f t="shared" si="6"/>
        <v>222</v>
      </c>
      <c r="K35" s="475">
        <f t="shared" si="7"/>
        <v>45</v>
      </c>
      <c r="L35" s="475">
        <f t="shared" si="8"/>
        <v>222</v>
      </c>
      <c r="M35" s="475">
        <f t="shared" si="9"/>
        <v>45</v>
      </c>
      <c r="N35" s="475">
        <v>222</v>
      </c>
    </row>
    <row r="36" spans="1:14" s="474" customFormat="1" ht="15" customHeight="1" x14ac:dyDescent="0.2">
      <c r="A36" s="474">
        <v>23</v>
      </c>
      <c r="B36" s="478"/>
      <c r="C36" s="479"/>
      <c r="D36" s="480">
        <f t="shared" si="3"/>
        <v>0</v>
      </c>
      <c r="E36" s="480">
        <f t="shared" si="3"/>
        <v>0</v>
      </c>
      <c r="F36" s="475" t="str">
        <f t="shared" si="4"/>
        <v/>
      </c>
      <c r="G36" s="475" t="str">
        <f t="shared" si="4"/>
        <v/>
      </c>
      <c r="H36" s="481" t="str">
        <f t="shared" si="5"/>
        <v/>
      </c>
      <c r="I36" s="481" t="str">
        <f t="shared" si="5"/>
        <v/>
      </c>
      <c r="J36" s="475" t="e">
        <f t="shared" si="6"/>
        <v>#N/A</v>
      </c>
      <c r="K36" s="475" t="e">
        <f t="shared" si="7"/>
        <v>#N/A</v>
      </c>
      <c r="L36" s="475" t="e">
        <f t="shared" si="8"/>
        <v>#N/A</v>
      </c>
      <c r="M36" s="475" t="e">
        <f t="shared" si="9"/>
        <v>#N/A</v>
      </c>
      <c r="N36" s="475">
        <v>232</v>
      </c>
    </row>
    <row r="37" spans="1:14" s="474" customFormat="1" ht="15" customHeight="1" x14ac:dyDescent="0.2">
      <c r="A37" s="474">
        <v>24</v>
      </c>
      <c r="B37" s="478">
        <f>'Tabelle 2.3'!J34</f>
        <v>0.42444821731748728</v>
      </c>
      <c r="C37" s="479">
        <f>'Tabelle 3.3'!J34</f>
        <v>10.818307905686547</v>
      </c>
      <c r="D37" s="480">
        <f t="shared" si="3"/>
        <v>0.42444821731748728</v>
      </c>
      <c r="E37" s="480">
        <f t="shared" si="3"/>
        <v>10.818307905686547</v>
      </c>
      <c r="F37" s="475" t="str">
        <f t="shared" si="4"/>
        <v/>
      </c>
      <c r="G37" s="475" t="str">
        <f t="shared" si="4"/>
        <v/>
      </c>
      <c r="H37" s="481" t="str">
        <f t="shared" si="5"/>
        <v/>
      </c>
      <c r="I37" s="481" t="str">
        <f t="shared" si="5"/>
        <v/>
      </c>
      <c r="J37" s="475" t="e">
        <f t="shared" si="6"/>
        <v>#N/A</v>
      </c>
      <c r="K37" s="475" t="e">
        <f t="shared" si="7"/>
        <v>#N/A</v>
      </c>
      <c r="L37" s="475" t="e">
        <f t="shared" si="8"/>
        <v>#N/A</v>
      </c>
      <c r="M37" s="475" t="e">
        <f t="shared" si="9"/>
        <v>#N/A</v>
      </c>
      <c r="N37" s="475">
        <v>242</v>
      </c>
    </row>
    <row r="38" spans="1:14" s="474" customFormat="1" ht="15" customHeight="1" x14ac:dyDescent="0.2">
      <c r="A38" s="474">
        <v>25</v>
      </c>
      <c r="B38" s="478">
        <f>'Tabelle 2.3'!J35</f>
        <v>4.8012652746135455E-2</v>
      </c>
      <c r="C38" s="479">
        <f>'Tabelle 3.3'!J35</f>
        <v>-3.8302562689446127</v>
      </c>
      <c r="D38" s="480">
        <f t="shared" si="3"/>
        <v>4.8012652746135455E-2</v>
      </c>
      <c r="E38" s="480">
        <f t="shared" si="3"/>
        <v>-3.8302562689446127</v>
      </c>
      <c r="F38" s="475" t="str">
        <f t="shared" si="4"/>
        <v/>
      </c>
      <c r="G38" s="475" t="str">
        <f t="shared" si="4"/>
        <v/>
      </c>
      <c r="H38" s="481" t="str">
        <f t="shared" si="5"/>
        <v/>
      </c>
      <c r="I38" s="481" t="str">
        <f t="shared" si="5"/>
        <v/>
      </c>
      <c r="J38" s="475" t="e">
        <f t="shared" si="6"/>
        <v>#N/A</v>
      </c>
      <c r="K38" s="475" t="e">
        <f t="shared" si="7"/>
        <v>#N/A</v>
      </c>
      <c r="L38" s="475" t="e">
        <f t="shared" si="8"/>
        <v>#N/A</v>
      </c>
      <c r="M38" s="475" t="e">
        <f t="shared" si="9"/>
        <v>#N/A</v>
      </c>
      <c r="N38" s="475">
        <v>253</v>
      </c>
    </row>
    <row r="39" spans="1:14" s="474" customFormat="1" ht="15" customHeight="1" x14ac:dyDescent="0.2">
      <c r="A39" s="474">
        <v>26</v>
      </c>
      <c r="B39" s="478">
        <f>'Tabelle 2.3'!J36</f>
        <v>1.8038185586540081</v>
      </c>
      <c r="C39" s="479">
        <f>'Tabelle 3.3'!J36</f>
        <v>-2.7295186483901817</v>
      </c>
      <c r="D39" s="480">
        <f t="shared" si="3"/>
        <v>1.8038185586540081</v>
      </c>
      <c r="E39" s="480">
        <f t="shared" si="3"/>
        <v>-2.7295186483901817</v>
      </c>
      <c r="F39" s="475" t="str">
        <f t="shared" si="4"/>
        <v/>
      </c>
      <c r="G39" s="475" t="str">
        <f t="shared" si="4"/>
        <v/>
      </c>
      <c r="H39" s="481" t="str">
        <f t="shared" si="5"/>
        <v/>
      </c>
      <c r="I39" s="481" t="str">
        <f t="shared" si="5"/>
        <v/>
      </c>
      <c r="J39" s="475" t="e">
        <f t="shared" si="6"/>
        <v>#N/A</v>
      </c>
      <c r="K39" s="475" t="e">
        <f t="shared" si="7"/>
        <v>#N/A</v>
      </c>
      <c r="L39" s="475" t="e">
        <f t="shared" si="8"/>
        <v>#N/A</v>
      </c>
      <c r="M39" s="475" t="e">
        <f t="shared" si="9"/>
        <v>#N/A</v>
      </c>
      <c r="N39" s="475">
        <v>263</v>
      </c>
    </row>
    <row r="40" spans="1:14" s="474" customFormat="1" ht="15" customHeight="1" x14ac:dyDescent="0.2">
      <c r="A40" s="474">
        <v>27</v>
      </c>
      <c r="B40" s="478" t="e">
        <f>'Tabelle 2.3'!#REF!</f>
        <v>#REF!</v>
      </c>
      <c r="C40" s="479" t="e">
        <f>'Tabelle 3.3'!#REF!</f>
        <v>#REF!</v>
      </c>
      <c r="D40" s="480" t="e">
        <f t="shared" si="3"/>
        <v>#REF!</v>
      </c>
      <c r="E40" s="480" t="e">
        <f t="shared" si="3"/>
        <v>#REF!</v>
      </c>
      <c r="F40" s="475" t="str">
        <f t="shared" si="4"/>
        <v/>
      </c>
      <c r="G40" s="475" t="str">
        <f t="shared" si="4"/>
        <v/>
      </c>
      <c r="H40" s="481" t="e">
        <f t="shared" si="5"/>
        <v>#REF!</v>
      </c>
      <c r="I40" s="481" t="e">
        <f t="shared" si="5"/>
        <v>#REF!</v>
      </c>
      <c r="J40" s="475" t="e">
        <f t="shared" si="6"/>
        <v>#REF!</v>
      </c>
      <c r="K40" s="475" t="e">
        <f t="shared" si="7"/>
        <v>#REF!</v>
      </c>
      <c r="L40" s="475" t="e">
        <f t="shared" si="8"/>
        <v>#REF!</v>
      </c>
      <c r="M40" s="475" t="e">
        <f t="shared" si="9"/>
        <v>#REF!</v>
      </c>
      <c r="N40" s="475">
        <v>273</v>
      </c>
    </row>
    <row r="41" spans="1:14" s="474" customFormat="1" ht="15" customHeight="1" x14ac:dyDescent="0.2">
      <c r="A41" s="474">
        <v>28</v>
      </c>
      <c r="B41" s="478" t="e">
        <f>'Tabelle 2.3'!#REF!</f>
        <v>#REF!</v>
      </c>
      <c r="C41" s="479" t="e">
        <f>'Tabelle 3.3'!#REF!</f>
        <v>#REF!</v>
      </c>
      <c r="D41" s="480" t="e">
        <f t="shared" si="3"/>
        <v>#REF!</v>
      </c>
      <c r="E41" s="480" t="e">
        <f t="shared" si="3"/>
        <v>#REF!</v>
      </c>
      <c r="F41" s="475" t="str">
        <f t="shared" si="4"/>
        <v/>
      </c>
      <c r="G41" s="475" t="str">
        <f t="shared" si="4"/>
        <v/>
      </c>
      <c r="H41" s="481" t="e">
        <f t="shared" si="5"/>
        <v>#REF!</v>
      </c>
      <c r="I41" s="481" t="e">
        <f t="shared" si="5"/>
        <v>#REF!</v>
      </c>
      <c r="J41" s="475" t="e">
        <f t="shared" si="6"/>
        <v>#REF!</v>
      </c>
      <c r="K41" s="475" t="e">
        <f t="shared" si="7"/>
        <v>#REF!</v>
      </c>
      <c r="L41" s="475" t="e">
        <f t="shared" si="8"/>
        <v>#REF!</v>
      </c>
      <c r="M41" s="475" t="e">
        <f t="shared" si="9"/>
        <v>#REF!</v>
      </c>
      <c r="N41" s="475">
        <v>284</v>
      </c>
    </row>
    <row r="42" spans="1:14" s="474" customFormat="1" ht="15" customHeight="1" x14ac:dyDescent="0.2">
      <c r="A42" s="474">
        <v>29</v>
      </c>
      <c r="B42" s="478" t="e">
        <f>'Tabelle 2.3'!#REF!</f>
        <v>#REF!</v>
      </c>
      <c r="C42" s="479" t="e">
        <f>'Tabelle 3.3'!#REF!</f>
        <v>#REF!</v>
      </c>
      <c r="D42" s="480" t="e">
        <f t="shared" si="3"/>
        <v>#REF!</v>
      </c>
      <c r="E42" s="480" t="e">
        <f t="shared" si="3"/>
        <v>#REF!</v>
      </c>
      <c r="F42" s="475" t="str">
        <f t="shared" si="4"/>
        <v/>
      </c>
      <c r="G42" s="475" t="str">
        <f t="shared" si="4"/>
        <v/>
      </c>
      <c r="H42" s="481" t="e">
        <f t="shared" si="5"/>
        <v>#REF!</v>
      </c>
      <c r="I42" s="481" t="e">
        <f t="shared" si="5"/>
        <v>#REF!</v>
      </c>
      <c r="J42" s="475" t="e">
        <f t="shared" si="6"/>
        <v>#REF!</v>
      </c>
      <c r="K42" s="475" t="e">
        <f t="shared" si="7"/>
        <v>#REF!</v>
      </c>
      <c r="L42" s="475" t="e">
        <f t="shared" si="8"/>
        <v>#REF!</v>
      </c>
      <c r="M42" s="475" t="e">
        <f t="shared" si="9"/>
        <v>#REF!</v>
      </c>
      <c r="N42" s="475">
        <v>294</v>
      </c>
    </row>
    <row r="43" spans="1:14" s="474" customFormat="1" ht="15" customHeight="1" x14ac:dyDescent="0.2">
      <c r="A43" s="474">
        <v>30</v>
      </c>
      <c r="B43" s="478" t="e">
        <f>'Tabelle 2.3'!#REF!</f>
        <v>#REF!</v>
      </c>
      <c r="C43" s="479" t="e">
        <f>'Tabelle 3.3'!#REF!</f>
        <v>#REF!</v>
      </c>
      <c r="D43" s="480" t="e">
        <f t="shared" si="3"/>
        <v>#REF!</v>
      </c>
      <c r="E43" s="480" t="e">
        <f t="shared" si="3"/>
        <v>#REF!</v>
      </c>
      <c r="F43" s="475" t="str">
        <f t="shared" si="4"/>
        <v/>
      </c>
      <c r="G43" s="475" t="str">
        <f t="shared" si="4"/>
        <v/>
      </c>
      <c r="H43" s="481" t="e">
        <f t="shared" si="5"/>
        <v>#REF!</v>
      </c>
      <c r="I43" s="481" t="e">
        <f t="shared" si="5"/>
        <v>#REF!</v>
      </c>
      <c r="J43" s="475" t="e">
        <f t="shared" si="6"/>
        <v>#REF!</v>
      </c>
      <c r="K43" s="475" t="e">
        <f t="shared" si="7"/>
        <v>#REF!</v>
      </c>
      <c r="L43" s="475" t="e">
        <f t="shared" si="8"/>
        <v>#REF!</v>
      </c>
      <c r="M43" s="475" t="e">
        <f t="shared" si="9"/>
        <v>#REF!</v>
      </c>
      <c r="N43" s="475">
        <v>304</v>
      </c>
    </row>
    <row r="44" spans="1:14" s="474" customFormat="1" ht="15" customHeight="1" x14ac:dyDescent="0.2">
      <c r="A44" s="474">
        <v>31</v>
      </c>
      <c r="B44" s="478" t="e">
        <f>'Tabelle 2.3'!#REF!</f>
        <v>#REF!</v>
      </c>
      <c r="C44" s="479" t="e">
        <f>'Tabelle 3.3'!#REF!</f>
        <v>#REF!</v>
      </c>
      <c r="D44" s="480" t="e">
        <f t="shared" si="3"/>
        <v>#REF!</v>
      </c>
      <c r="E44" s="480" t="e">
        <f t="shared" si="3"/>
        <v>#REF!</v>
      </c>
      <c r="F44" s="475" t="str">
        <f t="shared" si="4"/>
        <v/>
      </c>
      <c r="G44" s="475" t="str">
        <f t="shared" si="4"/>
        <v/>
      </c>
      <c r="H44" s="481" t="e">
        <f t="shared" si="5"/>
        <v>#REF!</v>
      </c>
      <c r="I44" s="481" t="e">
        <f t="shared" si="5"/>
        <v>#REF!</v>
      </c>
      <c r="J44" s="475" t="e">
        <f t="shared" si="6"/>
        <v>#REF!</v>
      </c>
      <c r="K44" s="475" t="e">
        <f t="shared" si="7"/>
        <v>#REF!</v>
      </c>
      <c r="L44" s="475" t="e">
        <f t="shared" si="8"/>
        <v>#REF!</v>
      </c>
      <c r="M44" s="475" t="e">
        <f t="shared" si="9"/>
        <v>#REF!</v>
      </c>
      <c r="N44" s="475">
        <v>315</v>
      </c>
    </row>
    <row r="45" spans="1:14" s="474" customFormat="1" ht="15" customHeight="1" x14ac:dyDescent="0.2">
      <c r="A45" s="474">
        <v>32</v>
      </c>
      <c r="B45" s="478">
        <f>'Tabelle 2.3'!J36</f>
        <v>1.8038185586540081</v>
      </c>
      <c r="C45" s="479">
        <f>'Tabelle 3.3'!J36</f>
        <v>-2.7295186483901817</v>
      </c>
      <c r="D45" s="480">
        <f t="shared" si="3"/>
        <v>1.8038185586540081</v>
      </c>
      <c r="E45" s="480">
        <f t="shared" si="3"/>
        <v>-2.7295186483901817</v>
      </c>
      <c r="F45" s="475" t="str">
        <f t="shared" si="4"/>
        <v/>
      </c>
      <c r="G45" s="475" t="str">
        <f t="shared" si="4"/>
        <v/>
      </c>
      <c r="H45" s="481" t="str">
        <f t="shared" si="5"/>
        <v/>
      </c>
      <c r="I45" s="481" t="str">
        <f t="shared" si="5"/>
        <v/>
      </c>
      <c r="J45" s="475" t="e">
        <f t="shared" si="6"/>
        <v>#N/A</v>
      </c>
      <c r="K45" s="475" t="e">
        <f t="shared" si="7"/>
        <v>#N/A</v>
      </c>
      <c r="L45" s="475" t="e">
        <f t="shared" si="8"/>
        <v>#N/A</v>
      </c>
      <c r="M45" s="475" t="e">
        <f t="shared" si="9"/>
        <v>#N/A</v>
      </c>
      <c r="N45" s="475">
        <v>325</v>
      </c>
    </row>
    <row r="46" spans="1:14" s="474" customFormat="1" ht="15" customHeight="1" x14ac:dyDescent="0.2">
      <c r="E46" s="475"/>
      <c r="F46" s="475"/>
      <c r="G46" s="475"/>
      <c r="H46" s="475"/>
      <c r="I46" s="475"/>
      <c r="J46" s="475"/>
      <c r="K46" s="475"/>
      <c r="L46" s="475"/>
      <c r="M46" s="475"/>
      <c r="N46" s="475"/>
    </row>
    <row r="47" spans="1:14" s="474" customFormat="1" ht="15" customHeight="1" x14ac:dyDescent="0.2">
      <c r="D47" s="482"/>
      <c r="E47" s="475"/>
      <c r="F47" s="475"/>
      <c r="G47" s="475"/>
      <c r="H47" s="475"/>
      <c r="I47" s="475"/>
      <c r="J47" s="475"/>
      <c r="K47" s="475"/>
      <c r="L47" s="475"/>
      <c r="M47" s="475"/>
      <c r="N47" s="475"/>
    </row>
    <row r="48" spans="1:14" s="474" customFormat="1" ht="15" customHeight="1" x14ac:dyDescent="0.2">
      <c r="A48" s="476" t="s">
        <v>453</v>
      </c>
      <c r="E48" s="475"/>
      <c r="F48" s="475"/>
      <c r="G48" s="475"/>
      <c r="H48" s="475"/>
      <c r="I48" s="475"/>
      <c r="J48" s="475"/>
      <c r="K48" s="475"/>
      <c r="L48" s="475"/>
      <c r="M48" s="475"/>
      <c r="N48" s="475"/>
    </row>
    <row r="49" spans="1:14" ht="15" customHeight="1" x14ac:dyDescent="0.2">
      <c r="A49" s="678" t="s">
        <v>454</v>
      </c>
      <c r="B49" s="679" t="s">
        <v>102</v>
      </c>
      <c r="C49" s="679"/>
      <c r="D49" s="679"/>
      <c r="E49" s="680" t="s">
        <v>455</v>
      </c>
      <c r="F49" s="680"/>
      <c r="G49" s="680"/>
      <c r="H49" s="681" t="s">
        <v>456</v>
      </c>
      <c r="I49" s="682" t="s">
        <v>457</v>
      </c>
      <c r="J49" s="682"/>
      <c r="K49" s="682"/>
      <c r="L49" s="483" t="s">
        <v>458</v>
      </c>
      <c r="M49" s="460"/>
      <c r="N49" s="452"/>
    </row>
    <row r="50" spans="1:14" ht="39.950000000000003" customHeight="1" x14ac:dyDescent="0.2">
      <c r="A50" s="678"/>
      <c r="B50" s="484" t="s">
        <v>441</v>
      </c>
      <c r="C50" s="484" t="s">
        <v>120</v>
      </c>
      <c r="D50" s="484" t="s">
        <v>121</v>
      </c>
      <c r="E50" s="484" t="s">
        <v>441</v>
      </c>
      <c r="F50" s="484" t="s">
        <v>120</v>
      </c>
      <c r="G50" s="484" t="s">
        <v>121</v>
      </c>
      <c r="H50" s="681"/>
      <c r="I50" s="484" t="s">
        <v>441</v>
      </c>
      <c r="J50" s="484" t="s">
        <v>120</v>
      </c>
      <c r="K50" s="484" t="s">
        <v>121</v>
      </c>
      <c r="L50" s="484" t="s">
        <v>459</v>
      </c>
      <c r="M50" s="484"/>
      <c r="N50" s="484"/>
    </row>
    <row r="51" spans="1:14" ht="15" customHeight="1" x14ac:dyDescent="0.2">
      <c r="A51" s="485" t="s">
        <v>460</v>
      </c>
      <c r="B51" s="486">
        <v>468831</v>
      </c>
      <c r="C51" s="486">
        <v>70376</v>
      </c>
      <c r="D51" s="486">
        <v>33378</v>
      </c>
      <c r="E51" s="487">
        <f>IF($A$51=37802,IF(COUNTBLANK(B$51:B$70)&gt;0,#N/A,B51/B$51*100),IF(COUNTBLANK(B$51:B$75)&gt;0,#N/A,B51/B$51*100))</f>
        <v>100</v>
      </c>
      <c r="F51" s="487">
        <f>IF($A$51=37802,IF(COUNTBLANK(C$51:C$70)&gt;0,#N/A,C51/C$51*100),IF(COUNTBLANK(C$51:C$75)&gt;0,#N/A,C51/C$51*100))</f>
        <v>100</v>
      </c>
      <c r="G51" s="487">
        <f>IF($A$51=37802,IF(COUNTBLANK(D$51:D$70)&gt;0,#N/A,D51/D$51*100),IF(COUNTBLANK(D$51:D$75)&gt;0,#N/A,D51/D$51*100))</f>
        <v>100</v>
      </c>
      <c r="H51" s="488" t="str">
        <f>IF(ISERROR(L51)=TRUE,IF(MONTH(A51)=MONTH(MAX(A$51:A$75)),A51,""),"")</f>
        <v/>
      </c>
      <c r="I51" s="487" t="str">
        <f>IF($H51&lt;&gt;"",E51,"")</f>
        <v/>
      </c>
      <c r="J51" s="487" t="str">
        <f>IF($H51&lt;&gt;"",F51,"")</f>
        <v/>
      </c>
      <c r="K51" s="487" t="str">
        <f t="shared" ref="J51:K66" si="10">IF($H51&lt;&gt;"",G51,"")</f>
        <v/>
      </c>
      <c r="L51" s="487" t="e">
        <f>IF(A$51=37802,IF(AND(COUNTBLANK(B$51:B$70)&lt;&gt;0,COUNTBLANK(C$51:C$70)&lt;&gt;0,COUNTBLANK(D$51:D$70)&lt;&gt;0),135,#N/A),IF(AND(COUNTBLANK(B$51:B$75)&lt;&gt;0,COUNTBLANK(C$51:C$75)&lt;&gt;0,COUNTBLANK(D$51:D$75)&lt;&gt;0),135,#N/A))</f>
        <v>#N/A</v>
      </c>
    </row>
    <row r="52" spans="1:14" ht="15" customHeight="1" x14ac:dyDescent="0.2">
      <c r="A52" s="485" t="s">
        <v>461</v>
      </c>
      <c r="B52" s="486">
        <v>470397</v>
      </c>
      <c r="C52" s="486">
        <v>72351</v>
      </c>
      <c r="D52" s="486">
        <v>34217</v>
      </c>
      <c r="E52" s="487">
        <f t="shared" ref="E52:G70" si="11">IF($A$51=37802,IF(COUNTBLANK(B$51:B$70)&gt;0,#N/A,B52/B$51*100),IF(COUNTBLANK(B$51:B$75)&gt;0,#N/A,B52/B$51*100))</f>
        <v>100.33402228094985</v>
      </c>
      <c r="F52" s="487">
        <f t="shared" si="11"/>
        <v>102.80635443901329</v>
      </c>
      <c r="G52" s="487">
        <f t="shared" si="11"/>
        <v>102.51363173347714</v>
      </c>
      <c r="H52" s="488" t="str">
        <f>IF(ISERROR(L52)=TRUE,IF(MONTH(A52)=MONTH(MAX(A$51:A$75)),A52,""),"")</f>
        <v/>
      </c>
      <c r="I52" s="487" t="str">
        <f t="shared" ref="I52:K75" si="12">IF($H52&lt;&gt;"",E52,"")</f>
        <v/>
      </c>
      <c r="J52" s="487" t="str">
        <f t="shared" si="10"/>
        <v/>
      </c>
      <c r="K52" s="487" t="str">
        <f t="shared" si="10"/>
        <v/>
      </c>
      <c r="L52" s="487" t="e">
        <f t="shared" ref="L52:L75" si="13">IF(A$51=37802,IF(AND(COUNTBLANK(B$51:B$70)&lt;&gt;0,COUNTBLANK(C$51:C$70)&lt;&gt;0,COUNTBLANK(D$51:D$70)&lt;&gt;0),135,#N/A),IF(AND(COUNTBLANK(B$51:B$75)&lt;&gt;0,COUNTBLANK(C$51:C$75)&lt;&gt;0,COUNTBLANK(D$51:D$75)&lt;&gt;0),135,#N/A))</f>
        <v>#N/A</v>
      </c>
    </row>
    <row r="53" spans="1:14" ht="15" customHeight="1" x14ac:dyDescent="0.2">
      <c r="A53" s="489">
        <v>41883</v>
      </c>
      <c r="B53" s="486">
        <v>479633</v>
      </c>
      <c r="C53" s="486">
        <v>70891</v>
      </c>
      <c r="D53" s="486">
        <v>35436</v>
      </c>
      <c r="E53" s="487">
        <f t="shared" si="11"/>
        <v>102.3040285305366</v>
      </c>
      <c r="F53" s="487">
        <f t="shared" si="11"/>
        <v>100.73178356257814</v>
      </c>
      <c r="G53" s="487">
        <f t="shared" si="11"/>
        <v>106.16573791119899</v>
      </c>
      <c r="H53" s="488">
        <f>IF(ISERROR(L53)=TRUE,IF(MONTH(A53)=MONTH(MAX(A$51:A$75)),A53,""),"")</f>
        <v>41883</v>
      </c>
      <c r="I53" s="487">
        <f t="shared" si="12"/>
        <v>102.3040285305366</v>
      </c>
      <c r="J53" s="487">
        <f t="shared" si="10"/>
        <v>100.73178356257814</v>
      </c>
      <c r="K53" s="487">
        <f t="shared" si="10"/>
        <v>106.16573791119899</v>
      </c>
      <c r="L53" s="487" t="e">
        <f t="shared" si="13"/>
        <v>#N/A</v>
      </c>
    </row>
    <row r="54" spans="1:14" ht="15" customHeight="1" x14ac:dyDescent="0.2">
      <c r="A54" s="489" t="s">
        <v>462</v>
      </c>
      <c r="B54" s="486">
        <v>477696</v>
      </c>
      <c r="C54" s="486">
        <v>71689</v>
      </c>
      <c r="D54" s="486">
        <v>35370</v>
      </c>
      <c r="E54" s="487">
        <f t="shared" si="11"/>
        <v>101.89087325710118</v>
      </c>
      <c r="F54" s="487">
        <f t="shared" si="11"/>
        <v>101.86569284983517</v>
      </c>
      <c r="G54" s="487">
        <f t="shared" si="11"/>
        <v>105.96800287614596</v>
      </c>
      <c r="H54" s="488" t="str">
        <f>IF(ISERROR(L54)=TRUE,IF(MONTH(A54)=MONTH(MAX(A$51:A$75)),A54,""),"")</f>
        <v/>
      </c>
      <c r="I54" s="487" t="str">
        <f t="shared" si="12"/>
        <v/>
      </c>
      <c r="J54" s="487" t="str">
        <f t="shared" si="10"/>
        <v/>
      </c>
      <c r="K54" s="487" t="str">
        <f t="shared" si="10"/>
        <v/>
      </c>
      <c r="L54" s="487" t="e">
        <f t="shared" si="13"/>
        <v>#N/A</v>
      </c>
    </row>
    <row r="55" spans="1:14" ht="15" customHeight="1" x14ac:dyDescent="0.2">
      <c r="A55" s="489" t="s">
        <v>463</v>
      </c>
      <c r="B55" s="486">
        <v>478830</v>
      </c>
      <c r="C55" s="486">
        <v>69065</v>
      </c>
      <c r="D55" s="486">
        <v>34505</v>
      </c>
      <c r="E55" s="487">
        <f t="shared" si="11"/>
        <v>102.13275146054761</v>
      </c>
      <c r="F55" s="487">
        <f t="shared" si="11"/>
        <v>98.137149028077758</v>
      </c>
      <c r="G55" s="487">
        <f t="shared" si="11"/>
        <v>103.37647552279945</v>
      </c>
      <c r="H55" s="488" t="str">
        <f t="shared" ref="H55:H70" si="14">IF(ISERROR(L55)=TRUE,IF(MONTH(A55)=MONTH(MAX(A$51:A$75)),A55,""),"")</f>
        <v/>
      </c>
      <c r="I55" s="487" t="str">
        <f t="shared" si="12"/>
        <v/>
      </c>
      <c r="J55" s="487" t="str">
        <f t="shared" si="10"/>
        <v/>
      </c>
      <c r="K55" s="487" t="str">
        <f t="shared" si="10"/>
        <v/>
      </c>
      <c r="L55" s="487" t="e">
        <f t="shared" si="13"/>
        <v>#N/A</v>
      </c>
    </row>
    <row r="56" spans="1:14" ht="15" customHeight="1" x14ac:dyDescent="0.2">
      <c r="A56" s="489" t="s">
        <v>464</v>
      </c>
      <c r="B56" s="486">
        <v>480901</v>
      </c>
      <c r="C56" s="486">
        <v>70819</v>
      </c>
      <c r="D56" s="486">
        <v>35522</v>
      </c>
      <c r="E56" s="487">
        <f t="shared" si="11"/>
        <v>102.57448846172714</v>
      </c>
      <c r="F56" s="487">
        <f t="shared" si="11"/>
        <v>100.62947595771286</v>
      </c>
      <c r="G56" s="487">
        <f t="shared" si="11"/>
        <v>106.42339265384383</v>
      </c>
      <c r="H56" s="488" t="str">
        <f t="shared" si="14"/>
        <v/>
      </c>
      <c r="I56" s="487" t="str">
        <f t="shared" si="12"/>
        <v/>
      </c>
      <c r="J56" s="487" t="str">
        <f t="shared" si="10"/>
        <v/>
      </c>
      <c r="K56" s="487" t="str">
        <f t="shared" si="10"/>
        <v/>
      </c>
      <c r="L56" s="487" t="e">
        <f t="shared" si="13"/>
        <v>#N/A</v>
      </c>
    </row>
    <row r="57" spans="1:14" ht="15" customHeight="1" x14ac:dyDescent="0.2">
      <c r="A57" s="489">
        <v>42248</v>
      </c>
      <c r="B57" s="486">
        <v>490181</v>
      </c>
      <c r="C57" s="486">
        <v>69350</v>
      </c>
      <c r="D57" s="486">
        <v>36751</v>
      </c>
      <c r="E57" s="487">
        <f t="shared" si="11"/>
        <v>104.5538797562448</v>
      </c>
      <c r="F57" s="487">
        <f t="shared" si="11"/>
        <v>98.542116630669554</v>
      </c>
      <c r="G57" s="487">
        <f t="shared" si="11"/>
        <v>110.10545868536161</v>
      </c>
      <c r="H57" s="488">
        <f t="shared" si="14"/>
        <v>42248</v>
      </c>
      <c r="I57" s="487">
        <f t="shared" si="12"/>
        <v>104.5538797562448</v>
      </c>
      <c r="J57" s="487">
        <f t="shared" si="10"/>
        <v>98.542116630669554</v>
      </c>
      <c r="K57" s="487">
        <f t="shared" si="10"/>
        <v>110.10545868536161</v>
      </c>
      <c r="L57" s="487" t="e">
        <f t="shared" si="13"/>
        <v>#N/A</v>
      </c>
    </row>
    <row r="58" spans="1:14" ht="15" customHeight="1" x14ac:dyDescent="0.2">
      <c r="A58" s="489" t="s">
        <v>465</v>
      </c>
      <c r="B58" s="486">
        <v>489691</v>
      </c>
      <c r="C58" s="486">
        <v>70294</v>
      </c>
      <c r="D58" s="486">
        <v>36733</v>
      </c>
      <c r="E58" s="487">
        <f t="shared" si="11"/>
        <v>104.44936448315065</v>
      </c>
      <c r="F58" s="487">
        <f t="shared" si="11"/>
        <v>99.883483005570085</v>
      </c>
      <c r="G58" s="487">
        <f t="shared" si="11"/>
        <v>110.05153094852898</v>
      </c>
      <c r="H58" s="488" t="str">
        <f t="shared" si="14"/>
        <v/>
      </c>
      <c r="I58" s="487" t="str">
        <f t="shared" si="12"/>
        <v/>
      </c>
      <c r="J58" s="487" t="str">
        <f t="shared" si="10"/>
        <v/>
      </c>
      <c r="K58" s="487" t="str">
        <f t="shared" si="10"/>
        <v/>
      </c>
      <c r="L58" s="487" t="e">
        <f t="shared" si="13"/>
        <v>#N/A</v>
      </c>
    </row>
    <row r="59" spans="1:14" ht="15" customHeight="1" x14ac:dyDescent="0.2">
      <c r="A59" s="489" t="s">
        <v>466</v>
      </c>
      <c r="B59" s="486">
        <v>488212</v>
      </c>
      <c r="C59" s="486">
        <v>69423</v>
      </c>
      <c r="D59" s="486">
        <v>36507</v>
      </c>
      <c r="E59" s="487">
        <f t="shared" si="11"/>
        <v>104.13389899558689</v>
      </c>
      <c r="F59" s="487">
        <f t="shared" si="11"/>
        <v>98.645845174491313</v>
      </c>
      <c r="G59" s="487">
        <f t="shared" si="11"/>
        <v>109.37443825274133</v>
      </c>
      <c r="H59" s="488" t="str">
        <f t="shared" si="14"/>
        <v/>
      </c>
      <c r="I59" s="487" t="str">
        <f t="shared" si="12"/>
        <v/>
      </c>
      <c r="J59" s="487" t="str">
        <f t="shared" si="10"/>
        <v/>
      </c>
      <c r="K59" s="487" t="str">
        <f t="shared" si="10"/>
        <v/>
      </c>
      <c r="L59" s="487" t="e">
        <f t="shared" si="13"/>
        <v>#N/A</v>
      </c>
    </row>
    <row r="60" spans="1:14" ht="15" customHeight="1" x14ac:dyDescent="0.2">
      <c r="A60" s="489" t="s">
        <v>467</v>
      </c>
      <c r="B60" s="486">
        <v>490559</v>
      </c>
      <c r="C60" s="486">
        <v>70793</v>
      </c>
      <c r="D60" s="486">
        <v>37171</v>
      </c>
      <c r="E60" s="487">
        <f t="shared" si="11"/>
        <v>104.63450582406027</v>
      </c>
      <c r="F60" s="487">
        <f t="shared" si="11"/>
        <v>100.59253154484485</v>
      </c>
      <c r="G60" s="487">
        <f t="shared" si="11"/>
        <v>111.36377254478998</v>
      </c>
      <c r="H60" s="488" t="str">
        <f t="shared" si="14"/>
        <v/>
      </c>
      <c r="I60" s="487" t="str">
        <f t="shared" si="12"/>
        <v/>
      </c>
      <c r="J60" s="487" t="str">
        <f t="shared" si="10"/>
        <v/>
      </c>
      <c r="K60" s="487" t="str">
        <f t="shared" si="10"/>
        <v/>
      </c>
      <c r="L60" s="487" t="e">
        <f t="shared" si="13"/>
        <v>#N/A</v>
      </c>
    </row>
    <row r="61" spans="1:14" ht="15" customHeight="1" x14ac:dyDescent="0.2">
      <c r="A61" s="489">
        <v>42614</v>
      </c>
      <c r="B61" s="486">
        <v>501560</v>
      </c>
      <c r="C61" s="486">
        <v>69074</v>
      </c>
      <c r="D61" s="486">
        <v>38323</v>
      </c>
      <c r="E61" s="487">
        <f t="shared" si="11"/>
        <v>106.98098035326163</v>
      </c>
      <c r="F61" s="487">
        <f t="shared" si="11"/>
        <v>98.149937478685914</v>
      </c>
      <c r="G61" s="487">
        <f t="shared" si="11"/>
        <v>114.81514770207922</v>
      </c>
      <c r="H61" s="488">
        <f t="shared" si="14"/>
        <v>42614</v>
      </c>
      <c r="I61" s="487">
        <f t="shared" si="12"/>
        <v>106.98098035326163</v>
      </c>
      <c r="J61" s="487">
        <f t="shared" si="10"/>
        <v>98.149937478685914</v>
      </c>
      <c r="K61" s="487">
        <f t="shared" si="10"/>
        <v>114.81514770207922</v>
      </c>
      <c r="L61" s="487" t="e">
        <f t="shared" si="13"/>
        <v>#N/A</v>
      </c>
    </row>
    <row r="62" spans="1:14" ht="15" customHeight="1" x14ac:dyDescent="0.2">
      <c r="A62" s="489" t="s">
        <v>468</v>
      </c>
      <c r="B62" s="486">
        <v>499574</v>
      </c>
      <c r="C62" s="486">
        <v>69903</v>
      </c>
      <c r="D62" s="486">
        <v>38235</v>
      </c>
      <c r="E62" s="487">
        <f t="shared" si="11"/>
        <v>106.55737355251679</v>
      </c>
      <c r="F62" s="487">
        <f t="shared" si="11"/>
        <v>99.327895873593278</v>
      </c>
      <c r="G62" s="487">
        <f t="shared" si="11"/>
        <v>114.55150098867517</v>
      </c>
      <c r="H62" s="488" t="str">
        <f t="shared" si="14"/>
        <v/>
      </c>
      <c r="I62" s="487" t="str">
        <f t="shared" si="12"/>
        <v/>
      </c>
      <c r="J62" s="487" t="str">
        <f t="shared" si="10"/>
        <v/>
      </c>
      <c r="K62" s="487" t="str">
        <f t="shared" si="10"/>
        <v/>
      </c>
      <c r="L62" s="487" t="e">
        <f t="shared" si="13"/>
        <v>#N/A</v>
      </c>
    </row>
    <row r="63" spans="1:14" ht="15" customHeight="1" x14ac:dyDescent="0.2">
      <c r="A63" s="489" t="s">
        <v>469</v>
      </c>
      <c r="B63" s="486">
        <v>497999</v>
      </c>
      <c r="C63" s="486">
        <v>68266</v>
      </c>
      <c r="D63" s="486">
        <v>37483</v>
      </c>
      <c r="E63" s="487">
        <f t="shared" si="11"/>
        <v>106.22143160328561</v>
      </c>
      <c r="F63" s="487">
        <f t="shared" si="11"/>
        <v>97.001818801864275</v>
      </c>
      <c r="G63" s="487">
        <f t="shared" si="11"/>
        <v>112.29851998322249</v>
      </c>
      <c r="H63" s="488" t="str">
        <f t="shared" si="14"/>
        <v/>
      </c>
      <c r="I63" s="487" t="str">
        <f t="shared" si="12"/>
        <v/>
      </c>
      <c r="J63" s="487" t="str">
        <f t="shared" si="10"/>
        <v/>
      </c>
      <c r="K63" s="487" t="str">
        <f t="shared" si="10"/>
        <v/>
      </c>
      <c r="L63" s="487" t="e">
        <f t="shared" si="13"/>
        <v>#N/A</v>
      </c>
    </row>
    <row r="64" spans="1:14" ht="15" customHeight="1" x14ac:dyDescent="0.2">
      <c r="A64" s="489" t="s">
        <v>470</v>
      </c>
      <c r="B64" s="486">
        <v>499479</v>
      </c>
      <c r="C64" s="486">
        <v>69993</v>
      </c>
      <c r="D64" s="486">
        <v>38305</v>
      </c>
      <c r="E64" s="487">
        <f t="shared" si="11"/>
        <v>106.53711038732507</v>
      </c>
      <c r="F64" s="487">
        <f t="shared" si="11"/>
        <v>99.455780379674891</v>
      </c>
      <c r="G64" s="487">
        <f t="shared" si="11"/>
        <v>114.76121996524657</v>
      </c>
      <c r="H64" s="488" t="str">
        <f t="shared" si="14"/>
        <v/>
      </c>
      <c r="I64" s="487" t="str">
        <f t="shared" si="12"/>
        <v/>
      </c>
      <c r="J64" s="487" t="str">
        <f t="shared" si="10"/>
        <v/>
      </c>
      <c r="K64" s="487" t="str">
        <f t="shared" si="10"/>
        <v/>
      </c>
      <c r="L64" s="487" t="e">
        <f t="shared" si="13"/>
        <v>#N/A</v>
      </c>
    </row>
    <row r="65" spans="1:12" ht="15" customHeight="1" x14ac:dyDescent="0.2">
      <c r="A65" s="489">
        <v>42979</v>
      </c>
      <c r="B65" s="486">
        <v>509931</v>
      </c>
      <c r="C65" s="486">
        <v>68305</v>
      </c>
      <c r="D65" s="486">
        <v>39484</v>
      </c>
      <c r="E65" s="487">
        <f t="shared" si="11"/>
        <v>108.76648515136584</v>
      </c>
      <c r="F65" s="487">
        <f t="shared" si="11"/>
        <v>97.057235421166311</v>
      </c>
      <c r="G65" s="487">
        <f t="shared" si="11"/>
        <v>118.29348672778477</v>
      </c>
      <c r="H65" s="488">
        <f t="shared" si="14"/>
        <v>42979</v>
      </c>
      <c r="I65" s="487">
        <f t="shared" si="12"/>
        <v>108.76648515136584</v>
      </c>
      <c r="J65" s="487">
        <f t="shared" si="10"/>
        <v>97.057235421166311</v>
      </c>
      <c r="K65" s="487">
        <f t="shared" si="10"/>
        <v>118.29348672778477</v>
      </c>
      <c r="L65" s="487" t="e">
        <f t="shared" si="13"/>
        <v>#N/A</v>
      </c>
    </row>
    <row r="66" spans="1:12" ht="15" customHeight="1" x14ac:dyDescent="0.2">
      <c r="A66" s="489" t="s">
        <v>471</v>
      </c>
      <c r="B66" s="486">
        <v>509093</v>
      </c>
      <c r="C66" s="486">
        <v>68788</v>
      </c>
      <c r="D66" s="486">
        <v>39699</v>
      </c>
      <c r="E66" s="487">
        <f t="shared" si="11"/>
        <v>108.58774270472729</v>
      </c>
      <c r="F66" s="487">
        <f t="shared" si="11"/>
        <v>97.74354893713766</v>
      </c>
      <c r="G66" s="487">
        <f t="shared" si="11"/>
        <v>118.9376235843969</v>
      </c>
      <c r="H66" s="488" t="str">
        <f t="shared" si="14"/>
        <v/>
      </c>
      <c r="I66" s="487" t="str">
        <f t="shared" si="12"/>
        <v/>
      </c>
      <c r="J66" s="487" t="str">
        <f t="shared" si="10"/>
        <v/>
      </c>
      <c r="K66" s="487" t="str">
        <f t="shared" si="10"/>
        <v/>
      </c>
      <c r="L66" s="487" t="e">
        <f t="shared" si="13"/>
        <v>#N/A</v>
      </c>
    </row>
    <row r="67" spans="1:12" ht="15" customHeight="1" x14ac:dyDescent="0.2">
      <c r="A67" s="489" t="s">
        <v>472</v>
      </c>
      <c r="B67" s="486">
        <v>508866</v>
      </c>
      <c r="C67" s="486">
        <v>67741</v>
      </c>
      <c r="D67" s="486">
        <v>39365</v>
      </c>
      <c r="E67" s="487">
        <f t="shared" si="11"/>
        <v>108.53932440474286</v>
      </c>
      <c r="F67" s="487">
        <f t="shared" si="11"/>
        <v>96.255825849721504</v>
      </c>
      <c r="G67" s="487">
        <f t="shared" si="11"/>
        <v>117.93696446761339</v>
      </c>
      <c r="H67" s="488" t="str">
        <f t="shared" si="14"/>
        <v/>
      </c>
      <c r="I67" s="487" t="str">
        <f t="shared" si="12"/>
        <v/>
      </c>
      <c r="J67" s="487" t="str">
        <f t="shared" si="12"/>
        <v/>
      </c>
      <c r="K67" s="487" t="str">
        <f t="shared" si="12"/>
        <v/>
      </c>
      <c r="L67" s="487" t="e">
        <f t="shared" si="13"/>
        <v>#N/A</v>
      </c>
    </row>
    <row r="68" spans="1:12" ht="15" customHeight="1" x14ac:dyDescent="0.2">
      <c r="A68" s="489" t="s">
        <v>473</v>
      </c>
      <c r="B68" s="486">
        <v>509668</v>
      </c>
      <c r="C68" s="486">
        <v>69719</v>
      </c>
      <c r="D68" s="486">
        <v>40306</v>
      </c>
      <c r="E68" s="487">
        <f t="shared" si="11"/>
        <v>108.71038817825614</v>
      </c>
      <c r="F68" s="487">
        <f t="shared" si="11"/>
        <v>99.066443105604179</v>
      </c>
      <c r="G68" s="487">
        <f t="shared" si="11"/>
        <v>120.75618670980886</v>
      </c>
      <c r="H68" s="488" t="str">
        <f t="shared" si="14"/>
        <v/>
      </c>
      <c r="I68" s="487" t="str">
        <f t="shared" si="12"/>
        <v/>
      </c>
      <c r="J68" s="487" t="str">
        <f t="shared" si="12"/>
        <v/>
      </c>
      <c r="K68" s="487" t="str">
        <f t="shared" si="12"/>
        <v/>
      </c>
      <c r="L68" s="487" t="e">
        <f t="shared" si="13"/>
        <v>#N/A</v>
      </c>
    </row>
    <row r="69" spans="1:12" ht="15" customHeight="1" x14ac:dyDescent="0.2">
      <c r="A69" s="489">
        <v>43344</v>
      </c>
      <c r="B69" s="486">
        <v>518503</v>
      </c>
      <c r="C69" s="486">
        <v>67288</v>
      </c>
      <c r="D69" s="486">
        <v>41444</v>
      </c>
      <c r="E69" s="487">
        <f t="shared" si="11"/>
        <v>110.59486254108623</v>
      </c>
      <c r="F69" s="487">
        <f t="shared" si="11"/>
        <v>95.612140502444007</v>
      </c>
      <c r="G69" s="487">
        <f t="shared" si="11"/>
        <v>124.16561807178381</v>
      </c>
      <c r="H69" s="488">
        <f t="shared" si="14"/>
        <v>43344</v>
      </c>
      <c r="I69" s="487">
        <f t="shared" si="12"/>
        <v>110.59486254108623</v>
      </c>
      <c r="J69" s="487">
        <f t="shared" si="12"/>
        <v>95.612140502444007</v>
      </c>
      <c r="K69" s="487">
        <f t="shared" si="12"/>
        <v>124.16561807178381</v>
      </c>
      <c r="L69" s="487" t="e">
        <f t="shared" si="13"/>
        <v>#N/A</v>
      </c>
    </row>
    <row r="70" spans="1:12" ht="15" customHeight="1" x14ac:dyDescent="0.2">
      <c r="A70" s="489" t="s">
        <v>474</v>
      </c>
      <c r="B70" s="486">
        <v>517834</v>
      </c>
      <c r="C70" s="486">
        <v>68025</v>
      </c>
      <c r="D70" s="486">
        <v>41514</v>
      </c>
      <c r="E70" s="487">
        <f t="shared" si="11"/>
        <v>110.45216719884137</v>
      </c>
      <c r="F70" s="487">
        <f t="shared" si="11"/>
        <v>96.659372513356828</v>
      </c>
      <c r="G70" s="487">
        <f t="shared" si="11"/>
        <v>124.37533704835519</v>
      </c>
      <c r="H70" s="488" t="str">
        <f t="shared" si="14"/>
        <v/>
      </c>
      <c r="I70" s="487" t="str">
        <f t="shared" si="12"/>
        <v/>
      </c>
      <c r="J70" s="487" t="str">
        <f t="shared" si="12"/>
        <v/>
      </c>
      <c r="K70" s="487" t="str">
        <f t="shared" si="12"/>
        <v/>
      </c>
      <c r="L70" s="487" t="e">
        <f t="shared" si="13"/>
        <v>#N/A</v>
      </c>
    </row>
    <row r="71" spans="1:12" ht="15" customHeight="1" x14ac:dyDescent="0.2">
      <c r="A71" s="489" t="s">
        <v>475</v>
      </c>
      <c r="B71" s="486">
        <v>517032</v>
      </c>
      <c r="C71" s="486">
        <v>67053</v>
      </c>
      <c r="D71" s="486">
        <v>41312</v>
      </c>
      <c r="E71" s="490">
        <f t="shared" ref="E71:G75" si="15">IF($A$51=37802,IF(COUNTBLANK(B$51:B$70)&gt;0,#N/A,IF(ISBLANK(B71)=FALSE,B71/B$51*100,#N/A)),IF(COUNTBLANK(B$51:B$75)&gt;0,#N/A,B71/B$51*100))</f>
        <v>110.28110342532811</v>
      </c>
      <c r="F71" s="490">
        <f t="shared" si="15"/>
        <v>95.278219847675345</v>
      </c>
      <c r="G71" s="490">
        <f t="shared" si="15"/>
        <v>123.77014800167775</v>
      </c>
      <c r="H71" s="491" t="str">
        <f>IF(A$51=37802,IF(ISERROR(L71)=TRUE,IF(ISBLANK(A71)=FALSE,IF(MONTH(A71)=MONTH(MAX(A$51:A$75)),A71,""),""),""),IF(ISERROR(L71)=TRUE,IF(MONTH(A71)=MONTH(MAX(A$51:A$75)),A71,""),""))</f>
        <v/>
      </c>
      <c r="I71" s="487" t="str">
        <f t="shared" si="12"/>
        <v/>
      </c>
      <c r="J71" s="487" t="str">
        <f t="shared" si="12"/>
        <v/>
      </c>
      <c r="K71" s="487" t="str">
        <f t="shared" si="12"/>
        <v/>
      </c>
      <c r="L71" s="487" t="e">
        <f t="shared" si="13"/>
        <v>#N/A</v>
      </c>
    </row>
    <row r="72" spans="1:12" ht="15" customHeight="1" x14ac:dyDescent="0.2">
      <c r="A72" s="489" t="s">
        <v>476</v>
      </c>
      <c r="B72" s="486">
        <v>517160</v>
      </c>
      <c r="C72" s="486">
        <v>68426</v>
      </c>
      <c r="D72" s="486">
        <v>41977</v>
      </c>
      <c r="E72" s="490">
        <f t="shared" si="15"/>
        <v>110.308405374218</v>
      </c>
      <c r="F72" s="490">
        <f t="shared" si="15"/>
        <v>97.229169034898263</v>
      </c>
      <c r="G72" s="490">
        <f t="shared" si="15"/>
        <v>125.76247827910601</v>
      </c>
      <c r="H72" s="491" t="str">
        <f>IF(A$51=37802,IF(ISERROR(L72)=TRUE,IF(ISBLANK(A72)=FALSE,IF(MONTH(A72)=MONTH(MAX(A$51:A$75)),A72,""),""),""),IF(ISERROR(L72)=TRUE,IF(MONTH(A72)=MONTH(MAX(A$51:A$75)),A72,""),""))</f>
        <v/>
      </c>
      <c r="I72" s="487" t="str">
        <f t="shared" si="12"/>
        <v/>
      </c>
      <c r="J72" s="487" t="str">
        <f t="shared" si="12"/>
        <v/>
      </c>
      <c r="K72" s="487" t="str">
        <f t="shared" si="12"/>
        <v/>
      </c>
      <c r="L72" s="487" t="e">
        <f t="shared" si="13"/>
        <v>#N/A</v>
      </c>
    </row>
    <row r="73" spans="1:12" ht="15" customHeight="1" x14ac:dyDescent="0.2">
      <c r="A73" s="489">
        <v>43709</v>
      </c>
      <c r="B73" s="486">
        <v>527785</v>
      </c>
      <c r="C73" s="486">
        <v>66420</v>
      </c>
      <c r="D73" s="486">
        <v>43288</v>
      </c>
      <c r="E73" s="490">
        <f t="shared" si="15"/>
        <v>112.57468042855527</v>
      </c>
      <c r="F73" s="490">
        <f t="shared" si="15"/>
        <v>94.378765488234635</v>
      </c>
      <c r="G73" s="490">
        <f t="shared" si="15"/>
        <v>129.69021511175026</v>
      </c>
      <c r="H73" s="491">
        <f>IF(A$51=37802,IF(ISERROR(L73)=TRUE,IF(ISBLANK(A73)=FALSE,IF(MONTH(A73)=MONTH(MAX(A$51:A$75)),A73,""),""),""),IF(ISERROR(L73)=TRUE,IF(MONTH(A73)=MONTH(MAX(A$51:A$75)),A73,""),""))</f>
        <v>43709</v>
      </c>
      <c r="I73" s="487">
        <f t="shared" si="12"/>
        <v>112.57468042855527</v>
      </c>
      <c r="J73" s="487">
        <f t="shared" si="12"/>
        <v>94.378765488234635</v>
      </c>
      <c r="K73" s="487">
        <f t="shared" si="12"/>
        <v>129.69021511175026</v>
      </c>
      <c r="L73" s="487" t="e">
        <f t="shared" si="13"/>
        <v>#N/A</v>
      </c>
    </row>
    <row r="74" spans="1:12" ht="15" customHeight="1" x14ac:dyDescent="0.2">
      <c r="A74" s="489" t="s">
        <v>477</v>
      </c>
      <c r="B74" s="486">
        <v>527156</v>
      </c>
      <c r="C74" s="486">
        <v>66360</v>
      </c>
      <c r="D74" s="486">
        <v>43261</v>
      </c>
      <c r="E74" s="490">
        <f t="shared" si="15"/>
        <v>112.44051694533852</v>
      </c>
      <c r="F74" s="490">
        <f t="shared" si="15"/>
        <v>94.293509150846873</v>
      </c>
      <c r="G74" s="490">
        <f t="shared" si="15"/>
        <v>129.60932350650128</v>
      </c>
      <c r="H74" s="491" t="str">
        <f>IF(A$51=37802,IF(ISERROR(L74)=TRUE,IF(ISBLANK(A74)=FALSE,IF(MONTH(A74)=MONTH(MAX(A$51:A$75)),A74,""),""),""),IF(ISERROR(L74)=TRUE,IF(MONTH(A74)=MONTH(MAX(A$51:A$75)),A74,""),""))</f>
        <v/>
      </c>
      <c r="I74" s="487" t="str">
        <f t="shared" si="12"/>
        <v/>
      </c>
      <c r="J74" s="487" t="str">
        <f t="shared" si="12"/>
        <v/>
      </c>
      <c r="K74" s="487" t="str">
        <f t="shared" si="12"/>
        <v/>
      </c>
      <c r="L74" s="487" t="e">
        <f t="shared" si="13"/>
        <v>#N/A</v>
      </c>
    </row>
    <row r="75" spans="1:12" ht="15" customHeight="1" x14ac:dyDescent="0.2">
      <c r="A75" s="489" t="s">
        <v>478</v>
      </c>
      <c r="B75" s="486">
        <v>524479</v>
      </c>
      <c r="C75" s="492">
        <v>63538</v>
      </c>
      <c r="D75" s="492">
        <v>41888</v>
      </c>
      <c r="E75" s="490">
        <f t="shared" si="15"/>
        <v>111.86952227988336</v>
      </c>
      <c r="F75" s="490">
        <f t="shared" si="15"/>
        <v>90.283619415709907</v>
      </c>
      <c r="G75" s="490">
        <f t="shared" si="15"/>
        <v>125.49583558032238</v>
      </c>
      <c r="H75" s="491" t="str">
        <f>IF(A$51=37802,IF(ISERROR(L75)=TRUE,IF(ISBLANK(A75)=FALSE,IF(MONTH(A75)=MONTH(MAX(A$51:A$75)),A75,""),""),""),IF(ISERROR(L75)=TRUE,IF(MONTH(A75)=MONTH(MAX(A$51:A$75)),A75,""),""))</f>
        <v/>
      </c>
      <c r="I75" s="487" t="str">
        <f t="shared" si="12"/>
        <v/>
      </c>
      <c r="J75" s="487" t="str">
        <f t="shared" si="12"/>
        <v/>
      </c>
      <c r="K75" s="487" t="str">
        <f t="shared" si="12"/>
        <v/>
      </c>
      <c r="L75" s="487" t="e">
        <f t="shared" si="13"/>
        <v>#N/A</v>
      </c>
    </row>
    <row r="77" spans="1:12" ht="15" customHeight="1" x14ac:dyDescent="0.2">
      <c r="I77" s="487">
        <f>IF(I75&lt;&gt;"",I75,IF(I74&lt;&gt;"",I74,IF(I73&lt;&gt;"",I73,IF(I72&lt;&gt;"",I72,IF(I71&lt;&gt;"",I71,IF(I70&lt;&gt;"",I70,""))))))</f>
        <v>112.57468042855527</v>
      </c>
      <c r="J77" s="487">
        <f>IF(J75&lt;&gt;"",J75,IF(J74&lt;&gt;"",J74,IF(J73&lt;&gt;"",J73,IF(J72&lt;&gt;"",J72,IF(J71&lt;&gt;"",J71,IF(J70&lt;&gt;"",J70,""))))))</f>
        <v>94.378765488234635</v>
      </c>
      <c r="K77" s="487">
        <f>IF(K75&lt;&gt;"",K75,IF(K74&lt;&gt;"",K74,IF(K73&lt;&gt;"",K73,IF(K72&lt;&gt;"",K72,IF(K71&lt;&gt;"",K71,IF(K70&lt;&gt;"",K70,""))))))</f>
        <v>129.69021511175026</v>
      </c>
    </row>
    <row r="78" spans="1:12" ht="15" customHeight="1" x14ac:dyDescent="0.2">
      <c r="I78" s="494">
        <f>RANK(I77,$I77:$K77)</f>
        <v>2</v>
      </c>
      <c r="J78" s="494">
        <f>RANK(J77,$I77:$K77)</f>
        <v>3</v>
      </c>
      <c r="K78" s="494">
        <f>RANK(K77,$I77:$K77)</f>
        <v>1</v>
      </c>
    </row>
    <row r="79" spans="1:12" ht="15" customHeight="1" x14ac:dyDescent="0.2">
      <c r="I79" s="487" t="str">
        <f>"SvB: "&amp;IF(I77&gt;100,"+","")&amp;TEXT(I77-100,"0,0")&amp;"%"</f>
        <v>SvB: +12,6%</v>
      </c>
      <c r="J79" s="487" t="str">
        <f>"GeB - ausschließlich: "&amp;IF(J77&gt;100,"+","")&amp;TEXT(J77-100,"0,0")&amp;"%"</f>
        <v>GeB - ausschließlich: -5,6%</v>
      </c>
      <c r="K79" s="487" t="str">
        <f>"GeB - im Nebenjob: "&amp;IF(K77&gt;100,"+","")&amp;TEXT(K77-100,"0,0")&amp;"%"</f>
        <v>GeB - im Nebenjob: +29,7%</v>
      </c>
    </row>
    <row r="81" spans="9:9" ht="15" customHeight="1" x14ac:dyDescent="0.2">
      <c r="I81" s="487" t="str">
        <f>IF(ISERROR(HLOOKUP(1,I$78:K$79,2,FALSE)),"",HLOOKUP(1,I$78:K$79,2,FALSE))</f>
        <v>GeB - im Nebenjob: +29,7%</v>
      </c>
    </row>
    <row r="82" spans="9:9" ht="15" customHeight="1" x14ac:dyDescent="0.2">
      <c r="I82" s="487" t="str">
        <f>IF(ISERROR(HLOOKUP(2,I$78:K$79,2,FALSE)),"",HLOOKUP(2,I$78:K$79,2,FALSE))</f>
        <v>SvB: +12,6%</v>
      </c>
    </row>
    <row r="83" spans="9:9" ht="15" customHeight="1" x14ac:dyDescent="0.2">
      <c r="I83" s="487" t="str">
        <f>IF(ISERROR(HLOOKUP(3,I$78:K$79,2,FALSE)),"",HLOOKUP(3,I$78:K$79,2,FALSE))</f>
        <v>GeB - ausschließlich: -5,6%</v>
      </c>
    </row>
  </sheetData>
  <mergeCells count="16">
    <mergeCell ref="J12:N12"/>
    <mergeCell ref="A49:A50"/>
    <mergeCell ref="B49:D49"/>
    <mergeCell ref="E49:G49"/>
    <mergeCell ref="H49:H50"/>
    <mergeCell ref="I49:K49"/>
    <mergeCell ref="A12:A13"/>
    <mergeCell ref="B12:C12"/>
    <mergeCell ref="D12:E12"/>
    <mergeCell ref="F12:G12"/>
    <mergeCell ref="H12:I12"/>
    <mergeCell ref="B4:C4"/>
    <mergeCell ref="D4:E4"/>
    <mergeCell ref="F4:G4"/>
    <mergeCell ref="H4:I4"/>
    <mergeCell ref="J4:N4"/>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2" customWidth="1"/>
    <col min="2" max="2" width="15.125" style="522" customWidth="1"/>
    <col min="3" max="3" width="20.375" style="522" customWidth="1"/>
    <col min="4" max="5" width="10" style="522" customWidth="1"/>
    <col min="6" max="8" width="11" style="522"/>
    <col min="9" max="9" width="13.75" style="522" customWidth="1"/>
    <col min="10" max="256" width="11" style="522"/>
    <col min="257" max="257" width="2.375" style="522" customWidth="1"/>
    <col min="258" max="258" width="15.125" style="522" customWidth="1"/>
    <col min="259" max="259" width="20.375" style="522" customWidth="1"/>
    <col min="260" max="261" width="10" style="522" customWidth="1"/>
    <col min="262" max="264" width="11" style="522"/>
    <col min="265" max="265" width="13.75" style="522" customWidth="1"/>
    <col min="266" max="512" width="11" style="522"/>
    <col min="513" max="513" width="2.375" style="522" customWidth="1"/>
    <col min="514" max="514" width="15.125" style="522" customWidth="1"/>
    <col min="515" max="515" width="20.375" style="522" customWidth="1"/>
    <col min="516" max="517" width="10" style="522" customWidth="1"/>
    <col min="518" max="520" width="11" style="522"/>
    <col min="521" max="521" width="13.75" style="522" customWidth="1"/>
    <col min="522" max="768" width="11" style="522"/>
    <col min="769" max="769" width="2.375" style="522" customWidth="1"/>
    <col min="770" max="770" width="15.125" style="522" customWidth="1"/>
    <col min="771" max="771" width="20.375" style="522" customWidth="1"/>
    <col min="772" max="773" width="10" style="522" customWidth="1"/>
    <col min="774" max="776" width="11" style="522"/>
    <col min="777" max="777" width="13.75" style="522" customWidth="1"/>
    <col min="778" max="1024" width="11" style="522"/>
    <col min="1025" max="1025" width="2.375" style="522" customWidth="1"/>
    <col min="1026" max="1026" width="15.125" style="522" customWidth="1"/>
    <col min="1027" max="1027" width="20.375" style="522" customWidth="1"/>
    <col min="1028" max="1029" width="10" style="522" customWidth="1"/>
    <col min="1030" max="1032" width="11" style="522"/>
    <col min="1033" max="1033" width="13.75" style="522" customWidth="1"/>
    <col min="1034" max="1280" width="11" style="522"/>
    <col min="1281" max="1281" width="2.375" style="522" customWidth="1"/>
    <col min="1282" max="1282" width="15.125" style="522" customWidth="1"/>
    <col min="1283" max="1283" width="20.375" style="522" customWidth="1"/>
    <col min="1284" max="1285" width="10" style="522" customWidth="1"/>
    <col min="1286" max="1288" width="11" style="522"/>
    <col min="1289" max="1289" width="13.75" style="522" customWidth="1"/>
    <col min="1290" max="1536" width="11" style="522"/>
    <col min="1537" max="1537" width="2.375" style="522" customWidth="1"/>
    <col min="1538" max="1538" width="15.125" style="522" customWidth="1"/>
    <col min="1539" max="1539" width="20.375" style="522" customWidth="1"/>
    <col min="1540" max="1541" width="10" style="522" customWidth="1"/>
    <col min="1542" max="1544" width="11" style="522"/>
    <col min="1545" max="1545" width="13.75" style="522" customWidth="1"/>
    <col min="1546" max="1792" width="11" style="522"/>
    <col min="1793" max="1793" width="2.375" style="522" customWidth="1"/>
    <col min="1794" max="1794" width="15.125" style="522" customWidth="1"/>
    <col min="1795" max="1795" width="20.375" style="522" customWidth="1"/>
    <col min="1796" max="1797" width="10" style="522" customWidth="1"/>
    <col min="1798" max="1800" width="11" style="522"/>
    <col min="1801" max="1801" width="13.75" style="522" customWidth="1"/>
    <col min="1802" max="2048" width="11" style="522"/>
    <col min="2049" max="2049" width="2.375" style="522" customWidth="1"/>
    <col min="2050" max="2050" width="15.125" style="522" customWidth="1"/>
    <col min="2051" max="2051" width="20.375" style="522" customWidth="1"/>
    <col min="2052" max="2053" width="10" style="522" customWidth="1"/>
    <col min="2054" max="2056" width="11" style="522"/>
    <col min="2057" max="2057" width="13.75" style="522" customWidth="1"/>
    <col min="2058" max="2304" width="11" style="522"/>
    <col min="2305" max="2305" width="2.375" style="522" customWidth="1"/>
    <col min="2306" max="2306" width="15.125" style="522" customWidth="1"/>
    <col min="2307" max="2307" width="20.375" style="522" customWidth="1"/>
    <col min="2308" max="2309" width="10" style="522" customWidth="1"/>
    <col min="2310" max="2312" width="11" style="522"/>
    <col min="2313" max="2313" width="13.75" style="522" customWidth="1"/>
    <col min="2314" max="2560" width="11" style="522"/>
    <col min="2561" max="2561" width="2.375" style="522" customWidth="1"/>
    <col min="2562" max="2562" width="15.125" style="522" customWidth="1"/>
    <col min="2563" max="2563" width="20.375" style="522" customWidth="1"/>
    <col min="2564" max="2565" width="10" style="522" customWidth="1"/>
    <col min="2566" max="2568" width="11" style="522"/>
    <col min="2569" max="2569" width="13.75" style="522" customWidth="1"/>
    <col min="2570" max="2816" width="11" style="522"/>
    <col min="2817" max="2817" width="2.375" style="522" customWidth="1"/>
    <col min="2818" max="2818" width="15.125" style="522" customWidth="1"/>
    <col min="2819" max="2819" width="20.375" style="522" customWidth="1"/>
    <col min="2820" max="2821" width="10" style="522" customWidth="1"/>
    <col min="2822" max="2824" width="11" style="522"/>
    <col min="2825" max="2825" width="13.75" style="522" customWidth="1"/>
    <col min="2826" max="3072" width="11" style="522"/>
    <col min="3073" max="3073" width="2.375" style="522" customWidth="1"/>
    <col min="3074" max="3074" width="15.125" style="522" customWidth="1"/>
    <col min="3075" max="3075" width="20.375" style="522" customWidth="1"/>
    <col min="3076" max="3077" width="10" style="522" customWidth="1"/>
    <col min="3078" max="3080" width="11" style="522"/>
    <col min="3081" max="3081" width="13.75" style="522" customWidth="1"/>
    <col min="3082" max="3328" width="11" style="522"/>
    <col min="3329" max="3329" width="2.375" style="522" customWidth="1"/>
    <col min="3330" max="3330" width="15.125" style="522" customWidth="1"/>
    <col min="3331" max="3331" width="20.375" style="522" customWidth="1"/>
    <col min="3332" max="3333" width="10" style="522" customWidth="1"/>
    <col min="3334" max="3336" width="11" style="522"/>
    <col min="3337" max="3337" width="13.75" style="522" customWidth="1"/>
    <col min="3338" max="3584" width="11" style="522"/>
    <col min="3585" max="3585" width="2.375" style="522" customWidth="1"/>
    <col min="3586" max="3586" width="15.125" style="522" customWidth="1"/>
    <col min="3587" max="3587" width="20.375" style="522" customWidth="1"/>
    <col min="3588" max="3589" width="10" style="522" customWidth="1"/>
    <col min="3590" max="3592" width="11" style="522"/>
    <col min="3593" max="3593" width="13.75" style="522" customWidth="1"/>
    <col min="3594" max="3840" width="11" style="522"/>
    <col min="3841" max="3841" width="2.375" style="522" customWidth="1"/>
    <col min="3842" max="3842" width="15.125" style="522" customWidth="1"/>
    <col min="3843" max="3843" width="20.375" style="522" customWidth="1"/>
    <col min="3844" max="3845" width="10" style="522" customWidth="1"/>
    <col min="3846" max="3848" width="11" style="522"/>
    <col min="3849" max="3849" width="13.75" style="522" customWidth="1"/>
    <col min="3850" max="4096" width="11" style="522"/>
    <col min="4097" max="4097" width="2.375" style="522" customWidth="1"/>
    <col min="4098" max="4098" width="15.125" style="522" customWidth="1"/>
    <col min="4099" max="4099" width="20.375" style="522" customWidth="1"/>
    <col min="4100" max="4101" width="10" style="522" customWidth="1"/>
    <col min="4102" max="4104" width="11" style="522"/>
    <col min="4105" max="4105" width="13.75" style="522" customWidth="1"/>
    <col min="4106" max="4352" width="11" style="522"/>
    <col min="4353" max="4353" width="2.375" style="522" customWidth="1"/>
    <col min="4354" max="4354" width="15.125" style="522" customWidth="1"/>
    <col min="4355" max="4355" width="20.375" style="522" customWidth="1"/>
    <col min="4356" max="4357" width="10" style="522" customWidth="1"/>
    <col min="4358" max="4360" width="11" style="522"/>
    <col min="4361" max="4361" width="13.75" style="522" customWidth="1"/>
    <col min="4362" max="4608" width="11" style="522"/>
    <col min="4609" max="4609" width="2.375" style="522" customWidth="1"/>
    <col min="4610" max="4610" width="15.125" style="522" customWidth="1"/>
    <col min="4611" max="4611" width="20.375" style="522" customWidth="1"/>
    <col min="4612" max="4613" width="10" style="522" customWidth="1"/>
    <col min="4614" max="4616" width="11" style="522"/>
    <col min="4617" max="4617" width="13.75" style="522" customWidth="1"/>
    <col min="4618" max="4864" width="11" style="522"/>
    <col min="4865" max="4865" width="2.375" style="522" customWidth="1"/>
    <col min="4866" max="4866" width="15.125" style="522" customWidth="1"/>
    <col min="4867" max="4867" width="20.375" style="522" customWidth="1"/>
    <col min="4868" max="4869" width="10" style="522" customWidth="1"/>
    <col min="4870" max="4872" width="11" style="522"/>
    <col min="4873" max="4873" width="13.75" style="522" customWidth="1"/>
    <col min="4874" max="5120" width="11" style="522"/>
    <col min="5121" max="5121" width="2.375" style="522" customWidth="1"/>
    <col min="5122" max="5122" width="15.125" style="522" customWidth="1"/>
    <col min="5123" max="5123" width="20.375" style="522" customWidth="1"/>
    <col min="5124" max="5125" width="10" style="522" customWidth="1"/>
    <col min="5126" max="5128" width="11" style="522"/>
    <col min="5129" max="5129" width="13.75" style="522" customWidth="1"/>
    <col min="5130" max="5376" width="11" style="522"/>
    <col min="5377" max="5377" width="2.375" style="522" customWidth="1"/>
    <col min="5378" max="5378" width="15.125" style="522" customWidth="1"/>
    <col min="5379" max="5379" width="20.375" style="522" customWidth="1"/>
    <col min="5380" max="5381" width="10" style="522" customWidth="1"/>
    <col min="5382" max="5384" width="11" style="522"/>
    <col min="5385" max="5385" width="13.75" style="522" customWidth="1"/>
    <col min="5386" max="5632" width="11" style="522"/>
    <col min="5633" max="5633" width="2.375" style="522" customWidth="1"/>
    <col min="5634" max="5634" width="15.125" style="522" customWidth="1"/>
    <col min="5635" max="5635" width="20.375" style="522" customWidth="1"/>
    <col min="5636" max="5637" width="10" style="522" customWidth="1"/>
    <col min="5638" max="5640" width="11" style="522"/>
    <col min="5641" max="5641" width="13.75" style="522" customWidth="1"/>
    <col min="5642" max="5888" width="11" style="522"/>
    <col min="5889" max="5889" width="2.375" style="522" customWidth="1"/>
    <col min="5890" max="5890" width="15.125" style="522" customWidth="1"/>
    <col min="5891" max="5891" width="20.375" style="522" customWidth="1"/>
    <col min="5892" max="5893" width="10" style="522" customWidth="1"/>
    <col min="5894" max="5896" width="11" style="522"/>
    <col min="5897" max="5897" width="13.75" style="522" customWidth="1"/>
    <col min="5898" max="6144" width="11" style="522"/>
    <col min="6145" max="6145" width="2.375" style="522" customWidth="1"/>
    <col min="6146" max="6146" width="15.125" style="522" customWidth="1"/>
    <col min="6147" max="6147" width="20.375" style="522" customWidth="1"/>
    <col min="6148" max="6149" width="10" style="522" customWidth="1"/>
    <col min="6150" max="6152" width="11" style="522"/>
    <col min="6153" max="6153" width="13.75" style="522" customWidth="1"/>
    <col min="6154" max="6400" width="11" style="522"/>
    <col min="6401" max="6401" width="2.375" style="522" customWidth="1"/>
    <col min="6402" max="6402" width="15.125" style="522" customWidth="1"/>
    <col min="6403" max="6403" width="20.375" style="522" customWidth="1"/>
    <col min="6404" max="6405" width="10" style="522" customWidth="1"/>
    <col min="6406" max="6408" width="11" style="522"/>
    <col min="6409" max="6409" width="13.75" style="522" customWidth="1"/>
    <col min="6410" max="6656" width="11" style="522"/>
    <col min="6657" max="6657" width="2.375" style="522" customWidth="1"/>
    <col min="6658" max="6658" width="15.125" style="522" customWidth="1"/>
    <col min="6659" max="6659" width="20.375" style="522" customWidth="1"/>
    <col min="6660" max="6661" width="10" style="522" customWidth="1"/>
    <col min="6662" max="6664" width="11" style="522"/>
    <col min="6665" max="6665" width="13.75" style="522" customWidth="1"/>
    <col min="6666" max="6912" width="11" style="522"/>
    <col min="6913" max="6913" width="2.375" style="522" customWidth="1"/>
    <col min="6914" max="6914" width="15.125" style="522" customWidth="1"/>
    <col min="6915" max="6915" width="20.375" style="522" customWidth="1"/>
    <col min="6916" max="6917" width="10" style="522" customWidth="1"/>
    <col min="6918" max="6920" width="11" style="522"/>
    <col min="6921" max="6921" width="13.75" style="522" customWidth="1"/>
    <col min="6922" max="7168" width="11" style="522"/>
    <col min="7169" max="7169" width="2.375" style="522" customWidth="1"/>
    <col min="7170" max="7170" width="15.125" style="522" customWidth="1"/>
    <col min="7171" max="7171" width="20.375" style="522" customWidth="1"/>
    <col min="7172" max="7173" width="10" style="522" customWidth="1"/>
    <col min="7174" max="7176" width="11" style="522"/>
    <col min="7177" max="7177" width="13.75" style="522" customWidth="1"/>
    <col min="7178" max="7424" width="11" style="522"/>
    <col min="7425" max="7425" width="2.375" style="522" customWidth="1"/>
    <col min="7426" max="7426" width="15.125" style="522" customWidth="1"/>
    <col min="7427" max="7427" width="20.375" style="522" customWidth="1"/>
    <col min="7428" max="7429" width="10" style="522" customWidth="1"/>
    <col min="7430" max="7432" width="11" style="522"/>
    <col min="7433" max="7433" width="13.75" style="522" customWidth="1"/>
    <col min="7434" max="7680" width="11" style="522"/>
    <col min="7681" max="7681" width="2.375" style="522" customWidth="1"/>
    <col min="7682" max="7682" width="15.125" style="522" customWidth="1"/>
    <col min="7683" max="7683" width="20.375" style="522" customWidth="1"/>
    <col min="7684" max="7685" width="10" style="522" customWidth="1"/>
    <col min="7686" max="7688" width="11" style="522"/>
    <col min="7689" max="7689" width="13.75" style="522" customWidth="1"/>
    <col min="7690" max="7936" width="11" style="522"/>
    <col min="7937" max="7937" width="2.375" style="522" customWidth="1"/>
    <col min="7938" max="7938" width="15.125" style="522" customWidth="1"/>
    <col min="7939" max="7939" width="20.375" style="522" customWidth="1"/>
    <col min="7940" max="7941" width="10" style="522" customWidth="1"/>
    <col min="7942" max="7944" width="11" style="522"/>
    <col min="7945" max="7945" width="13.75" style="522" customWidth="1"/>
    <col min="7946" max="8192" width="11" style="522"/>
    <col min="8193" max="8193" width="2.375" style="522" customWidth="1"/>
    <col min="8194" max="8194" width="15.125" style="522" customWidth="1"/>
    <col min="8195" max="8195" width="20.375" style="522" customWidth="1"/>
    <col min="8196" max="8197" width="10" style="522" customWidth="1"/>
    <col min="8198" max="8200" width="11" style="522"/>
    <col min="8201" max="8201" width="13.75" style="522" customWidth="1"/>
    <col min="8202" max="8448" width="11" style="522"/>
    <col min="8449" max="8449" width="2.375" style="522" customWidth="1"/>
    <col min="8450" max="8450" width="15.125" style="522" customWidth="1"/>
    <col min="8451" max="8451" width="20.375" style="522" customWidth="1"/>
    <col min="8452" max="8453" width="10" style="522" customWidth="1"/>
    <col min="8454" max="8456" width="11" style="522"/>
    <col min="8457" max="8457" width="13.75" style="522" customWidth="1"/>
    <col min="8458" max="8704" width="11" style="522"/>
    <col min="8705" max="8705" width="2.375" style="522" customWidth="1"/>
    <col min="8706" max="8706" width="15.125" style="522" customWidth="1"/>
    <col min="8707" max="8707" width="20.375" style="522" customWidth="1"/>
    <col min="8708" max="8709" width="10" style="522" customWidth="1"/>
    <col min="8710" max="8712" width="11" style="522"/>
    <col min="8713" max="8713" width="13.75" style="522" customWidth="1"/>
    <col min="8714" max="8960" width="11" style="522"/>
    <col min="8961" max="8961" width="2.375" style="522" customWidth="1"/>
    <col min="8962" max="8962" width="15.125" style="522" customWidth="1"/>
    <col min="8963" max="8963" width="20.375" style="522" customWidth="1"/>
    <col min="8964" max="8965" width="10" style="522" customWidth="1"/>
    <col min="8966" max="8968" width="11" style="522"/>
    <col min="8969" max="8969" width="13.75" style="522" customWidth="1"/>
    <col min="8970" max="9216" width="11" style="522"/>
    <col min="9217" max="9217" width="2.375" style="522" customWidth="1"/>
    <col min="9218" max="9218" width="15.125" style="522" customWidth="1"/>
    <col min="9219" max="9219" width="20.375" style="522" customWidth="1"/>
    <col min="9220" max="9221" width="10" style="522" customWidth="1"/>
    <col min="9222" max="9224" width="11" style="522"/>
    <col min="9225" max="9225" width="13.75" style="522" customWidth="1"/>
    <col min="9226" max="9472" width="11" style="522"/>
    <col min="9473" max="9473" width="2.375" style="522" customWidth="1"/>
    <col min="9474" max="9474" width="15.125" style="522" customWidth="1"/>
    <col min="9475" max="9475" width="20.375" style="522" customWidth="1"/>
    <col min="9476" max="9477" width="10" style="522" customWidth="1"/>
    <col min="9478" max="9480" width="11" style="522"/>
    <col min="9481" max="9481" width="13.75" style="522" customWidth="1"/>
    <col min="9482" max="9728" width="11" style="522"/>
    <col min="9729" max="9729" width="2.375" style="522" customWidth="1"/>
    <col min="9730" max="9730" width="15.125" style="522" customWidth="1"/>
    <col min="9731" max="9731" width="20.375" style="522" customWidth="1"/>
    <col min="9732" max="9733" width="10" style="522" customWidth="1"/>
    <col min="9734" max="9736" width="11" style="522"/>
    <col min="9737" max="9737" width="13.75" style="522" customWidth="1"/>
    <col min="9738" max="9984" width="11" style="522"/>
    <col min="9985" max="9985" width="2.375" style="522" customWidth="1"/>
    <col min="9986" max="9986" width="15.125" style="522" customWidth="1"/>
    <col min="9987" max="9987" width="20.375" style="522" customWidth="1"/>
    <col min="9988" max="9989" width="10" style="522" customWidth="1"/>
    <col min="9990" max="9992" width="11" style="522"/>
    <col min="9993" max="9993" width="13.75" style="522" customWidth="1"/>
    <col min="9994" max="10240" width="11" style="522"/>
    <col min="10241" max="10241" width="2.375" style="522" customWidth="1"/>
    <col min="10242" max="10242" width="15.125" style="522" customWidth="1"/>
    <col min="10243" max="10243" width="20.375" style="522" customWidth="1"/>
    <col min="10244" max="10245" width="10" style="522" customWidth="1"/>
    <col min="10246" max="10248" width="11" style="522"/>
    <col min="10249" max="10249" width="13.75" style="522" customWidth="1"/>
    <col min="10250" max="10496" width="11" style="522"/>
    <col min="10497" max="10497" width="2.375" style="522" customWidth="1"/>
    <col min="10498" max="10498" width="15.125" style="522" customWidth="1"/>
    <col min="10499" max="10499" width="20.375" style="522" customWidth="1"/>
    <col min="10500" max="10501" width="10" style="522" customWidth="1"/>
    <col min="10502" max="10504" width="11" style="522"/>
    <col min="10505" max="10505" width="13.75" style="522" customWidth="1"/>
    <col min="10506" max="10752" width="11" style="522"/>
    <col min="10753" max="10753" width="2.375" style="522" customWidth="1"/>
    <col min="10754" max="10754" width="15.125" style="522" customWidth="1"/>
    <col min="10755" max="10755" width="20.375" style="522" customWidth="1"/>
    <col min="10756" max="10757" width="10" style="522" customWidth="1"/>
    <col min="10758" max="10760" width="11" style="522"/>
    <col min="10761" max="10761" width="13.75" style="522" customWidth="1"/>
    <col min="10762" max="11008" width="11" style="522"/>
    <col min="11009" max="11009" width="2.375" style="522" customWidth="1"/>
    <col min="11010" max="11010" width="15.125" style="522" customWidth="1"/>
    <col min="11011" max="11011" width="20.375" style="522" customWidth="1"/>
    <col min="11012" max="11013" width="10" style="522" customWidth="1"/>
    <col min="11014" max="11016" width="11" style="522"/>
    <col min="11017" max="11017" width="13.75" style="522" customWidth="1"/>
    <col min="11018" max="11264" width="11" style="522"/>
    <col min="11265" max="11265" width="2.375" style="522" customWidth="1"/>
    <col min="11266" max="11266" width="15.125" style="522" customWidth="1"/>
    <col min="11267" max="11267" width="20.375" style="522" customWidth="1"/>
    <col min="11268" max="11269" width="10" style="522" customWidth="1"/>
    <col min="11270" max="11272" width="11" style="522"/>
    <col min="11273" max="11273" width="13.75" style="522" customWidth="1"/>
    <col min="11274" max="11520" width="11" style="522"/>
    <col min="11521" max="11521" width="2.375" style="522" customWidth="1"/>
    <col min="11522" max="11522" width="15.125" style="522" customWidth="1"/>
    <col min="11523" max="11523" width="20.375" style="522" customWidth="1"/>
    <col min="11524" max="11525" width="10" style="522" customWidth="1"/>
    <col min="11526" max="11528" width="11" style="522"/>
    <col min="11529" max="11529" width="13.75" style="522" customWidth="1"/>
    <col min="11530" max="11776" width="11" style="522"/>
    <col min="11777" max="11777" width="2.375" style="522" customWidth="1"/>
    <col min="11778" max="11778" width="15.125" style="522" customWidth="1"/>
    <col min="11779" max="11779" width="20.375" style="522" customWidth="1"/>
    <col min="11780" max="11781" width="10" style="522" customWidth="1"/>
    <col min="11782" max="11784" width="11" style="522"/>
    <col min="11785" max="11785" width="13.75" style="522" customWidth="1"/>
    <col min="11786" max="12032" width="11" style="522"/>
    <col min="12033" max="12033" width="2.375" style="522" customWidth="1"/>
    <col min="12034" max="12034" width="15.125" style="522" customWidth="1"/>
    <col min="12035" max="12035" width="20.375" style="522" customWidth="1"/>
    <col min="12036" max="12037" width="10" style="522" customWidth="1"/>
    <col min="12038" max="12040" width="11" style="522"/>
    <col min="12041" max="12041" width="13.75" style="522" customWidth="1"/>
    <col min="12042" max="12288" width="11" style="522"/>
    <col min="12289" max="12289" width="2.375" style="522" customWidth="1"/>
    <col min="12290" max="12290" width="15.125" style="522" customWidth="1"/>
    <col min="12291" max="12291" width="20.375" style="522" customWidth="1"/>
    <col min="12292" max="12293" width="10" style="522" customWidth="1"/>
    <col min="12294" max="12296" width="11" style="522"/>
    <col min="12297" max="12297" width="13.75" style="522" customWidth="1"/>
    <col min="12298" max="12544" width="11" style="522"/>
    <col min="12545" max="12545" width="2.375" style="522" customWidth="1"/>
    <col min="12546" max="12546" width="15.125" style="522" customWidth="1"/>
    <col min="12547" max="12547" width="20.375" style="522" customWidth="1"/>
    <col min="12548" max="12549" width="10" style="522" customWidth="1"/>
    <col min="12550" max="12552" width="11" style="522"/>
    <col min="12553" max="12553" width="13.75" style="522" customWidth="1"/>
    <col min="12554" max="12800" width="11" style="522"/>
    <col min="12801" max="12801" width="2.375" style="522" customWidth="1"/>
    <col min="12802" max="12802" width="15.125" style="522" customWidth="1"/>
    <col min="12803" max="12803" width="20.375" style="522" customWidth="1"/>
    <col min="12804" max="12805" width="10" style="522" customWidth="1"/>
    <col min="12806" max="12808" width="11" style="522"/>
    <col min="12809" max="12809" width="13.75" style="522" customWidth="1"/>
    <col min="12810" max="13056" width="11" style="522"/>
    <col min="13057" max="13057" width="2.375" style="522" customWidth="1"/>
    <col min="13058" max="13058" width="15.125" style="522" customWidth="1"/>
    <col min="13059" max="13059" width="20.375" style="522" customWidth="1"/>
    <col min="13060" max="13061" width="10" style="522" customWidth="1"/>
    <col min="13062" max="13064" width="11" style="522"/>
    <col min="13065" max="13065" width="13.75" style="522" customWidth="1"/>
    <col min="13066" max="13312" width="11" style="522"/>
    <col min="13313" max="13313" width="2.375" style="522" customWidth="1"/>
    <col min="13314" max="13314" width="15.125" style="522" customWidth="1"/>
    <col min="13315" max="13315" width="20.375" style="522" customWidth="1"/>
    <col min="13316" max="13317" width="10" style="522" customWidth="1"/>
    <col min="13318" max="13320" width="11" style="522"/>
    <col min="13321" max="13321" width="13.75" style="522" customWidth="1"/>
    <col min="13322" max="13568" width="11" style="522"/>
    <col min="13569" max="13569" width="2.375" style="522" customWidth="1"/>
    <col min="13570" max="13570" width="15.125" style="522" customWidth="1"/>
    <col min="13571" max="13571" width="20.375" style="522" customWidth="1"/>
    <col min="13572" max="13573" width="10" style="522" customWidth="1"/>
    <col min="13574" max="13576" width="11" style="522"/>
    <col min="13577" max="13577" width="13.75" style="522" customWidth="1"/>
    <col min="13578" max="13824" width="11" style="522"/>
    <col min="13825" max="13825" width="2.375" style="522" customWidth="1"/>
    <col min="13826" max="13826" width="15.125" style="522" customWidth="1"/>
    <col min="13827" max="13827" width="20.375" style="522" customWidth="1"/>
    <col min="13828" max="13829" width="10" style="522" customWidth="1"/>
    <col min="13830" max="13832" width="11" style="522"/>
    <col min="13833" max="13833" width="13.75" style="522" customWidth="1"/>
    <col min="13834" max="14080" width="11" style="522"/>
    <col min="14081" max="14081" width="2.375" style="522" customWidth="1"/>
    <col min="14082" max="14082" width="15.125" style="522" customWidth="1"/>
    <col min="14083" max="14083" width="20.375" style="522" customWidth="1"/>
    <col min="14084" max="14085" width="10" style="522" customWidth="1"/>
    <col min="14086" max="14088" width="11" style="522"/>
    <col min="14089" max="14089" width="13.75" style="522" customWidth="1"/>
    <col min="14090" max="14336" width="11" style="522"/>
    <col min="14337" max="14337" width="2.375" style="522" customWidth="1"/>
    <col min="14338" max="14338" width="15.125" style="522" customWidth="1"/>
    <col min="14339" max="14339" width="20.375" style="522" customWidth="1"/>
    <col min="14340" max="14341" width="10" style="522" customWidth="1"/>
    <col min="14342" max="14344" width="11" style="522"/>
    <col min="14345" max="14345" width="13.75" style="522" customWidth="1"/>
    <col min="14346" max="14592" width="11" style="522"/>
    <col min="14593" max="14593" width="2.375" style="522" customWidth="1"/>
    <col min="14594" max="14594" width="15.125" style="522" customWidth="1"/>
    <col min="14595" max="14595" width="20.375" style="522" customWidth="1"/>
    <col min="14596" max="14597" width="10" style="522" customWidth="1"/>
    <col min="14598" max="14600" width="11" style="522"/>
    <col min="14601" max="14601" width="13.75" style="522" customWidth="1"/>
    <col min="14602" max="14848" width="11" style="522"/>
    <col min="14849" max="14849" width="2.375" style="522" customWidth="1"/>
    <col min="14850" max="14850" width="15.125" style="522" customWidth="1"/>
    <col min="14851" max="14851" width="20.375" style="522" customWidth="1"/>
    <col min="14852" max="14853" width="10" style="522" customWidth="1"/>
    <col min="14854" max="14856" width="11" style="522"/>
    <col min="14857" max="14857" width="13.75" style="522" customWidth="1"/>
    <col min="14858" max="15104" width="11" style="522"/>
    <col min="15105" max="15105" width="2.375" style="522" customWidth="1"/>
    <col min="15106" max="15106" width="15.125" style="522" customWidth="1"/>
    <col min="15107" max="15107" width="20.375" style="522" customWidth="1"/>
    <col min="15108" max="15109" width="10" style="522" customWidth="1"/>
    <col min="15110" max="15112" width="11" style="522"/>
    <col min="15113" max="15113" width="13.75" style="522" customWidth="1"/>
    <col min="15114" max="15360" width="11" style="522"/>
    <col min="15361" max="15361" width="2.375" style="522" customWidth="1"/>
    <col min="15362" max="15362" width="15.125" style="522" customWidth="1"/>
    <col min="15363" max="15363" width="20.375" style="522" customWidth="1"/>
    <col min="15364" max="15365" width="10" style="522" customWidth="1"/>
    <col min="15366" max="15368" width="11" style="522"/>
    <col min="15369" max="15369" width="13.75" style="522" customWidth="1"/>
    <col min="15370" max="15616" width="11" style="522"/>
    <col min="15617" max="15617" width="2.375" style="522" customWidth="1"/>
    <col min="15618" max="15618" width="15.125" style="522" customWidth="1"/>
    <col min="15619" max="15619" width="20.375" style="522" customWidth="1"/>
    <col min="15620" max="15621" width="10" style="522" customWidth="1"/>
    <col min="15622" max="15624" width="11" style="522"/>
    <col min="15625" max="15625" width="13.75" style="522" customWidth="1"/>
    <col min="15626" max="15872" width="11" style="522"/>
    <col min="15873" max="15873" width="2.375" style="522" customWidth="1"/>
    <col min="15874" max="15874" width="15.125" style="522" customWidth="1"/>
    <col min="15875" max="15875" width="20.375" style="522" customWidth="1"/>
    <col min="15876" max="15877" width="10" style="522" customWidth="1"/>
    <col min="15878" max="15880" width="11" style="522"/>
    <col min="15881" max="15881" width="13.75" style="522" customWidth="1"/>
    <col min="15882" max="16128" width="11" style="522"/>
    <col min="16129" max="16129" width="2.375" style="522" customWidth="1"/>
    <col min="16130" max="16130" width="15.125" style="522" customWidth="1"/>
    <col min="16131" max="16131" width="20.375" style="522" customWidth="1"/>
    <col min="16132" max="16133" width="10" style="522" customWidth="1"/>
    <col min="16134" max="16136" width="11" style="522"/>
    <col min="16137" max="16137" width="13.75" style="522" customWidth="1"/>
    <col min="16138" max="16384" width="11" style="522"/>
  </cols>
  <sheetData>
    <row r="1" spans="1:11" s="496" customFormat="1" ht="33.6" customHeight="1" x14ac:dyDescent="0.2">
      <c r="A1" s="495"/>
      <c r="B1" s="495"/>
      <c r="C1" s="495"/>
      <c r="D1" s="495"/>
      <c r="E1" s="15"/>
      <c r="F1" s="15"/>
      <c r="G1" s="15"/>
      <c r="I1" s="497"/>
    </row>
    <row r="2" spans="1:11" s="71" customFormat="1" ht="13.15" customHeight="1" x14ac:dyDescent="0.2">
      <c r="A2" s="498"/>
      <c r="C2" s="499"/>
      <c r="D2" s="499"/>
      <c r="G2" s="500" t="s">
        <v>479</v>
      </c>
      <c r="H2" s="501"/>
      <c r="I2" s="501"/>
      <c r="K2" s="497"/>
    </row>
    <row r="3" spans="1:11" s="496" customFormat="1" ht="19.5" customHeight="1" x14ac:dyDescent="0.25">
      <c r="A3" s="502" t="s">
        <v>480</v>
      </c>
      <c r="D3" s="503"/>
    </row>
    <row r="4" spans="1:11" s="71" customFormat="1" ht="19.5" customHeight="1" x14ac:dyDescent="0.2">
      <c r="A4" s="498"/>
      <c r="C4" s="499"/>
      <c r="D4" s="499"/>
      <c r="E4" s="499"/>
      <c r="G4" s="504"/>
      <c r="H4" s="501"/>
      <c r="I4" s="501"/>
    </row>
    <row r="5" spans="1:11" s="71" customFormat="1" ht="13.15" customHeight="1" x14ac:dyDescent="0.2">
      <c r="A5" s="498"/>
      <c r="C5" s="499"/>
      <c r="D5" s="499"/>
      <c r="E5" s="499"/>
      <c r="G5" s="504"/>
      <c r="H5" s="501"/>
      <c r="I5" s="501"/>
    </row>
    <row r="6" spans="1:11" s="71" customFormat="1" ht="13.15" customHeight="1" x14ac:dyDescent="0.2">
      <c r="A6" s="686" t="s">
        <v>481</v>
      </c>
      <c r="B6" s="675"/>
      <c r="C6" s="675"/>
      <c r="D6" s="675"/>
      <c r="E6" s="675"/>
      <c r="F6" s="687"/>
      <c r="G6" s="687"/>
      <c r="H6" s="501"/>
      <c r="I6" s="501"/>
    </row>
    <row r="7" spans="1:11" s="71" customFormat="1" ht="13.15" customHeight="1" x14ac:dyDescent="0.2">
      <c r="A7" s="498"/>
      <c r="C7" s="499"/>
      <c r="D7" s="499"/>
      <c r="E7" s="499"/>
      <c r="G7" s="504"/>
      <c r="H7" s="501"/>
      <c r="I7" s="501"/>
    </row>
    <row r="8" spans="1:11" s="504" customFormat="1" ht="13.15" customHeight="1" x14ac:dyDescent="0.2">
      <c r="B8" s="505" t="s">
        <v>482</v>
      </c>
      <c r="C8" s="506"/>
      <c r="D8" s="506"/>
      <c r="E8" s="507"/>
      <c r="F8" s="508"/>
      <c r="G8" s="508"/>
      <c r="H8" s="501"/>
      <c r="I8" s="501"/>
    </row>
    <row r="9" spans="1:11" s="504" customFormat="1" ht="13.15" customHeight="1" x14ac:dyDescent="0.2">
      <c r="A9" s="509"/>
      <c r="B9" s="684" t="s">
        <v>483</v>
      </c>
      <c r="C9" s="684"/>
      <c r="D9" s="685"/>
      <c r="E9" s="460"/>
      <c r="F9" s="460"/>
      <c r="H9" s="501"/>
      <c r="I9" s="501"/>
    </row>
    <row r="10" spans="1:11" s="504" customFormat="1" ht="13.15" customHeight="1" x14ac:dyDescent="0.2">
      <c r="A10" s="509"/>
      <c r="B10" s="684" t="s">
        <v>484</v>
      </c>
      <c r="C10" s="684"/>
      <c r="D10" s="685"/>
      <c r="E10" s="510"/>
      <c r="G10" s="511"/>
      <c r="H10" s="512"/>
      <c r="I10" s="512"/>
    </row>
    <row r="11" spans="1:11" s="504" customFormat="1" ht="13.15" customHeight="1" x14ac:dyDescent="0.2">
      <c r="A11" s="509"/>
      <c r="B11" s="684" t="s">
        <v>485</v>
      </c>
      <c r="C11" s="684"/>
      <c r="D11" s="685"/>
      <c r="E11" s="510"/>
      <c r="G11" s="511"/>
      <c r="H11" s="513"/>
      <c r="I11" s="513"/>
    </row>
    <row r="12" spans="1:11" s="504" customFormat="1" ht="13.15" customHeight="1" x14ac:dyDescent="0.2">
      <c r="A12" s="509"/>
      <c r="B12" s="684" t="s">
        <v>486</v>
      </c>
      <c r="C12" s="684"/>
      <c r="D12" s="685"/>
      <c r="E12" s="510"/>
      <c r="G12" s="511"/>
      <c r="H12" s="513"/>
      <c r="I12" s="513"/>
    </row>
    <row r="13" spans="1:11" s="504" customFormat="1" ht="13.15" customHeight="1" x14ac:dyDescent="0.2">
      <c r="A13" s="509"/>
      <c r="B13" s="684" t="s">
        <v>487</v>
      </c>
      <c r="C13" s="684"/>
      <c r="D13" s="685"/>
      <c r="E13" s="510"/>
      <c r="G13" s="511"/>
    </row>
    <row r="14" spans="1:11" s="504" customFormat="1" ht="13.15" customHeight="1" x14ac:dyDescent="0.2">
      <c r="A14" s="509"/>
      <c r="B14" s="684" t="s">
        <v>488</v>
      </c>
      <c r="C14" s="684"/>
      <c r="D14" s="685"/>
      <c r="E14" s="510"/>
      <c r="G14" s="511"/>
    </row>
    <row r="15" spans="1:11" s="504" customFormat="1" ht="13.15" customHeight="1" x14ac:dyDescent="0.2">
      <c r="A15" s="509"/>
      <c r="B15" s="684" t="s">
        <v>489</v>
      </c>
      <c r="C15" s="684"/>
      <c r="D15" s="685"/>
      <c r="E15" s="510"/>
      <c r="G15" s="511"/>
    </row>
    <row r="16" spans="1:11" s="504" customFormat="1" ht="13.15" customHeight="1" x14ac:dyDescent="0.2">
      <c r="A16" s="509"/>
      <c r="B16" s="684" t="s">
        <v>490</v>
      </c>
      <c r="C16" s="684"/>
      <c r="D16" s="685"/>
      <c r="E16" s="510"/>
      <c r="G16" s="511"/>
    </row>
    <row r="17" spans="1:8" s="504" customFormat="1" ht="13.15" customHeight="1" x14ac:dyDescent="0.2">
      <c r="A17" s="509"/>
      <c r="B17" s="688"/>
      <c r="C17" s="688"/>
      <c r="D17" s="514"/>
      <c r="E17" s="510"/>
      <c r="G17" s="511"/>
    </row>
    <row r="18" spans="1:8" s="504" customFormat="1" ht="13.15" customHeight="1" x14ac:dyDescent="0.2">
      <c r="B18" s="505" t="s">
        <v>491</v>
      </c>
      <c r="C18" s="515"/>
      <c r="D18" s="514"/>
      <c r="E18" s="510"/>
      <c r="G18" s="511"/>
    </row>
    <row r="19" spans="1:8" s="504" customFormat="1" ht="13.15" customHeight="1" x14ac:dyDescent="0.2">
      <c r="A19" s="509"/>
      <c r="B19" s="684" t="s">
        <v>492</v>
      </c>
      <c r="C19" s="684"/>
      <c r="D19" s="685"/>
      <c r="E19" s="510"/>
      <c r="G19" s="511"/>
    </row>
    <row r="20" spans="1:8" s="504" customFormat="1" ht="13.15" customHeight="1" x14ac:dyDescent="0.2">
      <c r="A20" s="509"/>
      <c r="B20" s="684" t="s">
        <v>493</v>
      </c>
      <c r="C20" s="684"/>
      <c r="D20" s="685"/>
      <c r="E20" s="510"/>
      <c r="G20" s="511"/>
    </row>
    <row r="21" spans="1:8" s="504" customFormat="1" ht="13.15" customHeight="1" x14ac:dyDescent="0.2">
      <c r="A21" s="509"/>
      <c r="B21" s="684" t="s">
        <v>494</v>
      </c>
      <c r="C21" s="684"/>
      <c r="D21" s="685"/>
      <c r="E21" s="510"/>
      <c r="G21" s="511"/>
    </row>
    <row r="22" spans="1:8" s="504" customFormat="1" ht="13.15" customHeight="1" x14ac:dyDescent="0.2">
      <c r="A22" s="509"/>
      <c r="B22" s="684" t="s">
        <v>495</v>
      </c>
      <c r="C22" s="684"/>
      <c r="D22" s="685"/>
      <c r="E22" s="510"/>
      <c r="G22" s="511"/>
    </row>
    <row r="23" spans="1:8" s="504" customFormat="1" ht="13.15" customHeight="1" x14ac:dyDescent="0.2">
      <c r="A23" s="509"/>
      <c r="B23" s="684" t="s">
        <v>496</v>
      </c>
      <c r="C23" s="684"/>
      <c r="D23" s="685"/>
      <c r="E23" s="510"/>
      <c r="G23" s="511"/>
    </row>
    <row r="24" spans="1:8" s="504" customFormat="1" ht="13.15" customHeight="1" x14ac:dyDescent="0.2">
      <c r="A24" s="509"/>
      <c r="B24" s="684" t="s">
        <v>497</v>
      </c>
      <c r="C24" s="684"/>
      <c r="D24" s="685"/>
      <c r="E24" s="510"/>
      <c r="G24" s="511"/>
    </row>
    <row r="25" spans="1:8" s="504" customFormat="1" ht="13.15" customHeight="1" x14ac:dyDescent="0.2">
      <c r="A25" s="509"/>
      <c r="B25" s="684" t="s">
        <v>498</v>
      </c>
      <c r="C25" s="684"/>
      <c r="D25" s="685"/>
      <c r="E25" s="510"/>
      <c r="G25" s="511"/>
    </row>
    <row r="26" spans="1:8" s="504" customFormat="1" ht="13.15" customHeight="1" x14ac:dyDescent="0.2">
      <c r="A26" s="509"/>
      <c r="B26" s="684" t="s">
        <v>499</v>
      </c>
      <c r="C26" s="684"/>
      <c r="D26" s="685"/>
      <c r="E26" s="510"/>
      <c r="G26" s="71"/>
    </row>
    <row r="27" spans="1:8" s="504" customFormat="1" ht="13.15" customHeight="1" x14ac:dyDescent="0.2">
      <c r="A27" s="509"/>
      <c r="B27" s="684" t="s">
        <v>500</v>
      </c>
      <c r="C27" s="684"/>
      <c r="D27" s="685"/>
      <c r="E27" s="510"/>
      <c r="G27" s="71"/>
    </row>
    <row r="28" spans="1:8" s="71" customFormat="1" ht="13.15" customHeight="1" x14ac:dyDescent="0.2">
      <c r="A28" s="509"/>
      <c r="B28" s="684" t="s">
        <v>501</v>
      </c>
      <c r="C28" s="684"/>
      <c r="D28" s="685"/>
      <c r="E28" s="510"/>
      <c r="F28" s="504"/>
    </row>
    <row r="29" spans="1:8" s="71" customFormat="1" ht="13.15" customHeight="1" x14ac:dyDescent="0.2">
      <c r="A29" s="509"/>
      <c r="B29" s="684" t="s">
        <v>502</v>
      </c>
      <c r="C29" s="684"/>
      <c r="D29" s="685"/>
      <c r="E29" s="510"/>
    </row>
    <row r="30" spans="1:8" s="71" customFormat="1" ht="13.15" customHeight="1" x14ac:dyDescent="0.2">
      <c r="A30" s="509"/>
      <c r="B30" s="684" t="s">
        <v>503</v>
      </c>
      <c r="C30" s="684"/>
      <c r="D30" s="685"/>
      <c r="E30" s="510"/>
    </row>
    <row r="31" spans="1:8" s="71" customFormat="1" ht="13.15" customHeight="1" x14ac:dyDescent="0.2">
      <c r="A31" s="509"/>
      <c r="B31" s="684" t="s">
        <v>504</v>
      </c>
      <c r="C31" s="684"/>
      <c r="D31" s="685"/>
      <c r="E31" s="510"/>
      <c r="H31" s="516"/>
    </row>
    <row r="32" spans="1:8" s="71" customFormat="1" ht="13.15" customHeight="1" x14ac:dyDescent="0.2">
      <c r="A32" s="509"/>
      <c r="B32" s="684" t="s">
        <v>505</v>
      </c>
      <c r="C32" s="684"/>
      <c r="D32" s="685"/>
      <c r="E32" s="510"/>
      <c r="H32" s="516"/>
    </row>
    <row r="33" spans="1:8" s="504" customFormat="1" ht="13.15" customHeight="1" x14ac:dyDescent="0.2">
      <c r="A33" s="509"/>
      <c r="B33" s="684" t="s">
        <v>506</v>
      </c>
      <c r="C33" s="684"/>
      <c r="D33" s="685"/>
      <c r="E33" s="510"/>
      <c r="F33" s="71"/>
      <c r="G33" s="71"/>
      <c r="H33" s="517"/>
    </row>
    <row r="34" spans="1:8" ht="13.15" customHeight="1" x14ac:dyDescent="0.2">
      <c r="A34" s="509"/>
      <c r="B34" s="518"/>
      <c r="C34" s="519"/>
      <c r="D34" s="520"/>
      <c r="E34" s="510"/>
      <c r="F34" s="71"/>
      <c r="G34" s="71"/>
      <c r="H34" s="521"/>
    </row>
    <row r="35" spans="1:8" ht="13.15" customHeight="1" x14ac:dyDescent="0.2">
      <c r="A35" s="690" t="s">
        <v>507</v>
      </c>
      <c r="B35" s="690"/>
      <c r="C35" s="690"/>
      <c r="D35" s="690"/>
      <c r="E35" s="690"/>
      <c r="F35" s="690"/>
      <c r="G35" s="690"/>
      <c r="H35" s="521"/>
    </row>
    <row r="36" spans="1:8" ht="13.15" customHeight="1" x14ac:dyDescent="0.2">
      <c r="A36" s="523"/>
      <c r="B36" s="524"/>
      <c r="C36" s="524"/>
      <c r="D36" s="525"/>
      <c r="E36" s="525"/>
      <c r="F36" s="525"/>
      <c r="G36" s="525"/>
      <c r="H36" s="521"/>
    </row>
    <row r="37" spans="1:8" ht="13.15" customHeight="1" x14ac:dyDescent="0.2">
      <c r="A37" s="689" t="s">
        <v>508</v>
      </c>
      <c r="B37" s="689"/>
      <c r="C37" s="689"/>
      <c r="D37" s="689"/>
      <c r="E37" s="689"/>
      <c r="F37" s="689"/>
      <c r="G37" s="689"/>
      <c r="H37" s="521"/>
    </row>
    <row r="38" spans="1:8" ht="13.15" customHeight="1" x14ac:dyDescent="0.2">
      <c r="A38" s="526"/>
      <c r="B38" s="527"/>
      <c r="C38" s="527"/>
      <c r="D38" s="514"/>
      <c r="E38" s="528"/>
      <c r="F38" s="516"/>
      <c r="G38" s="516"/>
      <c r="H38" s="521"/>
    </row>
    <row r="39" spans="1:8" ht="13.15" customHeight="1" x14ac:dyDescent="0.2">
      <c r="A39" s="691" t="s">
        <v>509</v>
      </c>
      <c r="B39" s="691"/>
      <c r="C39" s="691"/>
      <c r="D39" s="691"/>
      <c r="E39" s="691"/>
      <c r="F39" s="692"/>
      <c r="G39" s="692"/>
    </row>
    <row r="40" spans="1:8" ht="13.15" customHeight="1" x14ac:dyDescent="0.2">
      <c r="A40" s="692"/>
      <c r="B40" s="692"/>
      <c r="C40" s="692"/>
      <c r="D40" s="692"/>
      <c r="E40" s="692"/>
      <c r="F40" s="692"/>
      <c r="G40" s="692"/>
    </row>
    <row r="41" spans="1:8" ht="13.15" customHeight="1" x14ac:dyDescent="0.2">
      <c r="A41" s="529"/>
      <c r="B41" s="529"/>
      <c r="C41" s="529"/>
      <c r="D41" s="530"/>
      <c r="E41" s="530"/>
      <c r="F41" s="521"/>
      <c r="G41" s="521"/>
    </row>
    <row r="42" spans="1:8" ht="13.15" customHeight="1" x14ac:dyDescent="0.2">
      <c r="A42" s="693" t="s">
        <v>510</v>
      </c>
      <c r="B42" s="694"/>
      <c r="C42" s="694"/>
      <c r="D42" s="694"/>
      <c r="E42" s="694"/>
      <c r="F42" s="694"/>
      <c r="G42" s="694"/>
    </row>
    <row r="43" spans="1:8" ht="13.15" customHeight="1" x14ac:dyDescent="0.2">
      <c r="A43" s="689" t="s">
        <v>511</v>
      </c>
      <c r="B43" s="689"/>
      <c r="C43" s="531" t="s">
        <v>512</v>
      </c>
      <c r="D43" s="531"/>
      <c r="E43" s="531"/>
      <c r="F43" s="531"/>
      <c r="G43" s="531"/>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A43:B43"/>
    <mergeCell ref="B27:D27"/>
    <mergeCell ref="B28:D28"/>
    <mergeCell ref="B29:D29"/>
    <mergeCell ref="B30:D30"/>
    <mergeCell ref="B31:D31"/>
    <mergeCell ref="B32:D32"/>
    <mergeCell ref="B33:D33"/>
    <mergeCell ref="A35:G35"/>
    <mergeCell ref="A37:G37"/>
    <mergeCell ref="A39:G40"/>
    <mergeCell ref="A42:G42"/>
    <mergeCell ref="B26:D26"/>
    <mergeCell ref="B14:D14"/>
    <mergeCell ref="B15:D15"/>
    <mergeCell ref="B16:D16"/>
    <mergeCell ref="B17:C17"/>
    <mergeCell ref="B19:D19"/>
    <mergeCell ref="B20:D20"/>
    <mergeCell ref="B21:D21"/>
    <mergeCell ref="B22:D22"/>
    <mergeCell ref="B23:D23"/>
    <mergeCell ref="B24:D24"/>
    <mergeCell ref="B25:D25"/>
    <mergeCell ref="B13:D13"/>
    <mergeCell ref="A6:G6"/>
    <mergeCell ref="B9:D9"/>
    <mergeCell ref="B10:D10"/>
    <mergeCell ref="B11:D11"/>
    <mergeCell ref="B12:D1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57" t="s">
        <v>7</v>
      </c>
      <c r="B4" s="557"/>
      <c r="C4" s="557"/>
      <c r="D4" s="557"/>
      <c r="E4" s="557"/>
      <c r="F4" s="557"/>
    </row>
    <row r="5" spans="1:6" ht="12.75" customHeight="1" x14ac:dyDescent="0.2">
      <c r="A5" s="21"/>
      <c r="B5" s="22"/>
      <c r="C5" s="21"/>
      <c r="D5" s="22"/>
      <c r="E5" s="21"/>
      <c r="F5" s="21"/>
    </row>
    <row r="6" spans="1:6" ht="12.75" customHeight="1" x14ac:dyDescent="0.2">
      <c r="A6" s="25" t="s">
        <v>8</v>
      </c>
      <c r="B6" s="26"/>
      <c r="C6" s="558" t="s">
        <v>9</v>
      </c>
      <c r="D6" s="558"/>
      <c r="E6" s="558"/>
      <c r="F6" s="558"/>
    </row>
    <row r="7" spans="1:6" ht="12.75" customHeight="1" x14ac:dyDescent="0.2">
      <c r="A7" s="25"/>
      <c r="B7" s="26"/>
      <c r="C7" s="27"/>
      <c r="D7" s="27"/>
      <c r="E7" s="27"/>
      <c r="F7" s="27"/>
    </row>
    <row r="8" spans="1:6" ht="12.75" customHeight="1" x14ac:dyDescent="0.2">
      <c r="A8" s="25" t="s">
        <v>10</v>
      </c>
      <c r="B8" s="26"/>
      <c r="C8" s="558" t="s">
        <v>11</v>
      </c>
      <c r="D8" s="558"/>
      <c r="E8" s="558"/>
      <c r="F8" s="558"/>
    </row>
    <row r="9" spans="1:6" ht="12.75" customHeight="1" x14ac:dyDescent="0.2">
      <c r="A9" s="25"/>
      <c r="B9" s="26"/>
      <c r="C9" s="27"/>
      <c r="D9" s="27"/>
      <c r="E9" s="27"/>
      <c r="F9" s="27"/>
    </row>
    <row r="10" spans="1:6" ht="12.75" customHeight="1" x14ac:dyDescent="0.2">
      <c r="A10" s="25" t="s">
        <v>12</v>
      </c>
      <c r="C10" s="559" t="s">
        <v>13</v>
      </c>
      <c r="D10" s="559"/>
      <c r="E10" s="559"/>
      <c r="F10" s="559"/>
    </row>
    <row r="11" spans="1:6" ht="12.75" customHeight="1" x14ac:dyDescent="0.2">
      <c r="A11" s="22"/>
      <c r="B11" s="21"/>
      <c r="C11" s="28"/>
      <c r="D11" s="27"/>
      <c r="E11" s="29"/>
      <c r="F11" s="27"/>
    </row>
    <row r="12" spans="1:6" ht="12.75" customHeight="1" x14ac:dyDescent="0.2">
      <c r="A12" s="25" t="s">
        <v>14</v>
      </c>
      <c r="B12" s="21"/>
      <c r="C12" s="560" t="s">
        <v>15</v>
      </c>
      <c r="D12" s="560"/>
      <c r="E12" s="560"/>
      <c r="F12" s="560"/>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61" t="s">
        <v>20</v>
      </c>
      <c r="B18" s="561"/>
      <c r="C18" s="31" t="s">
        <v>21</v>
      </c>
      <c r="D18" s="27"/>
      <c r="E18" s="27"/>
      <c r="F18" s="27"/>
    </row>
    <row r="19" spans="1:6" ht="12.75" customHeight="1" x14ac:dyDescent="0.2">
      <c r="A19" s="22"/>
      <c r="B19" s="21"/>
      <c r="C19" s="32"/>
      <c r="D19" s="27"/>
      <c r="E19" s="27"/>
      <c r="F19" s="27"/>
    </row>
    <row r="20" spans="1:6" ht="89.25" customHeight="1" x14ac:dyDescent="0.2">
      <c r="A20" s="25" t="s">
        <v>22</v>
      </c>
      <c r="B20" s="21"/>
      <c r="C20" s="558" t="s">
        <v>23</v>
      </c>
      <c r="D20" s="558"/>
      <c r="E20" s="558"/>
      <c r="F20" s="558"/>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62" t="s">
        <v>38</v>
      </c>
      <c r="D33" s="556"/>
      <c r="E33" s="556"/>
      <c r="F33" s="556"/>
    </row>
    <row r="34" spans="1:6" ht="12.75" customHeight="1" x14ac:dyDescent="0.2">
      <c r="A34" s="26"/>
      <c r="B34" s="26"/>
      <c r="C34" s="563" t="s">
        <v>39</v>
      </c>
      <c r="D34" s="564"/>
      <c r="E34" s="564"/>
      <c r="F34" s="564"/>
    </row>
    <row r="35" spans="1:6" ht="25.5" customHeight="1" x14ac:dyDescent="0.2">
      <c r="A35" s="26"/>
      <c r="B35" s="26"/>
      <c r="C35" s="565" t="s">
        <v>40</v>
      </c>
      <c r="D35" s="566"/>
      <c r="E35" s="566"/>
      <c r="F35" s="566"/>
    </row>
    <row r="36" spans="1:6" ht="12.75" x14ac:dyDescent="0.2">
      <c r="B36" s="26"/>
    </row>
    <row r="37" spans="1:6" ht="12.75" x14ac:dyDescent="0.2">
      <c r="A37" s="22" t="s">
        <v>41</v>
      </c>
      <c r="C37" s="45" t="s">
        <v>42</v>
      </c>
      <c r="D37" s="36"/>
      <c r="E37" s="36"/>
      <c r="F37" s="36"/>
    </row>
    <row r="38" spans="1:6" ht="28.5" customHeight="1" x14ac:dyDescent="0.2">
      <c r="C38" s="556" t="s">
        <v>43</v>
      </c>
      <c r="D38" s="556"/>
      <c r="E38" s="556"/>
      <c r="F38" s="556"/>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7" t="s">
        <v>89</v>
      </c>
      <c r="C41" s="567"/>
      <c r="D41" s="567"/>
      <c r="E41" s="567"/>
      <c r="F41" s="567"/>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92" t="s">
        <v>97</v>
      </c>
      <c r="E8" s="592" t="s">
        <v>98</v>
      </c>
      <c r="F8" s="592" t="s">
        <v>99</v>
      </c>
      <c r="G8" s="592" t="s">
        <v>100</v>
      </c>
      <c r="H8" s="592" t="s">
        <v>101</v>
      </c>
      <c r="I8" s="590"/>
      <c r="J8" s="591"/>
    </row>
    <row r="9" spans="1:15" ht="12" customHeight="1" x14ac:dyDescent="0.2">
      <c r="A9" s="578"/>
      <c r="B9" s="579"/>
      <c r="C9" s="583"/>
      <c r="D9" s="593"/>
      <c r="E9" s="593"/>
      <c r="F9" s="593"/>
      <c r="G9" s="593"/>
      <c r="H9" s="593"/>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524479</v>
      </c>
      <c r="E12" s="114">
        <v>527156</v>
      </c>
      <c r="F12" s="114">
        <v>527785</v>
      </c>
      <c r="G12" s="114">
        <v>517160</v>
      </c>
      <c r="H12" s="114">
        <v>517032</v>
      </c>
      <c r="I12" s="115">
        <v>7447</v>
      </c>
      <c r="J12" s="116">
        <v>1.4403363815005648</v>
      </c>
      <c r="N12" s="117"/>
    </row>
    <row r="13" spans="1:15" s="110" customFormat="1" ht="13.5" customHeight="1" x14ac:dyDescent="0.2">
      <c r="A13" s="118" t="s">
        <v>105</v>
      </c>
      <c r="B13" s="119" t="s">
        <v>106</v>
      </c>
      <c r="C13" s="113">
        <v>53.469824339964042</v>
      </c>
      <c r="D13" s="114">
        <v>280438</v>
      </c>
      <c r="E13" s="114">
        <v>281738</v>
      </c>
      <c r="F13" s="114">
        <v>283023</v>
      </c>
      <c r="G13" s="114">
        <v>277160</v>
      </c>
      <c r="H13" s="114">
        <v>276483</v>
      </c>
      <c r="I13" s="115">
        <v>3955</v>
      </c>
      <c r="J13" s="116">
        <v>1.4304676960247105</v>
      </c>
    </row>
    <row r="14" spans="1:15" s="110" customFormat="1" ht="13.5" customHeight="1" x14ac:dyDescent="0.2">
      <c r="A14" s="120"/>
      <c r="B14" s="119" t="s">
        <v>107</v>
      </c>
      <c r="C14" s="113">
        <v>46.530175660035958</v>
      </c>
      <c r="D14" s="114">
        <v>244041</v>
      </c>
      <c r="E14" s="114">
        <v>245418</v>
      </c>
      <c r="F14" s="114">
        <v>244762</v>
      </c>
      <c r="G14" s="114">
        <v>240000</v>
      </c>
      <c r="H14" s="114">
        <v>240549</v>
      </c>
      <c r="I14" s="115">
        <v>3492</v>
      </c>
      <c r="J14" s="116">
        <v>1.4516792836386765</v>
      </c>
    </row>
    <row r="15" spans="1:15" s="110" customFormat="1" ht="13.5" customHeight="1" x14ac:dyDescent="0.2">
      <c r="A15" s="118" t="s">
        <v>105</v>
      </c>
      <c r="B15" s="121" t="s">
        <v>108</v>
      </c>
      <c r="C15" s="113">
        <v>9.4884637897799529</v>
      </c>
      <c r="D15" s="114">
        <v>49765</v>
      </c>
      <c r="E15" s="114">
        <v>52225</v>
      </c>
      <c r="F15" s="114">
        <v>53345</v>
      </c>
      <c r="G15" s="114">
        <v>47471</v>
      </c>
      <c r="H15" s="114">
        <v>49413</v>
      </c>
      <c r="I15" s="115">
        <v>352</v>
      </c>
      <c r="J15" s="116">
        <v>0.71236314330236983</v>
      </c>
    </row>
    <row r="16" spans="1:15" s="110" customFormat="1" ht="13.5" customHeight="1" x14ac:dyDescent="0.2">
      <c r="A16" s="118"/>
      <c r="B16" s="121" t="s">
        <v>109</v>
      </c>
      <c r="C16" s="113">
        <v>69.116971318203397</v>
      </c>
      <c r="D16" s="114">
        <v>362504</v>
      </c>
      <c r="E16" s="114">
        <v>363846</v>
      </c>
      <c r="F16" s="114">
        <v>364501</v>
      </c>
      <c r="G16" s="114">
        <v>361936</v>
      </c>
      <c r="H16" s="114">
        <v>361524</v>
      </c>
      <c r="I16" s="115">
        <v>980</v>
      </c>
      <c r="J16" s="116">
        <v>0.27107467277414499</v>
      </c>
    </row>
    <row r="17" spans="1:10" s="110" customFormat="1" ht="13.5" customHeight="1" x14ac:dyDescent="0.2">
      <c r="A17" s="118"/>
      <c r="B17" s="121" t="s">
        <v>110</v>
      </c>
      <c r="C17" s="113">
        <v>20.185555570385088</v>
      </c>
      <c r="D17" s="114">
        <v>105869</v>
      </c>
      <c r="E17" s="114">
        <v>104791</v>
      </c>
      <c r="F17" s="114">
        <v>103712</v>
      </c>
      <c r="G17" s="114">
        <v>101819</v>
      </c>
      <c r="H17" s="114">
        <v>100384</v>
      </c>
      <c r="I17" s="115">
        <v>5485</v>
      </c>
      <c r="J17" s="116">
        <v>5.4640181702263311</v>
      </c>
    </row>
    <row r="18" spans="1:10" s="110" customFormat="1" ht="13.5" customHeight="1" x14ac:dyDescent="0.2">
      <c r="A18" s="120"/>
      <c r="B18" s="121" t="s">
        <v>111</v>
      </c>
      <c r="C18" s="113">
        <v>1.2090093216315621</v>
      </c>
      <c r="D18" s="114">
        <v>6341</v>
      </c>
      <c r="E18" s="114">
        <v>6294</v>
      </c>
      <c r="F18" s="114">
        <v>6227</v>
      </c>
      <c r="G18" s="114">
        <v>5934</v>
      </c>
      <c r="H18" s="114">
        <v>5711</v>
      </c>
      <c r="I18" s="115">
        <v>630</v>
      </c>
      <c r="J18" s="116">
        <v>11.031343022237786</v>
      </c>
    </row>
    <row r="19" spans="1:10" s="110" customFormat="1" ht="13.5" customHeight="1" x14ac:dyDescent="0.2">
      <c r="A19" s="120"/>
      <c r="B19" s="121" t="s">
        <v>112</v>
      </c>
      <c r="C19" s="113">
        <v>0.36817489356103866</v>
      </c>
      <c r="D19" s="114">
        <v>1931</v>
      </c>
      <c r="E19" s="114">
        <v>1891</v>
      </c>
      <c r="F19" s="114">
        <v>1939</v>
      </c>
      <c r="G19" s="114">
        <v>1673</v>
      </c>
      <c r="H19" s="114">
        <v>1578</v>
      </c>
      <c r="I19" s="115">
        <v>353</v>
      </c>
      <c r="J19" s="116">
        <v>22.370088719898607</v>
      </c>
    </row>
    <row r="20" spans="1:10" s="110" customFormat="1" ht="13.5" customHeight="1" x14ac:dyDescent="0.2">
      <c r="A20" s="118" t="s">
        <v>113</v>
      </c>
      <c r="B20" s="122" t="s">
        <v>114</v>
      </c>
      <c r="C20" s="113">
        <v>70.321595335561582</v>
      </c>
      <c r="D20" s="114">
        <v>368822</v>
      </c>
      <c r="E20" s="114">
        <v>370590</v>
      </c>
      <c r="F20" s="114">
        <v>372763</v>
      </c>
      <c r="G20" s="114">
        <v>365078</v>
      </c>
      <c r="H20" s="114">
        <v>366428</v>
      </c>
      <c r="I20" s="115">
        <v>2394</v>
      </c>
      <c r="J20" s="116">
        <v>0.65333435217832703</v>
      </c>
    </row>
    <row r="21" spans="1:10" s="110" customFormat="1" ht="13.5" customHeight="1" x14ac:dyDescent="0.2">
      <c r="A21" s="120"/>
      <c r="B21" s="122" t="s">
        <v>115</v>
      </c>
      <c r="C21" s="113">
        <v>29.678404664438425</v>
      </c>
      <c r="D21" s="114">
        <v>155657</v>
      </c>
      <c r="E21" s="114">
        <v>156566</v>
      </c>
      <c r="F21" s="114">
        <v>155022</v>
      </c>
      <c r="G21" s="114">
        <v>152082</v>
      </c>
      <c r="H21" s="114">
        <v>150604</v>
      </c>
      <c r="I21" s="115">
        <v>5053</v>
      </c>
      <c r="J21" s="116">
        <v>3.3551565695466254</v>
      </c>
    </row>
    <row r="22" spans="1:10" s="110" customFormat="1" ht="13.5" customHeight="1" x14ac:dyDescent="0.2">
      <c r="A22" s="118" t="s">
        <v>113</v>
      </c>
      <c r="B22" s="122" t="s">
        <v>116</v>
      </c>
      <c r="C22" s="113">
        <v>87.829255318134756</v>
      </c>
      <c r="D22" s="114">
        <v>460646</v>
      </c>
      <c r="E22" s="114">
        <v>463907</v>
      </c>
      <c r="F22" s="114">
        <v>464513</v>
      </c>
      <c r="G22" s="114">
        <v>456114</v>
      </c>
      <c r="H22" s="114">
        <v>457118</v>
      </c>
      <c r="I22" s="115">
        <v>3528</v>
      </c>
      <c r="J22" s="116">
        <v>0.77179196618816148</v>
      </c>
    </row>
    <row r="23" spans="1:10" s="110" customFormat="1" ht="13.5" customHeight="1" x14ac:dyDescent="0.2">
      <c r="A23" s="123"/>
      <c r="B23" s="124" t="s">
        <v>117</v>
      </c>
      <c r="C23" s="125">
        <v>12.113545060908063</v>
      </c>
      <c r="D23" s="114">
        <v>63533</v>
      </c>
      <c r="E23" s="114">
        <v>62959</v>
      </c>
      <c r="F23" s="114">
        <v>62967</v>
      </c>
      <c r="G23" s="114">
        <v>60737</v>
      </c>
      <c r="H23" s="114">
        <v>59597</v>
      </c>
      <c r="I23" s="115">
        <v>3936</v>
      </c>
      <c r="J23" s="116">
        <v>6.6043592798295219</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105426</v>
      </c>
      <c r="E26" s="114">
        <v>109621</v>
      </c>
      <c r="F26" s="114">
        <v>109708</v>
      </c>
      <c r="G26" s="114">
        <v>110403</v>
      </c>
      <c r="H26" s="140">
        <v>108365</v>
      </c>
      <c r="I26" s="115">
        <v>-2939</v>
      </c>
      <c r="J26" s="116">
        <v>-2.7121303003737367</v>
      </c>
    </row>
    <row r="27" spans="1:10" s="110" customFormat="1" ht="13.5" customHeight="1" x14ac:dyDescent="0.2">
      <c r="A27" s="118" t="s">
        <v>105</v>
      </c>
      <c r="B27" s="119" t="s">
        <v>106</v>
      </c>
      <c r="C27" s="113">
        <v>42.730446000037944</v>
      </c>
      <c r="D27" s="115">
        <v>45049</v>
      </c>
      <c r="E27" s="114">
        <v>46826</v>
      </c>
      <c r="F27" s="114">
        <v>46911</v>
      </c>
      <c r="G27" s="114">
        <v>47049</v>
      </c>
      <c r="H27" s="140">
        <v>46101</v>
      </c>
      <c r="I27" s="115">
        <v>-1052</v>
      </c>
      <c r="J27" s="116">
        <v>-2.2819461616884666</v>
      </c>
    </row>
    <row r="28" spans="1:10" s="110" customFormat="1" ht="13.5" customHeight="1" x14ac:dyDescent="0.2">
      <c r="A28" s="120"/>
      <c r="B28" s="119" t="s">
        <v>107</v>
      </c>
      <c r="C28" s="113">
        <v>57.269553999962056</v>
      </c>
      <c r="D28" s="115">
        <v>60377</v>
      </c>
      <c r="E28" s="114">
        <v>62795</v>
      </c>
      <c r="F28" s="114">
        <v>62797</v>
      </c>
      <c r="G28" s="114">
        <v>63354</v>
      </c>
      <c r="H28" s="140">
        <v>62264</v>
      </c>
      <c r="I28" s="115">
        <v>-1887</v>
      </c>
      <c r="J28" s="116">
        <v>-3.0306437106514199</v>
      </c>
    </row>
    <row r="29" spans="1:10" s="110" customFormat="1" ht="13.5" customHeight="1" x14ac:dyDescent="0.2">
      <c r="A29" s="118" t="s">
        <v>105</v>
      </c>
      <c r="B29" s="121" t="s">
        <v>108</v>
      </c>
      <c r="C29" s="113">
        <v>20.002655891336104</v>
      </c>
      <c r="D29" s="115">
        <v>21088</v>
      </c>
      <c r="E29" s="114">
        <v>22406</v>
      </c>
      <c r="F29" s="114">
        <v>22083</v>
      </c>
      <c r="G29" s="114">
        <v>23023</v>
      </c>
      <c r="H29" s="140">
        <v>21711</v>
      </c>
      <c r="I29" s="115">
        <v>-623</v>
      </c>
      <c r="J29" s="116">
        <v>-2.8695131500161208</v>
      </c>
    </row>
    <row r="30" spans="1:10" s="110" customFormat="1" ht="13.5" customHeight="1" x14ac:dyDescent="0.2">
      <c r="A30" s="118"/>
      <c r="B30" s="121" t="s">
        <v>109</v>
      </c>
      <c r="C30" s="113">
        <v>49.862462770094666</v>
      </c>
      <c r="D30" s="115">
        <v>52568</v>
      </c>
      <c r="E30" s="114">
        <v>54925</v>
      </c>
      <c r="F30" s="114">
        <v>55359</v>
      </c>
      <c r="G30" s="114">
        <v>55336</v>
      </c>
      <c r="H30" s="140">
        <v>54928</v>
      </c>
      <c r="I30" s="115">
        <v>-2360</v>
      </c>
      <c r="J30" s="116">
        <v>-4.2965336440431106</v>
      </c>
    </row>
    <row r="31" spans="1:10" s="110" customFormat="1" ht="13.5" customHeight="1" x14ac:dyDescent="0.2">
      <c r="A31" s="118"/>
      <c r="B31" s="121" t="s">
        <v>110</v>
      </c>
      <c r="C31" s="113">
        <v>16.319503727733196</v>
      </c>
      <c r="D31" s="115">
        <v>17205</v>
      </c>
      <c r="E31" s="114">
        <v>17464</v>
      </c>
      <c r="F31" s="114">
        <v>17461</v>
      </c>
      <c r="G31" s="114">
        <v>17357</v>
      </c>
      <c r="H31" s="140">
        <v>17289</v>
      </c>
      <c r="I31" s="115">
        <v>-84</v>
      </c>
      <c r="J31" s="116">
        <v>-0.48585806003817456</v>
      </c>
    </row>
    <row r="32" spans="1:10" s="110" customFormat="1" ht="13.5" customHeight="1" x14ac:dyDescent="0.2">
      <c r="A32" s="120"/>
      <c r="B32" s="121" t="s">
        <v>111</v>
      </c>
      <c r="C32" s="113">
        <v>13.815377610836036</v>
      </c>
      <c r="D32" s="115">
        <v>14565</v>
      </c>
      <c r="E32" s="114">
        <v>14825</v>
      </c>
      <c r="F32" s="114">
        <v>14804</v>
      </c>
      <c r="G32" s="114">
        <v>14687</v>
      </c>
      <c r="H32" s="140">
        <v>14437</v>
      </c>
      <c r="I32" s="115">
        <v>128</v>
      </c>
      <c r="J32" s="116">
        <v>0.88661079171573043</v>
      </c>
    </row>
    <row r="33" spans="1:10" s="110" customFormat="1" ht="13.5" customHeight="1" x14ac:dyDescent="0.2">
      <c r="A33" s="120"/>
      <c r="B33" s="121" t="s">
        <v>112</v>
      </c>
      <c r="C33" s="113">
        <v>1.2729307760893898</v>
      </c>
      <c r="D33" s="115">
        <v>1342</v>
      </c>
      <c r="E33" s="114">
        <v>1354</v>
      </c>
      <c r="F33" s="114">
        <v>1445</v>
      </c>
      <c r="G33" s="114">
        <v>1303</v>
      </c>
      <c r="H33" s="140">
        <v>1235</v>
      </c>
      <c r="I33" s="115">
        <v>107</v>
      </c>
      <c r="J33" s="116">
        <v>8.663967611336032</v>
      </c>
    </row>
    <row r="34" spans="1:10" s="110" customFormat="1" ht="13.5" customHeight="1" x14ac:dyDescent="0.2">
      <c r="A34" s="118" t="s">
        <v>113</v>
      </c>
      <c r="B34" s="122" t="s">
        <v>116</v>
      </c>
      <c r="C34" s="113">
        <v>83.740253827329127</v>
      </c>
      <c r="D34" s="115">
        <v>88284</v>
      </c>
      <c r="E34" s="114">
        <v>91772</v>
      </c>
      <c r="F34" s="114">
        <v>91692</v>
      </c>
      <c r="G34" s="114">
        <v>92543</v>
      </c>
      <c r="H34" s="140">
        <v>90727</v>
      </c>
      <c r="I34" s="115">
        <v>-2443</v>
      </c>
      <c r="J34" s="116">
        <v>-2.6926934650104157</v>
      </c>
    </row>
    <row r="35" spans="1:10" s="110" customFormat="1" ht="13.5" customHeight="1" x14ac:dyDescent="0.2">
      <c r="A35" s="118"/>
      <c r="B35" s="119" t="s">
        <v>117</v>
      </c>
      <c r="C35" s="113">
        <v>15.92681122303796</v>
      </c>
      <c r="D35" s="115">
        <v>16791</v>
      </c>
      <c r="E35" s="114">
        <v>17461</v>
      </c>
      <c r="F35" s="114">
        <v>17643</v>
      </c>
      <c r="G35" s="114">
        <v>17470</v>
      </c>
      <c r="H35" s="140">
        <v>17236</v>
      </c>
      <c r="I35" s="115">
        <v>-445</v>
      </c>
      <c r="J35" s="116">
        <v>-2.5818055233232768</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63538</v>
      </c>
      <c r="E37" s="114">
        <v>66360</v>
      </c>
      <c r="F37" s="114">
        <v>66420</v>
      </c>
      <c r="G37" s="114">
        <v>68426</v>
      </c>
      <c r="H37" s="140">
        <v>67053</v>
      </c>
      <c r="I37" s="115">
        <v>-3515</v>
      </c>
      <c r="J37" s="116">
        <v>-5.2421219035688189</v>
      </c>
    </row>
    <row r="38" spans="1:10" s="110" customFormat="1" ht="13.5" customHeight="1" x14ac:dyDescent="0.2">
      <c r="A38" s="118" t="s">
        <v>105</v>
      </c>
      <c r="B38" s="119" t="s">
        <v>106</v>
      </c>
      <c r="C38" s="113">
        <v>42.108659384935002</v>
      </c>
      <c r="D38" s="115">
        <v>26755</v>
      </c>
      <c r="E38" s="114">
        <v>27880</v>
      </c>
      <c r="F38" s="114">
        <v>27880</v>
      </c>
      <c r="G38" s="114">
        <v>28782</v>
      </c>
      <c r="H38" s="140">
        <v>28210</v>
      </c>
      <c r="I38" s="115">
        <v>-1455</v>
      </c>
      <c r="J38" s="116">
        <v>-5.1577454803261258</v>
      </c>
    </row>
    <row r="39" spans="1:10" s="110" customFormat="1" ht="13.5" customHeight="1" x14ac:dyDescent="0.2">
      <c r="A39" s="120"/>
      <c r="B39" s="119" t="s">
        <v>107</v>
      </c>
      <c r="C39" s="113">
        <v>57.891340615064998</v>
      </c>
      <c r="D39" s="115">
        <v>36783</v>
      </c>
      <c r="E39" s="114">
        <v>38480</v>
      </c>
      <c r="F39" s="114">
        <v>38540</v>
      </c>
      <c r="G39" s="114">
        <v>39644</v>
      </c>
      <c r="H39" s="140">
        <v>38843</v>
      </c>
      <c r="I39" s="115">
        <v>-2060</v>
      </c>
      <c r="J39" s="116">
        <v>-5.3034008701696571</v>
      </c>
    </row>
    <row r="40" spans="1:10" s="110" customFormat="1" ht="13.5" customHeight="1" x14ac:dyDescent="0.2">
      <c r="A40" s="118" t="s">
        <v>105</v>
      </c>
      <c r="B40" s="121" t="s">
        <v>108</v>
      </c>
      <c r="C40" s="113">
        <v>25.765683527967514</v>
      </c>
      <c r="D40" s="115">
        <v>16371</v>
      </c>
      <c r="E40" s="114">
        <v>17283</v>
      </c>
      <c r="F40" s="114">
        <v>16824</v>
      </c>
      <c r="G40" s="114">
        <v>18289</v>
      </c>
      <c r="H40" s="140">
        <v>16994</v>
      </c>
      <c r="I40" s="115">
        <v>-623</v>
      </c>
      <c r="J40" s="116">
        <v>-3.665999764622808</v>
      </c>
    </row>
    <row r="41" spans="1:10" s="110" customFormat="1" ht="13.5" customHeight="1" x14ac:dyDescent="0.2">
      <c r="A41" s="118"/>
      <c r="B41" s="121" t="s">
        <v>109</v>
      </c>
      <c r="C41" s="113">
        <v>36.167332934621804</v>
      </c>
      <c r="D41" s="115">
        <v>22980</v>
      </c>
      <c r="E41" s="114">
        <v>24419</v>
      </c>
      <c r="F41" s="114">
        <v>24900</v>
      </c>
      <c r="G41" s="114">
        <v>25425</v>
      </c>
      <c r="H41" s="140">
        <v>25448</v>
      </c>
      <c r="I41" s="115">
        <v>-2468</v>
      </c>
      <c r="J41" s="116">
        <v>-9.6982081106570259</v>
      </c>
    </row>
    <row r="42" spans="1:10" s="110" customFormat="1" ht="13.5" customHeight="1" x14ac:dyDescent="0.2">
      <c r="A42" s="118"/>
      <c r="B42" s="121" t="s">
        <v>110</v>
      </c>
      <c r="C42" s="113">
        <v>16.029777456010578</v>
      </c>
      <c r="D42" s="115">
        <v>10185</v>
      </c>
      <c r="E42" s="114">
        <v>10404</v>
      </c>
      <c r="F42" s="114">
        <v>10475</v>
      </c>
      <c r="G42" s="114">
        <v>10579</v>
      </c>
      <c r="H42" s="140">
        <v>10704</v>
      </c>
      <c r="I42" s="115">
        <v>-519</v>
      </c>
      <c r="J42" s="116">
        <v>-4.8486547085201792</v>
      </c>
    </row>
    <row r="43" spans="1:10" s="110" customFormat="1" ht="13.5" customHeight="1" x14ac:dyDescent="0.2">
      <c r="A43" s="120"/>
      <c r="B43" s="121" t="s">
        <v>111</v>
      </c>
      <c r="C43" s="113">
        <v>22.037206081400107</v>
      </c>
      <c r="D43" s="115">
        <v>14002</v>
      </c>
      <c r="E43" s="114">
        <v>14253</v>
      </c>
      <c r="F43" s="114">
        <v>14220</v>
      </c>
      <c r="G43" s="114">
        <v>14133</v>
      </c>
      <c r="H43" s="140">
        <v>13907</v>
      </c>
      <c r="I43" s="115">
        <v>95</v>
      </c>
      <c r="J43" s="116">
        <v>0.68310922556985687</v>
      </c>
    </row>
    <row r="44" spans="1:10" s="110" customFormat="1" ht="13.5" customHeight="1" x14ac:dyDescent="0.2">
      <c r="A44" s="120"/>
      <c r="B44" s="121" t="s">
        <v>112</v>
      </c>
      <c r="C44" s="113">
        <v>1.9027983254115648</v>
      </c>
      <c r="D44" s="115">
        <v>1209</v>
      </c>
      <c r="E44" s="114">
        <v>1221</v>
      </c>
      <c r="F44" s="114">
        <v>1283</v>
      </c>
      <c r="G44" s="114">
        <v>1154</v>
      </c>
      <c r="H44" s="140">
        <v>1096</v>
      </c>
      <c r="I44" s="115">
        <v>113</v>
      </c>
      <c r="J44" s="116">
        <v>10.31021897810219</v>
      </c>
    </row>
    <row r="45" spans="1:10" s="110" customFormat="1" ht="13.5" customHeight="1" x14ac:dyDescent="0.2">
      <c r="A45" s="118" t="s">
        <v>113</v>
      </c>
      <c r="B45" s="122" t="s">
        <v>116</v>
      </c>
      <c r="C45" s="113">
        <v>83.820705719412004</v>
      </c>
      <c r="D45" s="115">
        <v>53258</v>
      </c>
      <c r="E45" s="114">
        <v>55478</v>
      </c>
      <c r="F45" s="114">
        <v>55357</v>
      </c>
      <c r="G45" s="114">
        <v>57163</v>
      </c>
      <c r="H45" s="140">
        <v>55803</v>
      </c>
      <c r="I45" s="115">
        <v>-2545</v>
      </c>
      <c r="J45" s="116">
        <v>-4.5606867014318224</v>
      </c>
    </row>
    <row r="46" spans="1:10" s="110" customFormat="1" ht="13.5" customHeight="1" x14ac:dyDescent="0.2">
      <c r="A46" s="118"/>
      <c r="B46" s="119" t="s">
        <v>117</v>
      </c>
      <c r="C46" s="113">
        <v>15.639459850797948</v>
      </c>
      <c r="D46" s="115">
        <v>9937</v>
      </c>
      <c r="E46" s="114">
        <v>10502</v>
      </c>
      <c r="F46" s="114">
        <v>10699</v>
      </c>
      <c r="G46" s="114">
        <v>10881</v>
      </c>
      <c r="H46" s="140">
        <v>10858</v>
      </c>
      <c r="I46" s="115">
        <v>-921</v>
      </c>
      <c r="J46" s="116">
        <v>-8.4822250874930933</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41888</v>
      </c>
      <c r="E48" s="114">
        <v>43261</v>
      </c>
      <c r="F48" s="114">
        <v>43288</v>
      </c>
      <c r="G48" s="114">
        <v>41977</v>
      </c>
      <c r="H48" s="140">
        <v>41312</v>
      </c>
      <c r="I48" s="115">
        <v>576</v>
      </c>
      <c r="J48" s="116">
        <v>1.3942680092951201</v>
      </c>
    </row>
    <row r="49" spans="1:12" s="110" customFormat="1" ht="13.5" customHeight="1" x14ac:dyDescent="0.2">
      <c r="A49" s="118" t="s">
        <v>105</v>
      </c>
      <c r="B49" s="119" t="s">
        <v>106</v>
      </c>
      <c r="C49" s="113">
        <v>43.673605805958751</v>
      </c>
      <c r="D49" s="115">
        <v>18294</v>
      </c>
      <c r="E49" s="114">
        <v>18946</v>
      </c>
      <c r="F49" s="114">
        <v>19031</v>
      </c>
      <c r="G49" s="114">
        <v>18267</v>
      </c>
      <c r="H49" s="140">
        <v>17891</v>
      </c>
      <c r="I49" s="115">
        <v>403</v>
      </c>
      <c r="J49" s="116">
        <v>2.2525292046280252</v>
      </c>
    </row>
    <row r="50" spans="1:12" s="110" customFormat="1" ht="13.5" customHeight="1" x14ac:dyDescent="0.2">
      <c r="A50" s="120"/>
      <c r="B50" s="119" t="s">
        <v>107</v>
      </c>
      <c r="C50" s="113">
        <v>56.326394194041249</v>
      </c>
      <c r="D50" s="115">
        <v>23594</v>
      </c>
      <c r="E50" s="114">
        <v>24315</v>
      </c>
      <c r="F50" s="114">
        <v>24257</v>
      </c>
      <c r="G50" s="114">
        <v>23710</v>
      </c>
      <c r="H50" s="140">
        <v>23421</v>
      </c>
      <c r="I50" s="115">
        <v>173</v>
      </c>
      <c r="J50" s="116">
        <v>0.73865334528841642</v>
      </c>
    </row>
    <row r="51" spans="1:12" s="110" customFormat="1" ht="13.5" customHeight="1" x14ac:dyDescent="0.2">
      <c r="A51" s="118" t="s">
        <v>105</v>
      </c>
      <c r="B51" s="121" t="s">
        <v>108</v>
      </c>
      <c r="C51" s="113">
        <v>11.26098166539343</v>
      </c>
      <c r="D51" s="115">
        <v>4717</v>
      </c>
      <c r="E51" s="114">
        <v>5123</v>
      </c>
      <c r="F51" s="114">
        <v>5259</v>
      </c>
      <c r="G51" s="114">
        <v>4734</v>
      </c>
      <c r="H51" s="140">
        <v>4717</v>
      </c>
      <c r="I51" s="115">
        <v>0</v>
      </c>
      <c r="J51" s="116">
        <v>0</v>
      </c>
    </row>
    <row r="52" spans="1:12" s="110" customFormat="1" ht="13.5" customHeight="1" x14ac:dyDescent="0.2">
      <c r="A52" s="118"/>
      <c r="B52" s="121" t="s">
        <v>109</v>
      </c>
      <c r="C52" s="113">
        <v>70.63598166539343</v>
      </c>
      <c r="D52" s="115">
        <v>29588</v>
      </c>
      <c r="E52" s="114">
        <v>30506</v>
      </c>
      <c r="F52" s="114">
        <v>30459</v>
      </c>
      <c r="G52" s="114">
        <v>29911</v>
      </c>
      <c r="H52" s="140">
        <v>29480</v>
      </c>
      <c r="I52" s="115">
        <v>108</v>
      </c>
      <c r="J52" s="116">
        <v>0.36635006784260515</v>
      </c>
    </row>
    <row r="53" spans="1:12" s="110" customFormat="1" ht="13.5" customHeight="1" x14ac:dyDescent="0.2">
      <c r="A53" s="118"/>
      <c r="B53" s="121" t="s">
        <v>110</v>
      </c>
      <c r="C53" s="113">
        <v>16.758976317799846</v>
      </c>
      <c r="D53" s="115">
        <v>7020</v>
      </c>
      <c r="E53" s="114">
        <v>7060</v>
      </c>
      <c r="F53" s="114">
        <v>6986</v>
      </c>
      <c r="G53" s="114">
        <v>6778</v>
      </c>
      <c r="H53" s="140">
        <v>6585</v>
      </c>
      <c r="I53" s="115">
        <v>435</v>
      </c>
      <c r="J53" s="116">
        <v>6.6059225512528474</v>
      </c>
    </row>
    <row r="54" spans="1:12" s="110" customFormat="1" ht="13.5" customHeight="1" x14ac:dyDescent="0.2">
      <c r="A54" s="120"/>
      <c r="B54" s="121" t="s">
        <v>111</v>
      </c>
      <c r="C54" s="113">
        <v>1.3440603514132925</v>
      </c>
      <c r="D54" s="115">
        <v>563</v>
      </c>
      <c r="E54" s="114">
        <v>572</v>
      </c>
      <c r="F54" s="114">
        <v>584</v>
      </c>
      <c r="G54" s="114">
        <v>554</v>
      </c>
      <c r="H54" s="140">
        <v>530</v>
      </c>
      <c r="I54" s="115">
        <v>33</v>
      </c>
      <c r="J54" s="116">
        <v>6.2264150943396226</v>
      </c>
    </row>
    <row r="55" spans="1:12" s="110" customFormat="1" ht="13.5" customHeight="1" x14ac:dyDescent="0.2">
      <c r="A55" s="120"/>
      <c r="B55" s="121" t="s">
        <v>112</v>
      </c>
      <c r="C55" s="113">
        <v>0.31751336898395721</v>
      </c>
      <c r="D55" s="115">
        <v>133</v>
      </c>
      <c r="E55" s="114">
        <v>133</v>
      </c>
      <c r="F55" s="114">
        <v>162</v>
      </c>
      <c r="G55" s="114">
        <v>149</v>
      </c>
      <c r="H55" s="140">
        <v>139</v>
      </c>
      <c r="I55" s="115">
        <v>-6</v>
      </c>
      <c r="J55" s="116">
        <v>-4.3165467625899279</v>
      </c>
    </row>
    <row r="56" spans="1:12" s="110" customFormat="1" ht="13.5" customHeight="1" x14ac:dyDescent="0.2">
      <c r="A56" s="118" t="s">
        <v>113</v>
      </c>
      <c r="B56" s="122" t="s">
        <v>116</v>
      </c>
      <c r="C56" s="113">
        <v>83.618220015278837</v>
      </c>
      <c r="D56" s="115">
        <v>35026</v>
      </c>
      <c r="E56" s="114">
        <v>36294</v>
      </c>
      <c r="F56" s="114">
        <v>36335</v>
      </c>
      <c r="G56" s="114">
        <v>35380</v>
      </c>
      <c r="H56" s="140">
        <v>34924</v>
      </c>
      <c r="I56" s="115">
        <v>102</v>
      </c>
      <c r="J56" s="116">
        <v>0.29206276486084071</v>
      </c>
    </row>
    <row r="57" spans="1:12" s="110" customFormat="1" ht="13.5" customHeight="1" x14ac:dyDescent="0.2">
      <c r="A57" s="142"/>
      <c r="B57" s="124" t="s">
        <v>117</v>
      </c>
      <c r="C57" s="125">
        <v>16.362681436210849</v>
      </c>
      <c r="D57" s="143">
        <v>6854</v>
      </c>
      <c r="E57" s="144">
        <v>6959</v>
      </c>
      <c r="F57" s="144">
        <v>6944</v>
      </c>
      <c r="G57" s="144">
        <v>6589</v>
      </c>
      <c r="H57" s="145">
        <v>6378</v>
      </c>
      <c r="I57" s="143">
        <v>476</v>
      </c>
      <c r="J57" s="146">
        <v>7.4631545939165882</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2" t="s">
        <v>514</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5" t="s">
        <v>57</v>
      </c>
      <c r="B6" s="595"/>
      <c r="C6" s="167"/>
      <c r="D6" s="596" t="s">
        <v>127</v>
      </c>
      <c r="E6" s="596"/>
      <c r="F6" s="596"/>
      <c r="G6" s="596"/>
      <c r="H6" s="596"/>
      <c r="I6" s="596"/>
      <c r="J6" s="160"/>
      <c r="K6" s="161"/>
    </row>
    <row r="7" spans="1:11" s="94" customFormat="1" ht="24.95" customHeight="1" x14ac:dyDescent="0.2">
      <c r="A7" s="168"/>
      <c r="B7" s="169"/>
      <c r="C7" s="170"/>
      <c r="D7" s="594" t="s">
        <v>66</v>
      </c>
      <c r="E7" s="594"/>
      <c r="F7" s="594"/>
      <c r="G7" s="594" t="s">
        <v>128</v>
      </c>
      <c r="H7" s="594"/>
      <c r="I7" s="594"/>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600" t="s">
        <v>13</v>
      </c>
      <c r="B15" s="572"/>
      <c r="C15" s="572"/>
      <c r="D15" s="572"/>
      <c r="E15" s="572"/>
      <c r="F15" s="572"/>
      <c r="G15" s="572"/>
      <c r="H15" s="572"/>
      <c r="I15" s="601"/>
      <c r="J15" s="188"/>
      <c r="K15" s="161"/>
    </row>
    <row r="16" spans="1:11" s="192" customFormat="1" ht="24.95" customHeight="1" x14ac:dyDescent="0.2">
      <c r="A16" s="602" t="s">
        <v>104</v>
      </c>
      <c r="B16" s="603"/>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8" t="s">
        <v>139</v>
      </c>
      <c r="C20" s="598"/>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8" t="s">
        <v>143</v>
      </c>
      <c r="C22" s="598"/>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8" t="s">
        <v>155</v>
      </c>
      <c r="C28" s="598"/>
      <c r="D28" s="196"/>
      <c r="E28" s="196"/>
      <c r="F28" s="196"/>
      <c r="G28" s="196"/>
      <c r="H28" s="196"/>
      <c r="I28" s="197"/>
    </row>
    <row r="29" spans="1:9" s="198" customFormat="1" ht="24.95" customHeight="1" x14ac:dyDescent="0.2">
      <c r="A29" s="193" t="s">
        <v>156</v>
      </c>
      <c r="B29" s="598" t="s">
        <v>157</v>
      </c>
      <c r="C29" s="598"/>
      <c r="D29" s="196"/>
      <c r="E29" s="196"/>
      <c r="F29" s="196"/>
      <c r="G29" s="196"/>
      <c r="H29" s="196"/>
      <c r="I29" s="197"/>
    </row>
    <row r="30" spans="1:9" s="198" customFormat="1" ht="24.95" customHeight="1" x14ac:dyDescent="0.2">
      <c r="A30" s="201" t="s">
        <v>158</v>
      </c>
      <c r="B30" s="597" t="s">
        <v>159</v>
      </c>
      <c r="C30" s="597"/>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8" t="s">
        <v>162</v>
      </c>
      <c r="C32" s="598"/>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8" t="s">
        <v>168</v>
      </c>
      <c r="C36" s="598"/>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9" t="s">
        <v>175</v>
      </c>
      <c r="B44" s="599"/>
      <c r="C44" s="599"/>
      <c r="D44" s="599"/>
      <c r="E44" s="599"/>
      <c r="F44" s="599"/>
      <c r="G44" s="599"/>
      <c r="H44" s="599"/>
      <c r="I44" s="599"/>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B30:C30"/>
    <mergeCell ref="B32:C32"/>
    <mergeCell ref="B36:C36"/>
    <mergeCell ref="A44:I44"/>
    <mergeCell ref="A15:I15"/>
    <mergeCell ref="A16:B16"/>
    <mergeCell ref="B20:C20"/>
    <mergeCell ref="B22:C22"/>
    <mergeCell ref="B28:C28"/>
    <mergeCell ref="B29:C29"/>
    <mergeCell ref="D7:F7"/>
    <mergeCell ref="G7:I7"/>
    <mergeCell ref="A3:I3"/>
    <mergeCell ref="A4:I4"/>
    <mergeCell ref="A5:D5"/>
    <mergeCell ref="A6:B6"/>
    <mergeCell ref="D6:I6"/>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92" t="s">
        <v>97</v>
      </c>
      <c r="E8" s="592" t="s">
        <v>98</v>
      </c>
      <c r="F8" s="592" t="s">
        <v>99</v>
      </c>
      <c r="G8" s="592" t="s">
        <v>100</v>
      </c>
      <c r="H8" s="592" t="s">
        <v>101</v>
      </c>
      <c r="I8" s="590"/>
      <c r="J8" s="591"/>
    </row>
    <row r="9" spans="1:15" ht="12" customHeight="1" x14ac:dyDescent="0.2">
      <c r="A9" s="578"/>
      <c r="B9" s="579"/>
      <c r="C9" s="583"/>
      <c r="D9" s="593"/>
      <c r="E9" s="593"/>
      <c r="F9" s="593"/>
      <c r="G9" s="593"/>
      <c r="H9" s="593"/>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524479</v>
      </c>
      <c r="E12" s="236">
        <v>527156</v>
      </c>
      <c r="F12" s="114">
        <v>527785</v>
      </c>
      <c r="G12" s="114">
        <v>517160</v>
      </c>
      <c r="H12" s="140">
        <v>517032</v>
      </c>
      <c r="I12" s="115">
        <v>7447</v>
      </c>
      <c r="J12" s="116">
        <v>1.4403363815005648</v>
      </c>
    </row>
    <row r="13" spans="1:15" s="110" customFormat="1" ht="12" customHeight="1" x14ac:dyDescent="0.2">
      <c r="A13" s="118" t="s">
        <v>105</v>
      </c>
      <c r="B13" s="119" t="s">
        <v>106</v>
      </c>
      <c r="C13" s="113">
        <v>53.469824339964042</v>
      </c>
      <c r="D13" s="115">
        <v>280438</v>
      </c>
      <c r="E13" s="114">
        <v>281738</v>
      </c>
      <c r="F13" s="114">
        <v>283023</v>
      </c>
      <c r="G13" s="114">
        <v>277160</v>
      </c>
      <c r="H13" s="140">
        <v>276483</v>
      </c>
      <c r="I13" s="115">
        <v>3955</v>
      </c>
      <c r="J13" s="116">
        <v>1.4304676960247105</v>
      </c>
    </row>
    <row r="14" spans="1:15" s="110" customFormat="1" ht="12" customHeight="1" x14ac:dyDescent="0.2">
      <c r="A14" s="118"/>
      <c r="B14" s="119" t="s">
        <v>107</v>
      </c>
      <c r="C14" s="113">
        <v>46.530175660035958</v>
      </c>
      <c r="D14" s="115">
        <v>244041</v>
      </c>
      <c r="E14" s="114">
        <v>245418</v>
      </c>
      <c r="F14" s="114">
        <v>244762</v>
      </c>
      <c r="G14" s="114">
        <v>240000</v>
      </c>
      <c r="H14" s="140">
        <v>240549</v>
      </c>
      <c r="I14" s="115">
        <v>3492</v>
      </c>
      <c r="J14" s="116">
        <v>1.4516792836386765</v>
      </c>
    </row>
    <row r="15" spans="1:15" s="110" customFormat="1" ht="12" customHeight="1" x14ac:dyDescent="0.2">
      <c r="A15" s="118" t="s">
        <v>105</v>
      </c>
      <c r="B15" s="121" t="s">
        <v>108</v>
      </c>
      <c r="C15" s="113">
        <v>9.4884637897799529</v>
      </c>
      <c r="D15" s="115">
        <v>49765</v>
      </c>
      <c r="E15" s="114">
        <v>52225</v>
      </c>
      <c r="F15" s="114">
        <v>53345</v>
      </c>
      <c r="G15" s="114">
        <v>47471</v>
      </c>
      <c r="H15" s="140">
        <v>49413</v>
      </c>
      <c r="I15" s="115">
        <v>352</v>
      </c>
      <c r="J15" s="116">
        <v>0.71236314330236983</v>
      </c>
    </row>
    <row r="16" spans="1:15" s="110" customFormat="1" ht="12" customHeight="1" x14ac:dyDescent="0.2">
      <c r="A16" s="118"/>
      <c r="B16" s="121" t="s">
        <v>109</v>
      </c>
      <c r="C16" s="113">
        <v>69.116971318203397</v>
      </c>
      <c r="D16" s="115">
        <v>362504</v>
      </c>
      <c r="E16" s="114">
        <v>363846</v>
      </c>
      <c r="F16" s="114">
        <v>364501</v>
      </c>
      <c r="G16" s="114">
        <v>361936</v>
      </c>
      <c r="H16" s="140">
        <v>361524</v>
      </c>
      <c r="I16" s="115">
        <v>980</v>
      </c>
      <c r="J16" s="116">
        <v>0.27107467277414499</v>
      </c>
    </row>
    <row r="17" spans="1:10" s="110" customFormat="1" ht="12" customHeight="1" x14ac:dyDescent="0.2">
      <c r="A17" s="118"/>
      <c r="B17" s="121" t="s">
        <v>110</v>
      </c>
      <c r="C17" s="113">
        <v>20.185555570385088</v>
      </c>
      <c r="D17" s="115">
        <v>105869</v>
      </c>
      <c r="E17" s="114">
        <v>104791</v>
      </c>
      <c r="F17" s="114">
        <v>103712</v>
      </c>
      <c r="G17" s="114">
        <v>101819</v>
      </c>
      <c r="H17" s="140">
        <v>100384</v>
      </c>
      <c r="I17" s="115">
        <v>5485</v>
      </c>
      <c r="J17" s="116">
        <v>5.4640181702263311</v>
      </c>
    </row>
    <row r="18" spans="1:10" s="110" customFormat="1" ht="12" customHeight="1" x14ac:dyDescent="0.2">
      <c r="A18" s="120"/>
      <c r="B18" s="121" t="s">
        <v>111</v>
      </c>
      <c r="C18" s="113">
        <v>1.2090093216315621</v>
      </c>
      <c r="D18" s="115">
        <v>6341</v>
      </c>
      <c r="E18" s="114">
        <v>6294</v>
      </c>
      <c r="F18" s="114">
        <v>6227</v>
      </c>
      <c r="G18" s="114">
        <v>5934</v>
      </c>
      <c r="H18" s="140">
        <v>5711</v>
      </c>
      <c r="I18" s="115">
        <v>630</v>
      </c>
      <c r="J18" s="116">
        <v>11.031343022237786</v>
      </c>
    </row>
    <row r="19" spans="1:10" s="110" customFormat="1" ht="12" customHeight="1" x14ac:dyDescent="0.2">
      <c r="A19" s="120"/>
      <c r="B19" s="121" t="s">
        <v>112</v>
      </c>
      <c r="C19" s="113">
        <v>0.36817489356103866</v>
      </c>
      <c r="D19" s="115">
        <v>1931</v>
      </c>
      <c r="E19" s="114">
        <v>1891</v>
      </c>
      <c r="F19" s="114">
        <v>1939</v>
      </c>
      <c r="G19" s="114">
        <v>1673</v>
      </c>
      <c r="H19" s="140">
        <v>1578</v>
      </c>
      <c r="I19" s="115">
        <v>353</v>
      </c>
      <c r="J19" s="116">
        <v>22.370088719898607</v>
      </c>
    </row>
    <row r="20" spans="1:10" s="110" customFormat="1" ht="12" customHeight="1" x14ac:dyDescent="0.2">
      <c r="A20" s="118" t="s">
        <v>113</v>
      </c>
      <c r="B20" s="119" t="s">
        <v>181</v>
      </c>
      <c r="C20" s="113">
        <v>70.321595335561582</v>
      </c>
      <c r="D20" s="115">
        <v>368822</v>
      </c>
      <c r="E20" s="114">
        <v>370590</v>
      </c>
      <c r="F20" s="114">
        <v>372763</v>
      </c>
      <c r="G20" s="114">
        <v>365078</v>
      </c>
      <c r="H20" s="140">
        <v>366428</v>
      </c>
      <c r="I20" s="115">
        <v>2394</v>
      </c>
      <c r="J20" s="116">
        <v>0.65333435217832703</v>
      </c>
    </row>
    <row r="21" spans="1:10" s="110" customFormat="1" ht="12" customHeight="1" x14ac:dyDescent="0.2">
      <c r="A21" s="118"/>
      <c r="B21" s="119" t="s">
        <v>182</v>
      </c>
      <c r="C21" s="113">
        <v>29.678404664438425</v>
      </c>
      <c r="D21" s="115">
        <v>155657</v>
      </c>
      <c r="E21" s="114">
        <v>156566</v>
      </c>
      <c r="F21" s="114">
        <v>155022</v>
      </c>
      <c r="G21" s="114">
        <v>152082</v>
      </c>
      <c r="H21" s="140">
        <v>150604</v>
      </c>
      <c r="I21" s="115">
        <v>5053</v>
      </c>
      <c r="J21" s="116">
        <v>3.3551565695466254</v>
      </c>
    </row>
    <row r="22" spans="1:10" s="110" customFormat="1" ht="12" customHeight="1" x14ac:dyDescent="0.2">
      <c r="A22" s="118" t="s">
        <v>113</v>
      </c>
      <c r="B22" s="119" t="s">
        <v>116</v>
      </c>
      <c r="C22" s="113">
        <v>87.829255318134756</v>
      </c>
      <c r="D22" s="115">
        <v>460646</v>
      </c>
      <c r="E22" s="114">
        <v>463907</v>
      </c>
      <c r="F22" s="114">
        <v>464513</v>
      </c>
      <c r="G22" s="114">
        <v>456114</v>
      </c>
      <c r="H22" s="140">
        <v>457118</v>
      </c>
      <c r="I22" s="115">
        <v>3528</v>
      </c>
      <c r="J22" s="116">
        <v>0.77179196618816148</v>
      </c>
    </row>
    <row r="23" spans="1:10" s="110" customFormat="1" ht="12" customHeight="1" x14ac:dyDescent="0.2">
      <c r="A23" s="118"/>
      <c r="B23" s="119" t="s">
        <v>117</v>
      </c>
      <c r="C23" s="113">
        <v>12.113545060908063</v>
      </c>
      <c r="D23" s="115">
        <v>63533</v>
      </c>
      <c r="E23" s="114">
        <v>62959</v>
      </c>
      <c r="F23" s="114">
        <v>62967</v>
      </c>
      <c r="G23" s="114">
        <v>60737</v>
      </c>
      <c r="H23" s="140">
        <v>59597</v>
      </c>
      <c r="I23" s="115">
        <v>3936</v>
      </c>
      <c r="J23" s="116">
        <v>6.6043592798295219</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3042180</v>
      </c>
      <c r="E25" s="236">
        <v>3047365</v>
      </c>
      <c r="F25" s="236">
        <v>3071798</v>
      </c>
      <c r="G25" s="236">
        <v>3007560</v>
      </c>
      <c r="H25" s="241">
        <v>3000059</v>
      </c>
      <c r="I25" s="235">
        <v>42121</v>
      </c>
      <c r="J25" s="116">
        <v>1.4040057212208159</v>
      </c>
    </row>
    <row r="26" spans="1:10" s="110" customFormat="1" ht="12" customHeight="1" x14ac:dyDescent="0.2">
      <c r="A26" s="118" t="s">
        <v>105</v>
      </c>
      <c r="B26" s="119" t="s">
        <v>106</v>
      </c>
      <c r="C26" s="113">
        <v>53.944178188009914</v>
      </c>
      <c r="D26" s="115">
        <v>1641079</v>
      </c>
      <c r="E26" s="114">
        <v>1644126</v>
      </c>
      <c r="F26" s="114">
        <v>1664193</v>
      </c>
      <c r="G26" s="114">
        <v>1629317</v>
      </c>
      <c r="H26" s="140">
        <v>1623095</v>
      </c>
      <c r="I26" s="115">
        <v>17984</v>
      </c>
      <c r="J26" s="116">
        <v>1.108006616987915</v>
      </c>
    </row>
    <row r="27" spans="1:10" s="110" customFormat="1" ht="12" customHeight="1" x14ac:dyDescent="0.2">
      <c r="A27" s="118"/>
      <c r="B27" s="119" t="s">
        <v>107</v>
      </c>
      <c r="C27" s="113">
        <v>46.055821811990086</v>
      </c>
      <c r="D27" s="115">
        <v>1401101</v>
      </c>
      <c r="E27" s="114">
        <v>1403239</v>
      </c>
      <c r="F27" s="114">
        <v>1407605</v>
      </c>
      <c r="G27" s="114">
        <v>1378243</v>
      </c>
      <c r="H27" s="140">
        <v>1376964</v>
      </c>
      <c r="I27" s="115">
        <v>24137</v>
      </c>
      <c r="J27" s="116">
        <v>1.7529143826563367</v>
      </c>
    </row>
    <row r="28" spans="1:10" s="110" customFormat="1" ht="12" customHeight="1" x14ac:dyDescent="0.2">
      <c r="A28" s="118" t="s">
        <v>105</v>
      </c>
      <c r="B28" s="121" t="s">
        <v>108</v>
      </c>
      <c r="C28" s="113">
        <v>10.871809031681229</v>
      </c>
      <c r="D28" s="115">
        <v>330740</v>
      </c>
      <c r="E28" s="114">
        <v>342915</v>
      </c>
      <c r="F28" s="114">
        <v>354809</v>
      </c>
      <c r="G28" s="114">
        <v>315767</v>
      </c>
      <c r="H28" s="140">
        <v>327828</v>
      </c>
      <c r="I28" s="115">
        <v>2912</v>
      </c>
      <c r="J28" s="116">
        <v>0.8882706785265444</v>
      </c>
    </row>
    <row r="29" spans="1:10" s="110" customFormat="1" ht="12" customHeight="1" x14ac:dyDescent="0.2">
      <c r="A29" s="118"/>
      <c r="B29" s="121" t="s">
        <v>109</v>
      </c>
      <c r="C29" s="113">
        <v>67.383060831377506</v>
      </c>
      <c r="D29" s="115">
        <v>2049914</v>
      </c>
      <c r="E29" s="114">
        <v>2050390</v>
      </c>
      <c r="F29" s="114">
        <v>2067171</v>
      </c>
      <c r="G29" s="114">
        <v>2054726</v>
      </c>
      <c r="H29" s="140">
        <v>2047631</v>
      </c>
      <c r="I29" s="115">
        <v>2283</v>
      </c>
      <c r="J29" s="116">
        <v>0.11149469801932087</v>
      </c>
    </row>
    <row r="30" spans="1:10" s="110" customFormat="1" ht="12" customHeight="1" x14ac:dyDescent="0.2">
      <c r="A30" s="118"/>
      <c r="B30" s="121" t="s">
        <v>110</v>
      </c>
      <c r="C30" s="113">
        <v>20.534353654287386</v>
      </c>
      <c r="D30" s="115">
        <v>624692</v>
      </c>
      <c r="E30" s="114">
        <v>617350</v>
      </c>
      <c r="F30" s="114">
        <v>613535</v>
      </c>
      <c r="G30" s="114">
        <v>602020</v>
      </c>
      <c r="H30" s="140">
        <v>591082</v>
      </c>
      <c r="I30" s="115">
        <v>33610</v>
      </c>
      <c r="J30" s="116">
        <v>5.6861822894285394</v>
      </c>
    </row>
    <row r="31" spans="1:10" s="110" customFormat="1" ht="12" customHeight="1" x14ac:dyDescent="0.2">
      <c r="A31" s="120"/>
      <c r="B31" s="121" t="s">
        <v>111</v>
      </c>
      <c r="C31" s="113">
        <v>1.2107764826538863</v>
      </c>
      <c r="D31" s="115">
        <v>36834</v>
      </c>
      <c r="E31" s="114">
        <v>36710</v>
      </c>
      <c r="F31" s="114">
        <v>36283</v>
      </c>
      <c r="G31" s="114">
        <v>35047</v>
      </c>
      <c r="H31" s="140">
        <v>33518</v>
      </c>
      <c r="I31" s="115">
        <v>3316</v>
      </c>
      <c r="J31" s="116">
        <v>9.8931917178829281</v>
      </c>
    </row>
    <row r="32" spans="1:10" s="110" customFormat="1" ht="12" customHeight="1" x14ac:dyDescent="0.2">
      <c r="A32" s="120"/>
      <c r="B32" s="121" t="s">
        <v>112</v>
      </c>
      <c r="C32" s="113">
        <v>0.33807992952422278</v>
      </c>
      <c r="D32" s="115">
        <v>10285</v>
      </c>
      <c r="E32" s="114">
        <v>10055</v>
      </c>
      <c r="F32" s="114">
        <v>10321</v>
      </c>
      <c r="G32" s="114">
        <v>8982</v>
      </c>
      <c r="H32" s="140">
        <v>8476</v>
      </c>
      <c r="I32" s="115">
        <v>1809</v>
      </c>
      <c r="J32" s="116">
        <v>21.34261444077395</v>
      </c>
    </row>
    <row r="33" spans="1:10" s="110" customFormat="1" ht="12" customHeight="1" x14ac:dyDescent="0.2">
      <c r="A33" s="118" t="s">
        <v>113</v>
      </c>
      <c r="B33" s="119" t="s">
        <v>181</v>
      </c>
      <c r="C33" s="113">
        <v>70.020150023995953</v>
      </c>
      <c r="D33" s="115">
        <v>2130139</v>
      </c>
      <c r="E33" s="114">
        <v>2136733</v>
      </c>
      <c r="F33" s="114">
        <v>2165076</v>
      </c>
      <c r="G33" s="114">
        <v>2114966</v>
      </c>
      <c r="H33" s="140">
        <v>2118588</v>
      </c>
      <c r="I33" s="115">
        <v>11551</v>
      </c>
      <c r="J33" s="116">
        <v>0.5452216287451831</v>
      </c>
    </row>
    <row r="34" spans="1:10" s="110" customFormat="1" ht="12" customHeight="1" x14ac:dyDescent="0.2">
      <c r="A34" s="118"/>
      <c r="B34" s="119" t="s">
        <v>182</v>
      </c>
      <c r="C34" s="113">
        <v>29.979849976004051</v>
      </c>
      <c r="D34" s="115">
        <v>912041</v>
      </c>
      <c r="E34" s="114">
        <v>910632</v>
      </c>
      <c r="F34" s="114">
        <v>906722</v>
      </c>
      <c r="G34" s="114">
        <v>892594</v>
      </c>
      <c r="H34" s="140">
        <v>881471</v>
      </c>
      <c r="I34" s="115">
        <v>30570</v>
      </c>
      <c r="J34" s="116">
        <v>3.4680664480170078</v>
      </c>
    </row>
    <row r="35" spans="1:10" s="110" customFormat="1" ht="12" customHeight="1" x14ac:dyDescent="0.2">
      <c r="A35" s="118" t="s">
        <v>113</v>
      </c>
      <c r="B35" s="119" t="s">
        <v>116</v>
      </c>
      <c r="C35" s="113">
        <v>90.306523611357647</v>
      </c>
      <c r="D35" s="115">
        <v>2747287</v>
      </c>
      <c r="E35" s="114">
        <v>2759892</v>
      </c>
      <c r="F35" s="114">
        <v>2777866</v>
      </c>
      <c r="G35" s="114">
        <v>2725630</v>
      </c>
      <c r="H35" s="140">
        <v>2726580</v>
      </c>
      <c r="I35" s="115">
        <v>20707</v>
      </c>
      <c r="J35" s="116">
        <v>0.75944956685664822</v>
      </c>
    </row>
    <row r="36" spans="1:10" s="110" customFormat="1" ht="12" customHeight="1" x14ac:dyDescent="0.2">
      <c r="A36" s="118"/>
      <c r="B36" s="119" t="s">
        <v>117</v>
      </c>
      <c r="C36" s="113">
        <v>9.6545569295702425</v>
      </c>
      <c r="D36" s="115">
        <v>293709</v>
      </c>
      <c r="E36" s="114">
        <v>286294</v>
      </c>
      <c r="F36" s="114">
        <v>292731</v>
      </c>
      <c r="G36" s="114">
        <v>280719</v>
      </c>
      <c r="H36" s="140">
        <v>272279</v>
      </c>
      <c r="I36" s="115">
        <v>21430</v>
      </c>
      <c r="J36" s="116">
        <v>7.8706033149820591</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27441554</v>
      </c>
      <c r="E38" s="236">
        <v>27509686</v>
      </c>
      <c r="F38" s="236">
        <v>27669269</v>
      </c>
      <c r="G38" s="236">
        <v>27223430</v>
      </c>
      <c r="H38" s="241">
        <v>27137976</v>
      </c>
      <c r="I38" s="235">
        <v>303578</v>
      </c>
      <c r="J38" s="116">
        <v>1.1186464311118853</v>
      </c>
    </row>
    <row r="39" spans="1:10" s="110" customFormat="1" ht="12" customHeight="1" x14ac:dyDescent="0.2">
      <c r="A39" s="118" t="s">
        <v>105</v>
      </c>
      <c r="B39" s="119" t="s">
        <v>106</v>
      </c>
      <c r="C39" s="113">
        <v>54.248279816806296</v>
      </c>
      <c r="D39" s="115">
        <v>14886571</v>
      </c>
      <c r="E39" s="114">
        <v>14920349</v>
      </c>
      <c r="F39" s="114">
        <v>15072037</v>
      </c>
      <c r="G39" s="114">
        <v>14826108</v>
      </c>
      <c r="H39" s="140">
        <v>14759261</v>
      </c>
      <c r="I39" s="115">
        <v>127310</v>
      </c>
      <c r="J39" s="116">
        <v>0.86257706263206535</v>
      </c>
    </row>
    <row r="40" spans="1:10" s="110" customFormat="1" ht="12" customHeight="1" x14ac:dyDescent="0.2">
      <c r="A40" s="118"/>
      <c r="B40" s="119" t="s">
        <v>107</v>
      </c>
      <c r="C40" s="113">
        <v>45.751720183193704</v>
      </c>
      <c r="D40" s="115">
        <v>12554983</v>
      </c>
      <c r="E40" s="114">
        <v>12589337</v>
      </c>
      <c r="F40" s="114">
        <v>12597232</v>
      </c>
      <c r="G40" s="114">
        <v>12397322</v>
      </c>
      <c r="H40" s="140">
        <v>12378715</v>
      </c>
      <c r="I40" s="115">
        <v>176268</v>
      </c>
      <c r="J40" s="116">
        <v>1.4239604029982111</v>
      </c>
    </row>
    <row r="41" spans="1:10" s="110" customFormat="1" ht="12" customHeight="1" x14ac:dyDescent="0.2">
      <c r="A41" s="118" t="s">
        <v>105</v>
      </c>
      <c r="B41" s="121" t="s">
        <v>108</v>
      </c>
      <c r="C41" s="113">
        <v>10.538714389134086</v>
      </c>
      <c r="D41" s="115">
        <v>2891987</v>
      </c>
      <c r="E41" s="114">
        <v>2997767</v>
      </c>
      <c r="F41" s="114">
        <v>3072196</v>
      </c>
      <c r="G41" s="114">
        <v>2814032</v>
      </c>
      <c r="H41" s="140">
        <v>2889054</v>
      </c>
      <c r="I41" s="115">
        <v>2933</v>
      </c>
      <c r="J41" s="116">
        <v>0.10152112075440611</v>
      </c>
    </row>
    <row r="42" spans="1:10" s="110" customFormat="1" ht="12" customHeight="1" x14ac:dyDescent="0.2">
      <c r="A42" s="118"/>
      <c r="B42" s="121" t="s">
        <v>109</v>
      </c>
      <c r="C42" s="113">
        <v>68.326086780653895</v>
      </c>
      <c r="D42" s="115">
        <v>18749740</v>
      </c>
      <c r="E42" s="114">
        <v>18768586</v>
      </c>
      <c r="F42" s="114">
        <v>18897044</v>
      </c>
      <c r="G42" s="114">
        <v>18813939</v>
      </c>
      <c r="H42" s="140">
        <v>18759218</v>
      </c>
      <c r="I42" s="115">
        <v>-9478</v>
      </c>
      <c r="J42" s="116">
        <v>-5.0524494144691956E-2</v>
      </c>
    </row>
    <row r="43" spans="1:10" s="110" customFormat="1" ht="12" customHeight="1" x14ac:dyDescent="0.2">
      <c r="A43" s="118"/>
      <c r="B43" s="121" t="s">
        <v>110</v>
      </c>
      <c r="C43" s="113">
        <v>19.952805879725325</v>
      </c>
      <c r="D43" s="115">
        <v>5475360</v>
      </c>
      <c r="E43" s="114">
        <v>5419583</v>
      </c>
      <c r="F43" s="114">
        <v>5382047</v>
      </c>
      <c r="G43" s="114">
        <v>5289617</v>
      </c>
      <c r="H43" s="140">
        <v>5195801</v>
      </c>
      <c r="I43" s="115">
        <v>279559</v>
      </c>
      <c r="J43" s="116">
        <v>5.3804793524617285</v>
      </c>
    </row>
    <row r="44" spans="1:10" s="110" customFormat="1" ht="12" customHeight="1" x14ac:dyDescent="0.2">
      <c r="A44" s="120"/>
      <c r="B44" s="121" t="s">
        <v>111</v>
      </c>
      <c r="C44" s="113">
        <v>1.1823893063782029</v>
      </c>
      <c r="D44" s="115">
        <v>324466</v>
      </c>
      <c r="E44" s="114">
        <v>323748</v>
      </c>
      <c r="F44" s="114">
        <v>317982</v>
      </c>
      <c r="G44" s="114">
        <v>305842</v>
      </c>
      <c r="H44" s="140">
        <v>293903</v>
      </c>
      <c r="I44" s="115">
        <v>30563</v>
      </c>
      <c r="J44" s="116">
        <v>10.399009196911907</v>
      </c>
    </row>
    <row r="45" spans="1:10" s="110" customFormat="1" ht="12" customHeight="1" x14ac:dyDescent="0.2">
      <c r="A45" s="120"/>
      <c r="B45" s="121" t="s">
        <v>112</v>
      </c>
      <c r="C45" s="113">
        <v>0.34224738147118056</v>
      </c>
      <c r="D45" s="115">
        <v>93918</v>
      </c>
      <c r="E45" s="114">
        <v>91260</v>
      </c>
      <c r="F45" s="114">
        <v>93173</v>
      </c>
      <c r="G45" s="114">
        <v>81037</v>
      </c>
      <c r="H45" s="140">
        <v>76176</v>
      </c>
      <c r="I45" s="115">
        <v>17742</v>
      </c>
      <c r="J45" s="116">
        <v>23.290800252047887</v>
      </c>
    </row>
    <row r="46" spans="1:10" s="110" customFormat="1" ht="12" customHeight="1" x14ac:dyDescent="0.2">
      <c r="A46" s="118" t="s">
        <v>113</v>
      </c>
      <c r="B46" s="119" t="s">
        <v>181</v>
      </c>
      <c r="C46" s="113">
        <v>71.663525323675188</v>
      </c>
      <c r="D46" s="115">
        <v>19665585</v>
      </c>
      <c r="E46" s="114">
        <v>19737865</v>
      </c>
      <c r="F46" s="114">
        <v>19948582</v>
      </c>
      <c r="G46" s="114">
        <v>19598203</v>
      </c>
      <c r="H46" s="140">
        <v>19593539</v>
      </c>
      <c r="I46" s="115">
        <v>72046</v>
      </c>
      <c r="J46" s="116">
        <v>0.36770284326889596</v>
      </c>
    </row>
    <row r="47" spans="1:10" s="110" customFormat="1" ht="12" customHeight="1" x14ac:dyDescent="0.2">
      <c r="A47" s="118"/>
      <c r="B47" s="119" t="s">
        <v>182</v>
      </c>
      <c r="C47" s="113">
        <v>28.336474676324819</v>
      </c>
      <c r="D47" s="115">
        <v>7775969</v>
      </c>
      <c r="E47" s="114">
        <v>7771821</v>
      </c>
      <c r="F47" s="114">
        <v>7720686</v>
      </c>
      <c r="G47" s="114">
        <v>7625226</v>
      </c>
      <c r="H47" s="140">
        <v>7544437</v>
      </c>
      <c r="I47" s="115">
        <v>231532</v>
      </c>
      <c r="J47" s="116">
        <v>3.06891024472734</v>
      </c>
    </row>
    <row r="48" spans="1:10" s="110" customFormat="1" ht="12" customHeight="1" x14ac:dyDescent="0.2">
      <c r="A48" s="118" t="s">
        <v>113</v>
      </c>
      <c r="B48" s="119" t="s">
        <v>116</v>
      </c>
      <c r="C48" s="113">
        <v>86.197603823748466</v>
      </c>
      <c r="D48" s="115">
        <v>23653962</v>
      </c>
      <c r="E48" s="114">
        <v>23774742</v>
      </c>
      <c r="F48" s="114">
        <v>23889738</v>
      </c>
      <c r="G48" s="114">
        <v>23539136</v>
      </c>
      <c r="H48" s="140">
        <v>23545841</v>
      </c>
      <c r="I48" s="115">
        <v>108121</v>
      </c>
      <c r="J48" s="116">
        <v>0.45919362149774134</v>
      </c>
    </row>
    <row r="49" spans="1:10" s="110" customFormat="1" ht="12" customHeight="1" x14ac:dyDescent="0.2">
      <c r="A49" s="118"/>
      <c r="B49" s="119" t="s">
        <v>117</v>
      </c>
      <c r="C49" s="113">
        <v>13.748740322796587</v>
      </c>
      <c r="D49" s="115">
        <v>3772868</v>
      </c>
      <c r="E49" s="114">
        <v>3720476</v>
      </c>
      <c r="F49" s="114">
        <v>3765171</v>
      </c>
      <c r="G49" s="114">
        <v>3669112</v>
      </c>
      <c r="H49" s="140">
        <v>3577239</v>
      </c>
      <c r="I49" s="115">
        <v>195629</v>
      </c>
      <c r="J49" s="116">
        <v>5.4687148384550204</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458241</v>
      </c>
      <c r="E64" s="236">
        <v>460265</v>
      </c>
      <c r="F64" s="236">
        <v>460735</v>
      </c>
      <c r="G64" s="236">
        <v>452982</v>
      </c>
      <c r="H64" s="140">
        <v>452462</v>
      </c>
      <c r="I64" s="115">
        <v>5779</v>
      </c>
      <c r="J64" s="116">
        <v>1.2772343312808589</v>
      </c>
    </row>
    <row r="65" spans="1:12" s="110" customFormat="1" ht="12" customHeight="1" x14ac:dyDescent="0.2">
      <c r="A65" s="118" t="s">
        <v>105</v>
      </c>
      <c r="B65" s="119" t="s">
        <v>106</v>
      </c>
      <c r="C65" s="113">
        <v>52.925862155503324</v>
      </c>
      <c r="D65" s="235">
        <v>242528</v>
      </c>
      <c r="E65" s="236">
        <v>243513</v>
      </c>
      <c r="F65" s="236">
        <v>244432</v>
      </c>
      <c r="G65" s="236">
        <v>240006</v>
      </c>
      <c r="H65" s="140">
        <v>239145</v>
      </c>
      <c r="I65" s="115">
        <v>3383</v>
      </c>
      <c r="J65" s="116">
        <v>1.414622927512597</v>
      </c>
    </row>
    <row r="66" spans="1:12" s="110" customFormat="1" ht="12" customHeight="1" x14ac:dyDescent="0.2">
      <c r="A66" s="118"/>
      <c r="B66" s="119" t="s">
        <v>107</v>
      </c>
      <c r="C66" s="113">
        <v>47.074137844496676</v>
      </c>
      <c r="D66" s="235">
        <v>215713</v>
      </c>
      <c r="E66" s="236">
        <v>216752</v>
      </c>
      <c r="F66" s="236">
        <v>216303</v>
      </c>
      <c r="G66" s="236">
        <v>212976</v>
      </c>
      <c r="H66" s="140">
        <v>213317</v>
      </c>
      <c r="I66" s="115">
        <v>2396</v>
      </c>
      <c r="J66" s="116">
        <v>1.1232109958418692</v>
      </c>
    </row>
    <row r="67" spans="1:12" s="110" customFormat="1" ht="12" customHeight="1" x14ac:dyDescent="0.2">
      <c r="A67" s="118" t="s">
        <v>105</v>
      </c>
      <c r="B67" s="121" t="s">
        <v>108</v>
      </c>
      <c r="C67" s="113">
        <v>9.4888933988883579</v>
      </c>
      <c r="D67" s="235">
        <v>43482</v>
      </c>
      <c r="E67" s="236">
        <v>45364</v>
      </c>
      <c r="F67" s="236">
        <v>46061</v>
      </c>
      <c r="G67" s="236">
        <v>41453</v>
      </c>
      <c r="H67" s="140">
        <v>43064</v>
      </c>
      <c r="I67" s="115">
        <v>418</v>
      </c>
      <c r="J67" s="116">
        <v>0.97064833735835032</v>
      </c>
    </row>
    <row r="68" spans="1:12" s="110" customFormat="1" ht="12" customHeight="1" x14ac:dyDescent="0.2">
      <c r="A68" s="118"/>
      <c r="B68" s="121" t="s">
        <v>109</v>
      </c>
      <c r="C68" s="113">
        <v>69.717244855872778</v>
      </c>
      <c r="D68" s="235">
        <v>319473</v>
      </c>
      <c r="E68" s="236">
        <v>320597</v>
      </c>
      <c r="F68" s="236">
        <v>321206</v>
      </c>
      <c r="G68" s="236">
        <v>319824</v>
      </c>
      <c r="H68" s="140">
        <v>319259</v>
      </c>
      <c r="I68" s="115">
        <v>214</v>
      </c>
      <c r="J68" s="116">
        <v>6.7030216845883756E-2</v>
      </c>
    </row>
    <row r="69" spans="1:12" s="110" customFormat="1" ht="12" customHeight="1" x14ac:dyDescent="0.2">
      <c r="A69" s="118"/>
      <c r="B69" s="121" t="s">
        <v>110</v>
      </c>
      <c r="C69" s="113">
        <v>19.549538343360808</v>
      </c>
      <c r="D69" s="235">
        <v>89584</v>
      </c>
      <c r="E69" s="236">
        <v>88656</v>
      </c>
      <c r="F69" s="236">
        <v>87867</v>
      </c>
      <c r="G69" s="236">
        <v>86334</v>
      </c>
      <c r="H69" s="140">
        <v>84983</v>
      </c>
      <c r="I69" s="115">
        <v>4601</v>
      </c>
      <c r="J69" s="116">
        <v>5.4140239812668414</v>
      </c>
    </row>
    <row r="70" spans="1:12" s="110" customFormat="1" ht="12" customHeight="1" x14ac:dyDescent="0.2">
      <c r="A70" s="120"/>
      <c r="B70" s="121" t="s">
        <v>111</v>
      </c>
      <c r="C70" s="113">
        <v>1.2443234018780511</v>
      </c>
      <c r="D70" s="235">
        <v>5702</v>
      </c>
      <c r="E70" s="236">
        <v>5648</v>
      </c>
      <c r="F70" s="236">
        <v>5601</v>
      </c>
      <c r="G70" s="236">
        <v>5371</v>
      </c>
      <c r="H70" s="140">
        <v>5156</v>
      </c>
      <c r="I70" s="115">
        <v>546</v>
      </c>
      <c r="J70" s="116">
        <v>10.589604344453065</v>
      </c>
    </row>
    <row r="71" spans="1:12" s="110" customFormat="1" ht="12" customHeight="1" x14ac:dyDescent="0.2">
      <c r="A71" s="120"/>
      <c r="B71" s="121" t="s">
        <v>112</v>
      </c>
      <c r="C71" s="113">
        <v>0.3709838272873881</v>
      </c>
      <c r="D71" s="235">
        <v>1700</v>
      </c>
      <c r="E71" s="236">
        <v>1647</v>
      </c>
      <c r="F71" s="236">
        <v>1694</v>
      </c>
      <c r="G71" s="236">
        <v>1483</v>
      </c>
      <c r="H71" s="140">
        <v>1370</v>
      </c>
      <c r="I71" s="115">
        <v>330</v>
      </c>
      <c r="J71" s="116">
        <v>24.087591240875913</v>
      </c>
    </row>
    <row r="72" spans="1:12" s="110" customFormat="1" ht="12" customHeight="1" x14ac:dyDescent="0.2">
      <c r="A72" s="118" t="s">
        <v>113</v>
      </c>
      <c r="B72" s="119" t="s">
        <v>181</v>
      </c>
      <c r="C72" s="113">
        <v>69.647630831811213</v>
      </c>
      <c r="D72" s="235">
        <v>319154</v>
      </c>
      <c r="E72" s="236">
        <v>320576</v>
      </c>
      <c r="F72" s="236">
        <v>322620</v>
      </c>
      <c r="G72" s="236">
        <v>317014</v>
      </c>
      <c r="H72" s="140">
        <v>318022</v>
      </c>
      <c r="I72" s="115">
        <v>1132</v>
      </c>
      <c r="J72" s="116">
        <v>0.35595021728056547</v>
      </c>
    </row>
    <row r="73" spans="1:12" s="110" customFormat="1" ht="12" customHeight="1" x14ac:dyDescent="0.2">
      <c r="A73" s="118"/>
      <c r="B73" s="119" t="s">
        <v>182</v>
      </c>
      <c r="C73" s="113">
        <v>30.35236916818879</v>
      </c>
      <c r="D73" s="115">
        <v>139087</v>
      </c>
      <c r="E73" s="114">
        <v>139689</v>
      </c>
      <c r="F73" s="114">
        <v>138115</v>
      </c>
      <c r="G73" s="114">
        <v>135968</v>
      </c>
      <c r="H73" s="140">
        <v>134440</v>
      </c>
      <c r="I73" s="115">
        <v>4647</v>
      </c>
      <c r="J73" s="116">
        <v>3.4565605474561143</v>
      </c>
    </row>
    <row r="74" spans="1:12" s="110" customFormat="1" ht="12" customHeight="1" x14ac:dyDescent="0.2">
      <c r="A74" s="118" t="s">
        <v>113</v>
      </c>
      <c r="B74" s="119" t="s">
        <v>116</v>
      </c>
      <c r="C74" s="113">
        <v>87.004436530122803</v>
      </c>
      <c r="D74" s="115">
        <v>398690</v>
      </c>
      <c r="E74" s="114">
        <v>401266</v>
      </c>
      <c r="F74" s="114">
        <v>401932</v>
      </c>
      <c r="G74" s="114">
        <v>396081</v>
      </c>
      <c r="H74" s="140">
        <v>396709</v>
      </c>
      <c r="I74" s="115">
        <v>1981</v>
      </c>
      <c r="J74" s="116">
        <v>0.49935847182695631</v>
      </c>
    </row>
    <row r="75" spans="1:12" s="110" customFormat="1" ht="12" customHeight="1" x14ac:dyDescent="0.2">
      <c r="A75" s="142"/>
      <c r="B75" s="124" t="s">
        <v>117</v>
      </c>
      <c r="C75" s="125">
        <v>12.933369122361377</v>
      </c>
      <c r="D75" s="143">
        <v>59266</v>
      </c>
      <c r="E75" s="144">
        <v>58720</v>
      </c>
      <c r="F75" s="144">
        <v>58511</v>
      </c>
      <c r="G75" s="144">
        <v>56607</v>
      </c>
      <c r="H75" s="145">
        <v>55462</v>
      </c>
      <c r="I75" s="143">
        <v>3804</v>
      </c>
      <c r="J75" s="146">
        <v>6.8587501352277238</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2" t="s">
        <v>514</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4"/>
      <c r="B80" s="605"/>
      <c r="C80" s="605"/>
      <c r="D80" s="605"/>
      <c r="E80" s="605"/>
      <c r="F80" s="605"/>
      <c r="G80" s="605"/>
      <c r="H80" s="605"/>
      <c r="I80" s="605"/>
      <c r="J80" s="605"/>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78:J78"/>
    <mergeCell ref="A79:J79"/>
    <mergeCell ref="A80:J80"/>
    <mergeCell ref="A3:J3"/>
    <mergeCell ref="A4:J4"/>
    <mergeCell ref="A5:D5"/>
    <mergeCell ref="A7:B10"/>
    <mergeCell ref="C7:C10"/>
    <mergeCell ref="D7:H7"/>
    <mergeCell ref="I7:J8"/>
    <mergeCell ref="D8:D9"/>
    <mergeCell ref="E8:E9"/>
    <mergeCell ref="F8:F9"/>
    <mergeCell ref="G8:G9"/>
    <mergeCell ref="H8:H9"/>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92" t="s">
        <v>97</v>
      </c>
      <c r="G8" s="592" t="s">
        <v>98</v>
      </c>
      <c r="H8" s="592" t="s">
        <v>99</v>
      </c>
      <c r="I8" s="592" t="s">
        <v>100</v>
      </c>
      <c r="J8" s="592" t="s">
        <v>101</v>
      </c>
      <c r="K8" s="590"/>
      <c r="L8" s="591"/>
    </row>
    <row r="9" spans="1:17" ht="12" customHeight="1" x14ac:dyDescent="0.2">
      <c r="A9" s="578"/>
      <c r="B9" s="579"/>
      <c r="C9" s="579"/>
      <c r="D9" s="579"/>
      <c r="E9" s="583"/>
      <c r="F9" s="593"/>
      <c r="G9" s="593"/>
      <c r="H9" s="593"/>
      <c r="I9" s="593"/>
      <c r="J9" s="593"/>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524479</v>
      </c>
      <c r="G11" s="114">
        <v>527156</v>
      </c>
      <c r="H11" s="114">
        <v>527785</v>
      </c>
      <c r="I11" s="114">
        <v>517160</v>
      </c>
      <c r="J11" s="140">
        <v>517032</v>
      </c>
      <c r="K11" s="114">
        <v>7447</v>
      </c>
      <c r="L11" s="116">
        <v>1.4403363815005648</v>
      </c>
    </row>
    <row r="12" spans="1:17" s="110" customFormat="1" ht="24.95" customHeight="1" x14ac:dyDescent="0.2">
      <c r="A12" s="606" t="s">
        <v>185</v>
      </c>
      <c r="B12" s="607"/>
      <c r="C12" s="607"/>
      <c r="D12" s="608"/>
      <c r="E12" s="113">
        <v>53.469824339964042</v>
      </c>
      <c r="F12" s="115">
        <v>280438</v>
      </c>
      <c r="G12" s="114">
        <v>281738</v>
      </c>
      <c r="H12" s="114">
        <v>283023</v>
      </c>
      <c r="I12" s="114">
        <v>277160</v>
      </c>
      <c r="J12" s="140">
        <v>276483</v>
      </c>
      <c r="K12" s="114">
        <v>3955</v>
      </c>
      <c r="L12" s="116">
        <v>1.4304676960247105</v>
      </c>
    </row>
    <row r="13" spans="1:17" s="110" customFormat="1" ht="15" customHeight="1" x14ac:dyDescent="0.2">
      <c r="A13" s="120"/>
      <c r="B13" s="609" t="s">
        <v>107</v>
      </c>
      <c r="C13" s="609"/>
      <c r="E13" s="113">
        <v>46.530175660035958</v>
      </c>
      <c r="F13" s="115">
        <v>244041</v>
      </c>
      <c r="G13" s="114">
        <v>245418</v>
      </c>
      <c r="H13" s="114">
        <v>244762</v>
      </c>
      <c r="I13" s="114">
        <v>240000</v>
      </c>
      <c r="J13" s="140">
        <v>240549</v>
      </c>
      <c r="K13" s="114">
        <v>3492</v>
      </c>
      <c r="L13" s="116">
        <v>1.4516792836386765</v>
      </c>
    </row>
    <row r="14" spans="1:17" s="110" customFormat="1" ht="24.95" customHeight="1" x14ac:dyDescent="0.2">
      <c r="A14" s="606" t="s">
        <v>186</v>
      </c>
      <c r="B14" s="607"/>
      <c r="C14" s="607"/>
      <c r="D14" s="608"/>
      <c r="E14" s="113">
        <v>9.4884637897799529</v>
      </c>
      <c r="F14" s="115">
        <v>49765</v>
      </c>
      <c r="G14" s="114">
        <v>52225</v>
      </c>
      <c r="H14" s="114">
        <v>53345</v>
      </c>
      <c r="I14" s="114">
        <v>47471</v>
      </c>
      <c r="J14" s="140">
        <v>49413</v>
      </c>
      <c r="K14" s="114">
        <v>352</v>
      </c>
      <c r="L14" s="116">
        <v>0.71236314330236983</v>
      </c>
    </row>
    <row r="15" spans="1:17" s="110" customFormat="1" ht="15" customHeight="1" x14ac:dyDescent="0.2">
      <c r="A15" s="120"/>
      <c r="B15" s="119"/>
      <c r="C15" s="258" t="s">
        <v>106</v>
      </c>
      <c r="E15" s="113">
        <v>55.078870692253595</v>
      </c>
      <c r="F15" s="115">
        <v>27410</v>
      </c>
      <c r="G15" s="114">
        <v>28807</v>
      </c>
      <c r="H15" s="114">
        <v>29619</v>
      </c>
      <c r="I15" s="114">
        <v>26254</v>
      </c>
      <c r="J15" s="140">
        <v>27172</v>
      </c>
      <c r="K15" s="114">
        <v>238</v>
      </c>
      <c r="L15" s="116">
        <v>0.87590166347710874</v>
      </c>
    </row>
    <row r="16" spans="1:17" s="110" customFormat="1" ht="15" customHeight="1" x14ac:dyDescent="0.2">
      <c r="A16" s="120"/>
      <c r="B16" s="119"/>
      <c r="C16" s="258" t="s">
        <v>107</v>
      </c>
      <c r="E16" s="113">
        <v>44.921129307746405</v>
      </c>
      <c r="F16" s="115">
        <v>22355</v>
      </c>
      <c r="G16" s="114">
        <v>23418</v>
      </c>
      <c r="H16" s="114">
        <v>23726</v>
      </c>
      <c r="I16" s="114">
        <v>21217</v>
      </c>
      <c r="J16" s="140">
        <v>22241</v>
      </c>
      <c r="K16" s="114">
        <v>114</v>
      </c>
      <c r="L16" s="116">
        <v>0.51256688098556724</v>
      </c>
    </row>
    <row r="17" spans="1:12" s="110" customFormat="1" ht="15" customHeight="1" x14ac:dyDescent="0.2">
      <c r="A17" s="120"/>
      <c r="B17" s="121" t="s">
        <v>109</v>
      </c>
      <c r="C17" s="258"/>
      <c r="E17" s="113">
        <v>69.116971318203397</v>
      </c>
      <c r="F17" s="115">
        <v>362504</v>
      </c>
      <c r="G17" s="114">
        <v>363846</v>
      </c>
      <c r="H17" s="114">
        <v>364501</v>
      </c>
      <c r="I17" s="114">
        <v>361936</v>
      </c>
      <c r="J17" s="140">
        <v>361524</v>
      </c>
      <c r="K17" s="114">
        <v>980</v>
      </c>
      <c r="L17" s="116">
        <v>0.27107467277414499</v>
      </c>
    </row>
    <row r="18" spans="1:12" s="110" customFormat="1" ht="15" customHeight="1" x14ac:dyDescent="0.2">
      <c r="A18" s="120"/>
      <c r="B18" s="119"/>
      <c r="C18" s="258" t="s">
        <v>106</v>
      </c>
      <c r="E18" s="113">
        <v>53.254584776995564</v>
      </c>
      <c r="F18" s="115">
        <v>193050</v>
      </c>
      <c r="G18" s="114">
        <v>193644</v>
      </c>
      <c r="H18" s="114">
        <v>194573</v>
      </c>
      <c r="I18" s="114">
        <v>193235</v>
      </c>
      <c r="J18" s="140">
        <v>192578</v>
      </c>
      <c r="K18" s="114">
        <v>472</v>
      </c>
      <c r="L18" s="116">
        <v>0.24509549377395135</v>
      </c>
    </row>
    <row r="19" spans="1:12" s="110" customFormat="1" ht="15" customHeight="1" x14ac:dyDescent="0.2">
      <c r="A19" s="120"/>
      <c r="B19" s="119"/>
      <c r="C19" s="258" t="s">
        <v>107</v>
      </c>
      <c r="E19" s="113">
        <v>46.745415223004436</v>
      </c>
      <c r="F19" s="115">
        <v>169454</v>
      </c>
      <c r="G19" s="114">
        <v>170202</v>
      </c>
      <c r="H19" s="114">
        <v>169928</v>
      </c>
      <c r="I19" s="114">
        <v>168701</v>
      </c>
      <c r="J19" s="140">
        <v>168946</v>
      </c>
      <c r="K19" s="114">
        <v>508</v>
      </c>
      <c r="L19" s="116">
        <v>0.30068779373290871</v>
      </c>
    </row>
    <row r="20" spans="1:12" s="110" customFormat="1" ht="15" customHeight="1" x14ac:dyDescent="0.2">
      <c r="A20" s="120"/>
      <c r="B20" s="121" t="s">
        <v>110</v>
      </c>
      <c r="C20" s="258"/>
      <c r="E20" s="113">
        <v>20.185555570385088</v>
      </c>
      <c r="F20" s="115">
        <v>105869</v>
      </c>
      <c r="G20" s="114">
        <v>104791</v>
      </c>
      <c r="H20" s="114">
        <v>103712</v>
      </c>
      <c r="I20" s="114">
        <v>101819</v>
      </c>
      <c r="J20" s="140">
        <v>100384</v>
      </c>
      <c r="K20" s="114">
        <v>5485</v>
      </c>
      <c r="L20" s="116">
        <v>5.4640181702263311</v>
      </c>
    </row>
    <row r="21" spans="1:12" s="110" customFormat="1" ht="15" customHeight="1" x14ac:dyDescent="0.2">
      <c r="A21" s="120"/>
      <c r="B21" s="119"/>
      <c r="C21" s="258" t="s">
        <v>106</v>
      </c>
      <c r="E21" s="113">
        <v>53.01835287005639</v>
      </c>
      <c r="F21" s="115">
        <v>56130</v>
      </c>
      <c r="G21" s="114">
        <v>55448</v>
      </c>
      <c r="H21" s="114">
        <v>55031</v>
      </c>
      <c r="I21" s="114">
        <v>54033</v>
      </c>
      <c r="J21" s="140">
        <v>53218</v>
      </c>
      <c r="K21" s="114">
        <v>2912</v>
      </c>
      <c r="L21" s="116">
        <v>5.4718328385132846</v>
      </c>
    </row>
    <row r="22" spans="1:12" s="110" customFormat="1" ht="15" customHeight="1" x14ac:dyDescent="0.2">
      <c r="A22" s="120"/>
      <c r="B22" s="119"/>
      <c r="C22" s="258" t="s">
        <v>107</v>
      </c>
      <c r="E22" s="113">
        <v>46.98164712994361</v>
      </c>
      <c r="F22" s="115">
        <v>49739</v>
      </c>
      <c r="G22" s="114">
        <v>49343</v>
      </c>
      <c r="H22" s="114">
        <v>48681</v>
      </c>
      <c r="I22" s="114">
        <v>47786</v>
      </c>
      <c r="J22" s="140">
        <v>47166</v>
      </c>
      <c r="K22" s="114">
        <v>2573</v>
      </c>
      <c r="L22" s="116">
        <v>5.4552007802230422</v>
      </c>
    </row>
    <row r="23" spans="1:12" s="110" customFormat="1" ht="15" customHeight="1" x14ac:dyDescent="0.2">
      <c r="A23" s="120"/>
      <c r="B23" s="121" t="s">
        <v>111</v>
      </c>
      <c r="C23" s="258"/>
      <c r="E23" s="113">
        <v>1.2090093216315621</v>
      </c>
      <c r="F23" s="115">
        <v>6341</v>
      </c>
      <c r="G23" s="114">
        <v>6294</v>
      </c>
      <c r="H23" s="114">
        <v>6227</v>
      </c>
      <c r="I23" s="114">
        <v>5934</v>
      </c>
      <c r="J23" s="140">
        <v>5711</v>
      </c>
      <c r="K23" s="114">
        <v>630</v>
      </c>
      <c r="L23" s="116">
        <v>11.031343022237786</v>
      </c>
    </row>
    <row r="24" spans="1:12" s="110" customFormat="1" ht="15" customHeight="1" x14ac:dyDescent="0.2">
      <c r="A24" s="120"/>
      <c r="B24" s="119"/>
      <c r="C24" s="258" t="s">
        <v>106</v>
      </c>
      <c r="E24" s="113">
        <v>60.684434631761555</v>
      </c>
      <c r="F24" s="115">
        <v>3848</v>
      </c>
      <c r="G24" s="114">
        <v>3839</v>
      </c>
      <c r="H24" s="114">
        <v>3800</v>
      </c>
      <c r="I24" s="114">
        <v>3638</v>
      </c>
      <c r="J24" s="140">
        <v>3515</v>
      </c>
      <c r="K24" s="114">
        <v>333</v>
      </c>
      <c r="L24" s="116">
        <v>9.473684210526315</v>
      </c>
    </row>
    <row r="25" spans="1:12" s="110" customFormat="1" ht="15" customHeight="1" x14ac:dyDescent="0.2">
      <c r="A25" s="120"/>
      <c r="B25" s="119"/>
      <c r="C25" s="258" t="s">
        <v>107</v>
      </c>
      <c r="E25" s="113">
        <v>39.315565368238445</v>
      </c>
      <c r="F25" s="115">
        <v>2493</v>
      </c>
      <c r="G25" s="114">
        <v>2455</v>
      </c>
      <c r="H25" s="114">
        <v>2427</v>
      </c>
      <c r="I25" s="114">
        <v>2296</v>
      </c>
      <c r="J25" s="140">
        <v>2196</v>
      </c>
      <c r="K25" s="114">
        <v>297</v>
      </c>
      <c r="L25" s="116">
        <v>13.524590163934427</v>
      </c>
    </row>
    <row r="26" spans="1:12" s="110" customFormat="1" ht="15" customHeight="1" x14ac:dyDescent="0.2">
      <c r="A26" s="120"/>
      <c r="C26" s="121" t="s">
        <v>187</v>
      </c>
      <c r="D26" s="110" t="s">
        <v>188</v>
      </c>
      <c r="E26" s="113">
        <v>0.36817489356103866</v>
      </c>
      <c r="F26" s="115">
        <v>1931</v>
      </c>
      <c r="G26" s="114">
        <v>1891</v>
      </c>
      <c r="H26" s="114">
        <v>1939</v>
      </c>
      <c r="I26" s="114">
        <v>1673</v>
      </c>
      <c r="J26" s="140">
        <v>1578</v>
      </c>
      <c r="K26" s="114">
        <v>353</v>
      </c>
      <c r="L26" s="116">
        <v>22.370088719898607</v>
      </c>
    </row>
    <row r="27" spans="1:12" s="110" customFormat="1" ht="15" customHeight="1" x14ac:dyDescent="0.2">
      <c r="A27" s="120"/>
      <c r="B27" s="119"/>
      <c r="D27" s="259" t="s">
        <v>106</v>
      </c>
      <c r="E27" s="113">
        <v>52.200932159502848</v>
      </c>
      <c r="F27" s="115">
        <v>1008</v>
      </c>
      <c r="G27" s="114">
        <v>1001</v>
      </c>
      <c r="H27" s="114">
        <v>1022</v>
      </c>
      <c r="I27" s="114">
        <v>896</v>
      </c>
      <c r="J27" s="140">
        <v>854</v>
      </c>
      <c r="K27" s="114">
        <v>154</v>
      </c>
      <c r="L27" s="116">
        <v>18.032786885245901</v>
      </c>
    </row>
    <row r="28" spans="1:12" s="110" customFormat="1" ht="15" customHeight="1" x14ac:dyDescent="0.2">
      <c r="A28" s="120"/>
      <c r="B28" s="119"/>
      <c r="D28" s="259" t="s">
        <v>107</v>
      </c>
      <c r="E28" s="113">
        <v>47.799067840497152</v>
      </c>
      <c r="F28" s="115">
        <v>923</v>
      </c>
      <c r="G28" s="114">
        <v>890</v>
      </c>
      <c r="H28" s="114">
        <v>917</v>
      </c>
      <c r="I28" s="114">
        <v>777</v>
      </c>
      <c r="J28" s="140">
        <v>724</v>
      </c>
      <c r="K28" s="114">
        <v>199</v>
      </c>
      <c r="L28" s="116">
        <v>27.486187845303867</v>
      </c>
    </row>
    <row r="29" spans="1:12" s="110" customFormat="1" ht="24.95" customHeight="1" x14ac:dyDescent="0.2">
      <c r="A29" s="606" t="s">
        <v>189</v>
      </c>
      <c r="B29" s="607"/>
      <c r="C29" s="607"/>
      <c r="D29" s="608"/>
      <c r="E29" s="113">
        <v>87.829255318134756</v>
      </c>
      <c r="F29" s="115">
        <v>460646</v>
      </c>
      <c r="G29" s="114">
        <v>463907</v>
      </c>
      <c r="H29" s="114">
        <v>464513</v>
      </c>
      <c r="I29" s="114">
        <v>456114</v>
      </c>
      <c r="J29" s="140">
        <v>457118</v>
      </c>
      <c r="K29" s="114">
        <v>3528</v>
      </c>
      <c r="L29" s="116">
        <v>0.77179196618816148</v>
      </c>
    </row>
    <row r="30" spans="1:12" s="110" customFormat="1" ht="15" customHeight="1" x14ac:dyDescent="0.2">
      <c r="A30" s="120"/>
      <c r="B30" s="119"/>
      <c r="C30" s="258" t="s">
        <v>106</v>
      </c>
      <c r="E30" s="113">
        <v>52.241200401175739</v>
      </c>
      <c r="F30" s="115">
        <v>240647</v>
      </c>
      <c r="G30" s="114">
        <v>242392</v>
      </c>
      <c r="H30" s="114">
        <v>243402</v>
      </c>
      <c r="I30" s="114">
        <v>238908</v>
      </c>
      <c r="J30" s="140">
        <v>239168</v>
      </c>
      <c r="K30" s="114">
        <v>1479</v>
      </c>
      <c r="L30" s="116">
        <v>0.61839376505218091</v>
      </c>
    </row>
    <row r="31" spans="1:12" s="110" customFormat="1" ht="15" customHeight="1" x14ac:dyDescent="0.2">
      <c r="A31" s="120"/>
      <c r="B31" s="119"/>
      <c r="C31" s="258" t="s">
        <v>107</v>
      </c>
      <c r="E31" s="113">
        <v>47.758799598824261</v>
      </c>
      <c r="F31" s="115">
        <v>219999</v>
      </c>
      <c r="G31" s="114">
        <v>221515</v>
      </c>
      <c r="H31" s="114">
        <v>221111</v>
      </c>
      <c r="I31" s="114">
        <v>217206</v>
      </c>
      <c r="J31" s="140">
        <v>217950</v>
      </c>
      <c r="K31" s="114">
        <v>2049</v>
      </c>
      <c r="L31" s="116">
        <v>0.94012388162422578</v>
      </c>
    </row>
    <row r="32" spans="1:12" s="110" customFormat="1" ht="15" customHeight="1" x14ac:dyDescent="0.2">
      <c r="A32" s="120"/>
      <c r="B32" s="119" t="s">
        <v>117</v>
      </c>
      <c r="C32" s="258"/>
      <c r="E32" s="113">
        <v>12.113545060908063</v>
      </c>
      <c r="F32" s="115">
        <v>63533</v>
      </c>
      <c r="G32" s="114">
        <v>62959</v>
      </c>
      <c r="H32" s="114">
        <v>62967</v>
      </c>
      <c r="I32" s="114">
        <v>60737</v>
      </c>
      <c r="J32" s="140">
        <v>59597</v>
      </c>
      <c r="K32" s="114">
        <v>3936</v>
      </c>
      <c r="L32" s="116">
        <v>6.6043592798295219</v>
      </c>
    </row>
    <row r="33" spans="1:12" s="110" customFormat="1" ht="15" customHeight="1" x14ac:dyDescent="0.2">
      <c r="A33" s="120"/>
      <c r="B33" s="119"/>
      <c r="C33" s="258" t="s">
        <v>106</v>
      </c>
      <c r="E33" s="113">
        <v>62.287315253490313</v>
      </c>
      <c r="F33" s="115">
        <v>39573</v>
      </c>
      <c r="G33" s="114">
        <v>39130</v>
      </c>
      <c r="H33" s="114">
        <v>39398</v>
      </c>
      <c r="I33" s="114">
        <v>38040</v>
      </c>
      <c r="J33" s="140">
        <v>37096</v>
      </c>
      <c r="K33" s="114">
        <v>2477</v>
      </c>
      <c r="L33" s="116">
        <v>6.6772697864998918</v>
      </c>
    </row>
    <row r="34" spans="1:12" s="110" customFormat="1" ht="15" customHeight="1" x14ac:dyDescent="0.2">
      <c r="A34" s="120"/>
      <c r="B34" s="119"/>
      <c r="C34" s="258" t="s">
        <v>107</v>
      </c>
      <c r="E34" s="113">
        <v>37.712684746509687</v>
      </c>
      <c r="F34" s="115">
        <v>23960</v>
      </c>
      <c r="G34" s="114">
        <v>23829</v>
      </c>
      <c r="H34" s="114">
        <v>23569</v>
      </c>
      <c r="I34" s="114">
        <v>22697</v>
      </c>
      <c r="J34" s="140">
        <v>22501</v>
      </c>
      <c r="K34" s="114">
        <v>1459</v>
      </c>
      <c r="L34" s="116">
        <v>6.4841562597217903</v>
      </c>
    </row>
    <row r="35" spans="1:12" s="110" customFormat="1" ht="24.95" customHeight="1" x14ac:dyDescent="0.2">
      <c r="A35" s="606" t="s">
        <v>190</v>
      </c>
      <c r="B35" s="607"/>
      <c r="C35" s="607"/>
      <c r="D35" s="608"/>
      <c r="E35" s="113">
        <v>70.321595335561582</v>
      </c>
      <c r="F35" s="115">
        <v>368822</v>
      </c>
      <c r="G35" s="114">
        <v>370590</v>
      </c>
      <c r="H35" s="114">
        <v>372763</v>
      </c>
      <c r="I35" s="114">
        <v>365078</v>
      </c>
      <c r="J35" s="140">
        <v>366428</v>
      </c>
      <c r="K35" s="114">
        <v>2394</v>
      </c>
      <c r="L35" s="116">
        <v>0.65333435217832703</v>
      </c>
    </row>
    <row r="36" spans="1:12" s="110" customFormat="1" ht="15" customHeight="1" x14ac:dyDescent="0.2">
      <c r="A36" s="120"/>
      <c r="B36" s="119"/>
      <c r="C36" s="258" t="s">
        <v>106</v>
      </c>
      <c r="E36" s="113">
        <v>65.565503142437279</v>
      </c>
      <c r="F36" s="115">
        <v>241820</v>
      </c>
      <c r="G36" s="114">
        <v>242835</v>
      </c>
      <c r="H36" s="114">
        <v>244666</v>
      </c>
      <c r="I36" s="114">
        <v>239902</v>
      </c>
      <c r="J36" s="140">
        <v>240231</v>
      </c>
      <c r="K36" s="114">
        <v>1589</v>
      </c>
      <c r="L36" s="116">
        <v>0.66144669089334851</v>
      </c>
    </row>
    <row r="37" spans="1:12" s="110" customFormat="1" ht="15" customHeight="1" x14ac:dyDescent="0.2">
      <c r="A37" s="120"/>
      <c r="B37" s="119"/>
      <c r="C37" s="258" t="s">
        <v>107</v>
      </c>
      <c r="E37" s="113">
        <v>34.434496857562728</v>
      </c>
      <c r="F37" s="115">
        <v>127002</v>
      </c>
      <c r="G37" s="114">
        <v>127755</v>
      </c>
      <c r="H37" s="114">
        <v>128097</v>
      </c>
      <c r="I37" s="114">
        <v>125176</v>
      </c>
      <c r="J37" s="140">
        <v>126197</v>
      </c>
      <c r="K37" s="114">
        <v>805</v>
      </c>
      <c r="L37" s="116">
        <v>0.63789155051229429</v>
      </c>
    </row>
    <row r="38" spans="1:12" s="110" customFormat="1" ht="15" customHeight="1" x14ac:dyDescent="0.2">
      <c r="A38" s="120"/>
      <c r="B38" s="119" t="s">
        <v>182</v>
      </c>
      <c r="C38" s="258"/>
      <c r="E38" s="113">
        <v>29.678404664438425</v>
      </c>
      <c r="F38" s="115">
        <v>155657</v>
      </c>
      <c r="G38" s="114">
        <v>156566</v>
      </c>
      <c r="H38" s="114">
        <v>155022</v>
      </c>
      <c r="I38" s="114">
        <v>152082</v>
      </c>
      <c r="J38" s="140">
        <v>150604</v>
      </c>
      <c r="K38" s="114">
        <v>5053</v>
      </c>
      <c r="L38" s="116">
        <v>3.3551565695466254</v>
      </c>
    </row>
    <row r="39" spans="1:12" s="110" customFormat="1" ht="15" customHeight="1" x14ac:dyDescent="0.2">
      <c r="A39" s="120"/>
      <c r="B39" s="119"/>
      <c r="C39" s="258" t="s">
        <v>106</v>
      </c>
      <c r="E39" s="113">
        <v>24.809677688764399</v>
      </c>
      <c r="F39" s="115">
        <v>38618</v>
      </c>
      <c r="G39" s="114">
        <v>38903</v>
      </c>
      <c r="H39" s="114">
        <v>38357</v>
      </c>
      <c r="I39" s="114">
        <v>37258</v>
      </c>
      <c r="J39" s="140">
        <v>36252</v>
      </c>
      <c r="K39" s="114">
        <v>2366</v>
      </c>
      <c r="L39" s="116">
        <v>6.5265364669535471</v>
      </c>
    </row>
    <row r="40" spans="1:12" s="110" customFormat="1" ht="15" customHeight="1" x14ac:dyDescent="0.2">
      <c r="A40" s="120"/>
      <c r="B40" s="119"/>
      <c r="C40" s="258" t="s">
        <v>107</v>
      </c>
      <c r="E40" s="113">
        <v>75.190322311235605</v>
      </c>
      <c r="F40" s="115">
        <v>117039</v>
      </c>
      <c r="G40" s="114">
        <v>117663</v>
      </c>
      <c r="H40" s="114">
        <v>116665</v>
      </c>
      <c r="I40" s="114">
        <v>114824</v>
      </c>
      <c r="J40" s="140">
        <v>114352</v>
      </c>
      <c r="K40" s="114">
        <v>2687</v>
      </c>
      <c r="L40" s="116">
        <v>2.3497621379599831</v>
      </c>
    </row>
    <row r="41" spans="1:12" s="110" customFormat="1" ht="24.75" customHeight="1" x14ac:dyDescent="0.2">
      <c r="A41" s="606" t="s">
        <v>517</v>
      </c>
      <c r="B41" s="607"/>
      <c r="C41" s="607"/>
      <c r="D41" s="608"/>
      <c r="E41" s="113">
        <v>4.3599457747593329</v>
      </c>
      <c r="F41" s="115">
        <v>22867</v>
      </c>
      <c r="G41" s="114">
        <v>25309</v>
      </c>
      <c r="H41" s="114">
        <v>25666</v>
      </c>
      <c r="I41" s="114">
        <v>19991</v>
      </c>
      <c r="J41" s="140">
        <v>22788</v>
      </c>
      <c r="K41" s="114">
        <v>79</v>
      </c>
      <c r="L41" s="116">
        <v>0.34667368790591541</v>
      </c>
    </row>
    <row r="42" spans="1:12" s="110" customFormat="1" ht="15" customHeight="1" x14ac:dyDescent="0.2">
      <c r="A42" s="120"/>
      <c r="B42" s="119"/>
      <c r="C42" s="258" t="s">
        <v>106</v>
      </c>
      <c r="E42" s="113">
        <v>56.522499672016444</v>
      </c>
      <c r="F42" s="115">
        <v>12925</v>
      </c>
      <c r="G42" s="114">
        <v>14513</v>
      </c>
      <c r="H42" s="114">
        <v>14807</v>
      </c>
      <c r="I42" s="114">
        <v>11273</v>
      </c>
      <c r="J42" s="140">
        <v>12775</v>
      </c>
      <c r="K42" s="114">
        <v>150</v>
      </c>
      <c r="L42" s="116">
        <v>1.1741682974559686</v>
      </c>
    </row>
    <row r="43" spans="1:12" s="110" customFormat="1" ht="15" customHeight="1" x14ac:dyDescent="0.2">
      <c r="A43" s="123"/>
      <c r="B43" s="124"/>
      <c r="C43" s="260" t="s">
        <v>107</v>
      </c>
      <c r="D43" s="261"/>
      <c r="E43" s="125">
        <v>43.477500327983556</v>
      </c>
      <c r="F43" s="143">
        <v>9942</v>
      </c>
      <c r="G43" s="144">
        <v>10796</v>
      </c>
      <c r="H43" s="144">
        <v>10859</v>
      </c>
      <c r="I43" s="144">
        <v>8718</v>
      </c>
      <c r="J43" s="145">
        <v>10013</v>
      </c>
      <c r="K43" s="144">
        <v>-71</v>
      </c>
      <c r="L43" s="146">
        <v>-0.70907819834215524</v>
      </c>
    </row>
    <row r="44" spans="1:12" s="110" customFormat="1" ht="45.75" customHeight="1" x14ac:dyDescent="0.2">
      <c r="A44" s="606" t="s">
        <v>191</v>
      </c>
      <c r="B44" s="607"/>
      <c r="C44" s="607"/>
      <c r="D44" s="608"/>
      <c r="E44" s="113">
        <v>0.59926136222803961</v>
      </c>
      <c r="F44" s="115">
        <v>3143</v>
      </c>
      <c r="G44" s="114">
        <v>3196</v>
      </c>
      <c r="H44" s="114">
        <v>3232</v>
      </c>
      <c r="I44" s="114">
        <v>2997</v>
      </c>
      <c r="J44" s="140">
        <v>3125</v>
      </c>
      <c r="K44" s="114">
        <v>18</v>
      </c>
      <c r="L44" s="116">
        <v>0.57599999999999996</v>
      </c>
    </row>
    <row r="45" spans="1:12" s="110" customFormat="1" ht="15" customHeight="1" x14ac:dyDescent="0.2">
      <c r="A45" s="120"/>
      <c r="B45" s="119"/>
      <c r="C45" s="258" t="s">
        <v>106</v>
      </c>
      <c r="E45" s="113">
        <v>61.947184218899139</v>
      </c>
      <c r="F45" s="115">
        <v>1947</v>
      </c>
      <c r="G45" s="114">
        <v>1972</v>
      </c>
      <c r="H45" s="114">
        <v>2001</v>
      </c>
      <c r="I45" s="114">
        <v>1873</v>
      </c>
      <c r="J45" s="140">
        <v>1952</v>
      </c>
      <c r="K45" s="114">
        <v>-5</v>
      </c>
      <c r="L45" s="116">
        <v>-0.25614754098360654</v>
      </c>
    </row>
    <row r="46" spans="1:12" s="110" customFormat="1" ht="15" customHeight="1" x14ac:dyDescent="0.2">
      <c r="A46" s="123"/>
      <c r="B46" s="124"/>
      <c r="C46" s="260" t="s">
        <v>107</v>
      </c>
      <c r="D46" s="261"/>
      <c r="E46" s="125">
        <v>38.052815781100861</v>
      </c>
      <c r="F46" s="143">
        <v>1196</v>
      </c>
      <c r="G46" s="144">
        <v>1224</v>
      </c>
      <c r="H46" s="144">
        <v>1231</v>
      </c>
      <c r="I46" s="144">
        <v>1124</v>
      </c>
      <c r="J46" s="145">
        <v>1173</v>
      </c>
      <c r="K46" s="144">
        <v>23</v>
      </c>
      <c r="L46" s="146">
        <v>1.9607843137254901</v>
      </c>
    </row>
    <row r="47" spans="1:12" s="110" customFormat="1" ht="39" customHeight="1" x14ac:dyDescent="0.2">
      <c r="A47" s="606" t="s">
        <v>518</v>
      </c>
      <c r="B47" s="610"/>
      <c r="C47" s="610"/>
      <c r="D47" s="611"/>
      <c r="E47" s="113">
        <v>0.33423645179311279</v>
      </c>
      <c r="F47" s="115">
        <v>1753</v>
      </c>
      <c r="G47" s="114">
        <v>1830</v>
      </c>
      <c r="H47" s="114">
        <v>1722</v>
      </c>
      <c r="I47" s="114">
        <v>1611</v>
      </c>
      <c r="J47" s="140">
        <v>1735</v>
      </c>
      <c r="K47" s="114">
        <v>18</v>
      </c>
      <c r="L47" s="116">
        <v>1.0374639769452449</v>
      </c>
    </row>
    <row r="48" spans="1:12" s="110" customFormat="1" ht="15" customHeight="1" x14ac:dyDescent="0.2">
      <c r="A48" s="120"/>
      <c r="B48" s="119"/>
      <c r="C48" s="258" t="s">
        <v>106</v>
      </c>
      <c r="E48" s="113">
        <v>40.501996577296062</v>
      </c>
      <c r="F48" s="115">
        <v>710</v>
      </c>
      <c r="G48" s="114">
        <v>741</v>
      </c>
      <c r="H48" s="114">
        <v>711</v>
      </c>
      <c r="I48" s="114">
        <v>693</v>
      </c>
      <c r="J48" s="140">
        <v>732</v>
      </c>
      <c r="K48" s="114">
        <v>-22</v>
      </c>
      <c r="L48" s="116">
        <v>-3.0054644808743167</v>
      </c>
    </row>
    <row r="49" spans="1:12" s="110" customFormat="1" ht="15" customHeight="1" x14ac:dyDescent="0.2">
      <c r="A49" s="123"/>
      <c r="B49" s="124"/>
      <c r="C49" s="260" t="s">
        <v>107</v>
      </c>
      <c r="D49" s="261"/>
      <c r="E49" s="125">
        <v>59.498003422703938</v>
      </c>
      <c r="F49" s="143">
        <v>1043</v>
      </c>
      <c r="G49" s="144">
        <v>1089</v>
      </c>
      <c r="H49" s="144">
        <v>1011</v>
      </c>
      <c r="I49" s="144">
        <v>918</v>
      </c>
      <c r="J49" s="145">
        <v>1003</v>
      </c>
      <c r="K49" s="144">
        <v>40</v>
      </c>
      <c r="L49" s="146">
        <v>3.988035892323031</v>
      </c>
    </row>
    <row r="50" spans="1:12" s="110" customFormat="1" ht="24.95" customHeight="1" x14ac:dyDescent="0.2">
      <c r="A50" s="612" t="s">
        <v>192</v>
      </c>
      <c r="B50" s="613"/>
      <c r="C50" s="613"/>
      <c r="D50" s="614"/>
      <c r="E50" s="262">
        <v>12.659610775645927</v>
      </c>
      <c r="F50" s="263">
        <v>66397</v>
      </c>
      <c r="G50" s="264">
        <v>69092</v>
      </c>
      <c r="H50" s="264">
        <v>69258</v>
      </c>
      <c r="I50" s="264">
        <v>63876</v>
      </c>
      <c r="J50" s="265">
        <v>64152</v>
      </c>
      <c r="K50" s="263">
        <v>2245</v>
      </c>
      <c r="L50" s="266">
        <v>3.4995011846863697</v>
      </c>
    </row>
    <row r="51" spans="1:12" s="110" customFormat="1" ht="15" customHeight="1" x14ac:dyDescent="0.2">
      <c r="A51" s="120"/>
      <c r="B51" s="119"/>
      <c r="C51" s="258" t="s">
        <v>106</v>
      </c>
      <c r="E51" s="113">
        <v>58.571923430275461</v>
      </c>
      <c r="F51" s="115">
        <v>38890</v>
      </c>
      <c r="G51" s="114">
        <v>40308</v>
      </c>
      <c r="H51" s="114">
        <v>40674</v>
      </c>
      <c r="I51" s="114">
        <v>37389</v>
      </c>
      <c r="J51" s="140">
        <v>37163</v>
      </c>
      <c r="K51" s="114">
        <v>1727</v>
      </c>
      <c r="L51" s="116">
        <v>4.6470952291257435</v>
      </c>
    </row>
    <row r="52" spans="1:12" s="110" customFormat="1" ht="15" customHeight="1" x14ac:dyDescent="0.2">
      <c r="A52" s="120"/>
      <c r="B52" s="119"/>
      <c r="C52" s="258" t="s">
        <v>107</v>
      </c>
      <c r="E52" s="113">
        <v>41.428076569724539</v>
      </c>
      <c r="F52" s="115">
        <v>27507</v>
      </c>
      <c r="G52" s="114">
        <v>28784</v>
      </c>
      <c r="H52" s="114">
        <v>28584</v>
      </c>
      <c r="I52" s="114">
        <v>26487</v>
      </c>
      <c r="J52" s="140">
        <v>26989</v>
      </c>
      <c r="K52" s="114">
        <v>518</v>
      </c>
      <c r="L52" s="116">
        <v>1.9193004557412279</v>
      </c>
    </row>
    <row r="53" spans="1:12" s="110" customFormat="1" ht="15" customHeight="1" x14ac:dyDescent="0.2">
      <c r="A53" s="120"/>
      <c r="B53" s="119"/>
      <c r="C53" s="258" t="s">
        <v>187</v>
      </c>
      <c r="D53" s="110" t="s">
        <v>193</v>
      </c>
      <c r="E53" s="113">
        <v>23.811316776360378</v>
      </c>
      <c r="F53" s="115">
        <v>15810</v>
      </c>
      <c r="G53" s="114">
        <v>18269</v>
      </c>
      <c r="H53" s="114">
        <v>18646</v>
      </c>
      <c r="I53" s="114">
        <v>14174</v>
      </c>
      <c r="J53" s="140">
        <v>15423</v>
      </c>
      <c r="K53" s="114">
        <v>387</v>
      </c>
      <c r="L53" s="116">
        <v>2.5092394475782922</v>
      </c>
    </row>
    <row r="54" spans="1:12" s="110" customFormat="1" ht="15" customHeight="1" x14ac:dyDescent="0.2">
      <c r="A54" s="120"/>
      <c r="B54" s="119"/>
      <c r="D54" s="267" t="s">
        <v>194</v>
      </c>
      <c r="E54" s="113">
        <v>57.343453510436433</v>
      </c>
      <c r="F54" s="115">
        <v>9066</v>
      </c>
      <c r="G54" s="114">
        <v>10426</v>
      </c>
      <c r="H54" s="114">
        <v>10776</v>
      </c>
      <c r="I54" s="114">
        <v>8087</v>
      </c>
      <c r="J54" s="140">
        <v>8709</v>
      </c>
      <c r="K54" s="114">
        <v>357</v>
      </c>
      <c r="L54" s="116">
        <v>4.0992077161557008</v>
      </c>
    </row>
    <row r="55" spans="1:12" s="110" customFormat="1" ht="15" customHeight="1" x14ac:dyDescent="0.2">
      <c r="A55" s="120"/>
      <c r="B55" s="119"/>
      <c r="D55" s="267" t="s">
        <v>195</v>
      </c>
      <c r="E55" s="113">
        <v>42.656546489563567</v>
      </c>
      <c r="F55" s="115">
        <v>6744</v>
      </c>
      <c r="G55" s="114">
        <v>7843</v>
      </c>
      <c r="H55" s="114">
        <v>7870</v>
      </c>
      <c r="I55" s="114">
        <v>6087</v>
      </c>
      <c r="J55" s="140">
        <v>6714</v>
      </c>
      <c r="K55" s="114">
        <v>30</v>
      </c>
      <c r="L55" s="116">
        <v>0.44682752457551383</v>
      </c>
    </row>
    <row r="56" spans="1:12" s="110" customFormat="1" ht="15" customHeight="1" x14ac:dyDescent="0.2">
      <c r="A56" s="120"/>
      <c r="B56" s="119" t="s">
        <v>196</v>
      </c>
      <c r="C56" s="258"/>
      <c r="E56" s="113">
        <v>59.819744927823614</v>
      </c>
      <c r="F56" s="115">
        <v>313742</v>
      </c>
      <c r="G56" s="114">
        <v>313548</v>
      </c>
      <c r="H56" s="114">
        <v>314443</v>
      </c>
      <c r="I56" s="114">
        <v>311611</v>
      </c>
      <c r="J56" s="140">
        <v>311942</v>
      </c>
      <c r="K56" s="114">
        <v>1800</v>
      </c>
      <c r="L56" s="116">
        <v>0.57703034538471898</v>
      </c>
    </row>
    <row r="57" spans="1:12" s="110" customFormat="1" ht="15" customHeight="1" x14ac:dyDescent="0.2">
      <c r="A57" s="120"/>
      <c r="B57" s="119"/>
      <c r="C57" s="258" t="s">
        <v>106</v>
      </c>
      <c r="E57" s="113">
        <v>51.286088569589026</v>
      </c>
      <c r="F57" s="115">
        <v>160906</v>
      </c>
      <c r="G57" s="114">
        <v>160768</v>
      </c>
      <c r="H57" s="114">
        <v>161497</v>
      </c>
      <c r="I57" s="114">
        <v>160207</v>
      </c>
      <c r="J57" s="140">
        <v>160080</v>
      </c>
      <c r="K57" s="114">
        <v>826</v>
      </c>
      <c r="L57" s="116">
        <v>0.51599200399800105</v>
      </c>
    </row>
    <row r="58" spans="1:12" s="110" customFormat="1" ht="15" customHeight="1" x14ac:dyDescent="0.2">
      <c r="A58" s="120"/>
      <c r="B58" s="119"/>
      <c r="C58" s="258" t="s">
        <v>107</v>
      </c>
      <c r="E58" s="113">
        <v>48.713911430410974</v>
      </c>
      <c r="F58" s="115">
        <v>152836</v>
      </c>
      <c r="G58" s="114">
        <v>152780</v>
      </c>
      <c r="H58" s="114">
        <v>152946</v>
      </c>
      <c r="I58" s="114">
        <v>151404</v>
      </c>
      <c r="J58" s="140">
        <v>151862</v>
      </c>
      <c r="K58" s="114">
        <v>974</v>
      </c>
      <c r="L58" s="116">
        <v>0.64137177174013249</v>
      </c>
    </row>
    <row r="59" spans="1:12" s="110" customFormat="1" ht="15" customHeight="1" x14ac:dyDescent="0.2">
      <c r="A59" s="120"/>
      <c r="B59" s="119"/>
      <c r="C59" s="258" t="s">
        <v>105</v>
      </c>
      <c r="D59" s="110" t="s">
        <v>197</v>
      </c>
      <c r="E59" s="113">
        <v>92.186573681560006</v>
      </c>
      <c r="F59" s="115">
        <v>289228</v>
      </c>
      <c r="G59" s="114">
        <v>289094</v>
      </c>
      <c r="H59" s="114">
        <v>290110</v>
      </c>
      <c r="I59" s="114">
        <v>287627</v>
      </c>
      <c r="J59" s="140">
        <v>288071</v>
      </c>
      <c r="K59" s="114">
        <v>1157</v>
      </c>
      <c r="L59" s="116">
        <v>0.40163709641025996</v>
      </c>
    </row>
    <row r="60" spans="1:12" s="110" customFormat="1" ht="15" customHeight="1" x14ac:dyDescent="0.2">
      <c r="A60" s="120"/>
      <c r="B60" s="119"/>
      <c r="C60" s="258"/>
      <c r="D60" s="267" t="s">
        <v>198</v>
      </c>
      <c r="E60" s="113">
        <v>49.709571687388497</v>
      </c>
      <c r="F60" s="115">
        <v>143774</v>
      </c>
      <c r="G60" s="114">
        <v>143695</v>
      </c>
      <c r="H60" s="114">
        <v>144469</v>
      </c>
      <c r="I60" s="114">
        <v>143386</v>
      </c>
      <c r="J60" s="140">
        <v>143314</v>
      </c>
      <c r="K60" s="114">
        <v>460</v>
      </c>
      <c r="L60" s="116">
        <v>0.32097352666173579</v>
      </c>
    </row>
    <row r="61" spans="1:12" s="110" customFormat="1" ht="15" customHeight="1" x14ac:dyDescent="0.2">
      <c r="A61" s="120"/>
      <c r="B61" s="119"/>
      <c r="C61" s="258"/>
      <c r="D61" s="267" t="s">
        <v>199</v>
      </c>
      <c r="E61" s="113">
        <v>50.290428312611503</v>
      </c>
      <c r="F61" s="115">
        <v>145454</v>
      </c>
      <c r="G61" s="114">
        <v>145399</v>
      </c>
      <c r="H61" s="114">
        <v>145641</v>
      </c>
      <c r="I61" s="114">
        <v>144241</v>
      </c>
      <c r="J61" s="140">
        <v>144757</v>
      </c>
      <c r="K61" s="114">
        <v>697</v>
      </c>
      <c r="L61" s="116">
        <v>0.48149657702218202</v>
      </c>
    </row>
    <row r="62" spans="1:12" s="110" customFormat="1" ht="15" customHeight="1" x14ac:dyDescent="0.2">
      <c r="A62" s="120"/>
      <c r="B62" s="119"/>
      <c r="C62" s="258"/>
      <c r="D62" s="258" t="s">
        <v>200</v>
      </c>
      <c r="E62" s="113">
        <v>7.8134263184399924</v>
      </c>
      <c r="F62" s="115">
        <v>24514</v>
      </c>
      <c r="G62" s="114">
        <v>24454</v>
      </c>
      <c r="H62" s="114">
        <v>24333</v>
      </c>
      <c r="I62" s="114">
        <v>23984</v>
      </c>
      <c r="J62" s="140">
        <v>23871</v>
      </c>
      <c r="K62" s="114">
        <v>643</v>
      </c>
      <c r="L62" s="116">
        <v>2.6936450085878261</v>
      </c>
    </row>
    <row r="63" spans="1:12" s="110" customFormat="1" ht="15" customHeight="1" x14ac:dyDescent="0.2">
      <c r="A63" s="120"/>
      <c r="B63" s="119"/>
      <c r="C63" s="258"/>
      <c r="D63" s="267" t="s">
        <v>198</v>
      </c>
      <c r="E63" s="113">
        <v>69.886595414864971</v>
      </c>
      <c r="F63" s="115">
        <v>17132</v>
      </c>
      <c r="G63" s="114">
        <v>17073</v>
      </c>
      <c r="H63" s="114">
        <v>17028</v>
      </c>
      <c r="I63" s="114">
        <v>16821</v>
      </c>
      <c r="J63" s="140">
        <v>16766</v>
      </c>
      <c r="K63" s="114">
        <v>366</v>
      </c>
      <c r="L63" s="116">
        <v>2.182989383275677</v>
      </c>
    </row>
    <row r="64" spans="1:12" s="110" customFormat="1" ht="15" customHeight="1" x14ac:dyDescent="0.2">
      <c r="A64" s="120"/>
      <c r="B64" s="119"/>
      <c r="C64" s="258"/>
      <c r="D64" s="267" t="s">
        <v>199</v>
      </c>
      <c r="E64" s="113">
        <v>30.113404585135026</v>
      </c>
      <c r="F64" s="115">
        <v>7382</v>
      </c>
      <c r="G64" s="114">
        <v>7381</v>
      </c>
      <c r="H64" s="114">
        <v>7305</v>
      </c>
      <c r="I64" s="114">
        <v>7163</v>
      </c>
      <c r="J64" s="140">
        <v>7105</v>
      </c>
      <c r="K64" s="114">
        <v>277</v>
      </c>
      <c r="L64" s="116">
        <v>3.8986629134412385</v>
      </c>
    </row>
    <row r="65" spans="1:12" s="110" customFormat="1" ht="15" customHeight="1" x14ac:dyDescent="0.2">
      <c r="A65" s="120"/>
      <c r="B65" s="119" t="s">
        <v>201</v>
      </c>
      <c r="C65" s="258"/>
      <c r="E65" s="113">
        <v>18.564708977861841</v>
      </c>
      <c r="F65" s="115">
        <v>97368</v>
      </c>
      <c r="G65" s="114">
        <v>96820</v>
      </c>
      <c r="H65" s="114">
        <v>95647</v>
      </c>
      <c r="I65" s="114">
        <v>94064</v>
      </c>
      <c r="J65" s="140">
        <v>92703</v>
      </c>
      <c r="K65" s="114">
        <v>4665</v>
      </c>
      <c r="L65" s="116">
        <v>5.0321996051907707</v>
      </c>
    </row>
    <row r="66" spans="1:12" s="110" customFormat="1" ht="15" customHeight="1" x14ac:dyDescent="0.2">
      <c r="A66" s="120"/>
      <c r="B66" s="119"/>
      <c r="C66" s="258" t="s">
        <v>106</v>
      </c>
      <c r="E66" s="113">
        <v>53.968449593295539</v>
      </c>
      <c r="F66" s="115">
        <v>52548</v>
      </c>
      <c r="G66" s="114">
        <v>52367</v>
      </c>
      <c r="H66" s="114">
        <v>51960</v>
      </c>
      <c r="I66" s="114">
        <v>51127</v>
      </c>
      <c r="J66" s="140">
        <v>50550</v>
      </c>
      <c r="K66" s="114">
        <v>1998</v>
      </c>
      <c r="L66" s="116">
        <v>3.9525222551928785</v>
      </c>
    </row>
    <row r="67" spans="1:12" s="110" customFormat="1" ht="15" customHeight="1" x14ac:dyDescent="0.2">
      <c r="A67" s="120"/>
      <c r="B67" s="119"/>
      <c r="C67" s="258" t="s">
        <v>107</v>
      </c>
      <c r="E67" s="113">
        <v>46.031550406704461</v>
      </c>
      <c r="F67" s="115">
        <v>44820</v>
      </c>
      <c r="G67" s="114">
        <v>44453</v>
      </c>
      <c r="H67" s="114">
        <v>43687</v>
      </c>
      <c r="I67" s="114">
        <v>42937</v>
      </c>
      <c r="J67" s="140">
        <v>42153</v>
      </c>
      <c r="K67" s="114">
        <v>2667</v>
      </c>
      <c r="L67" s="116">
        <v>6.3269518183759166</v>
      </c>
    </row>
    <row r="68" spans="1:12" s="110" customFormat="1" ht="15" customHeight="1" x14ac:dyDescent="0.2">
      <c r="A68" s="120"/>
      <c r="B68" s="119"/>
      <c r="C68" s="258" t="s">
        <v>105</v>
      </c>
      <c r="D68" s="110" t="s">
        <v>202</v>
      </c>
      <c r="E68" s="113">
        <v>19.348245830252239</v>
      </c>
      <c r="F68" s="115">
        <v>18839</v>
      </c>
      <c r="G68" s="114">
        <v>18516</v>
      </c>
      <c r="H68" s="114">
        <v>17845</v>
      </c>
      <c r="I68" s="114">
        <v>17132</v>
      </c>
      <c r="J68" s="140">
        <v>16399</v>
      </c>
      <c r="K68" s="114">
        <v>2440</v>
      </c>
      <c r="L68" s="116">
        <v>14.878956033904506</v>
      </c>
    </row>
    <row r="69" spans="1:12" s="110" customFormat="1" ht="15" customHeight="1" x14ac:dyDescent="0.2">
      <c r="A69" s="120"/>
      <c r="B69" s="119"/>
      <c r="C69" s="258"/>
      <c r="D69" s="267" t="s">
        <v>198</v>
      </c>
      <c r="E69" s="113">
        <v>49.370985721110465</v>
      </c>
      <c r="F69" s="115">
        <v>9301</v>
      </c>
      <c r="G69" s="114">
        <v>9156</v>
      </c>
      <c r="H69" s="114">
        <v>8891</v>
      </c>
      <c r="I69" s="114">
        <v>8514</v>
      </c>
      <c r="J69" s="140">
        <v>8197</v>
      </c>
      <c r="K69" s="114">
        <v>1104</v>
      </c>
      <c r="L69" s="116">
        <v>13.468342076369403</v>
      </c>
    </row>
    <row r="70" spans="1:12" s="110" customFormat="1" ht="15" customHeight="1" x14ac:dyDescent="0.2">
      <c r="A70" s="120"/>
      <c r="B70" s="119"/>
      <c r="C70" s="258"/>
      <c r="D70" s="267" t="s">
        <v>199</v>
      </c>
      <c r="E70" s="113">
        <v>50.629014278889535</v>
      </c>
      <c r="F70" s="115">
        <v>9538</v>
      </c>
      <c r="G70" s="114">
        <v>9360</v>
      </c>
      <c r="H70" s="114">
        <v>8954</v>
      </c>
      <c r="I70" s="114">
        <v>8618</v>
      </c>
      <c r="J70" s="140">
        <v>8202</v>
      </c>
      <c r="K70" s="114">
        <v>1336</v>
      </c>
      <c r="L70" s="116">
        <v>16.288710070714458</v>
      </c>
    </row>
    <row r="71" spans="1:12" s="110" customFormat="1" ht="15" customHeight="1" x14ac:dyDescent="0.2">
      <c r="A71" s="120"/>
      <c r="B71" s="119"/>
      <c r="C71" s="258"/>
      <c r="D71" s="110" t="s">
        <v>203</v>
      </c>
      <c r="E71" s="113">
        <v>73.262262755730831</v>
      </c>
      <c r="F71" s="115">
        <v>71334</v>
      </c>
      <c r="G71" s="114">
        <v>71150</v>
      </c>
      <c r="H71" s="114">
        <v>70694</v>
      </c>
      <c r="I71" s="114">
        <v>69951</v>
      </c>
      <c r="J71" s="140">
        <v>69384</v>
      </c>
      <c r="K71" s="114">
        <v>1950</v>
      </c>
      <c r="L71" s="116">
        <v>2.8104462123832583</v>
      </c>
    </row>
    <row r="72" spans="1:12" s="110" customFormat="1" ht="15" customHeight="1" x14ac:dyDescent="0.2">
      <c r="A72" s="120"/>
      <c r="B72" s="119"/>
      <c r="C72" s="258"/>
      <c r="D72" s="267" t="s">
        <v>198</v>
      </c>
      <c r="E72" s="113">
        <v>54.999018700759805</v>
      </c>
      <c r="F72" s="115">
        <v>39233</v>
      </c>
      <c r="G72" s="114">
        <v>39205</v>
      </c>
      <c r="H72" s="114">
        <v>39074</v>
      </c>
      <c r="I72" s="114">
        <v>38673</v>
      </c>
      <c r="J72" s="140">
        <v>38446</v>
      </c>
      <c r="K72" s="114">
        <v>787</v>
      </c>
      <c r="L72" s="116">
        <v>2.0470269989075587</v>
      </c>
    </row>
    <row r="73" spans="1:12" s="110" customFormat="1" ht="15" customHeight="1" x14ac:dyDescent="0.2">
      <c r="A73" s="120"/>
      <c r="B73" s="119"/>
      <c r="C73" s="258"/>
      <c r="D73" s="267" t="s">
        <v>199</v>
      </c>
      <c r="E73" s="113">
        <v>45.000981299240195</v>
      </c>
      <c r="F73" s="115">
        <v>32101</v>
      </c>
      <c r="G73" s="114">
        <v>31945</v>
      </c>
      <c r="H73" s="114">
        <v>31620</v>
      </c>
      <c r="I73" s="114">
        <v>31278</v>
      </c>
      <c r="J73" s="140">
        <v>30938</v>
      </c>
      <c r="K73" s="114">
        <v>1163</v>
      </c>
      <c r="L73" s="116">
        <v>3.7591311655569202</v>
      </c>
    </row>
    <row r="74" spans="1:12" s="110" customFormat="1" ht="15" customHeight="1" x14ac:dyDescent="0.2">
      <c r="A74" s="120"/>
      <c r="B74" s="119"/>
      <c r="C74" s="258"/>
      <c r="D74" s="110" t="s">
        <v>204</v>
      </c>
      <c r="E74" s="113">
        <v>7.3894914140169252</v>
      </c>
      <c r="F74" s="115">
        <v>7195</v>
      </c>
      <c r="G74" s="114">
        <v>7154</v>
      </c>
      <c r="H74" s="114">
        <v>7108</v>
      </c>
      <c r="I74" s="114">
        <v>6981</v>
      </c>
      <c r="J74" s="140">
        <v>6920</v>
      </c>
      <c r="K74" s="114">
        <v>275</v>
      </c>
      <c r="L74" s="116">
        <v>3.9739884393063583</v>
      </c>
    </row>
    <row r="75" spans="1:12" s="110" customFormat="1" ht="15" customHeight="1" x14ac:dyDescent="0.2">
      <c r="A75" s="120"/>
      <c r="B75" s="119"/>
      <c r="C75" s="258"/>
      <c r="D75" s="267" t="s">
        <v>198</v>
      </c>
      <c r="E75" s="113">
        <v>55.788742182070884</v>
      </c>
      <c r="F75" s="115">
        <v>4014</v>
      </c>
      <c r="G75" s="114">
        <v>4006</v>
      </c>
      <c r="H75" s="114">
        <v>3995</v>
      </c>
      <c r="I75" s="114">
        <v>3940</v>
      </c>
      <c r="J75" s="140">
        <v>3907</v>
      </c>
      <c r="K75" s="114">
        <v>107</v>
      </c>
      <c r="L75" s="116">
        <v>2.7386741745584846</v>
      </c>
    </row>
    <row r="76" spans="1:12" s="110" customFormat="1" ht="15" customHeight="1" x14ac:dyDescent="0.2">
      <c r="A76" s="120"/>
      <c r="B76" s="119"/>
      <c r="C76" s="258"/>
      <c r="D76" s="267" t="s">
        <v>199</v>
      </c>
      <c r="E76" s="113">
        <v>44.211257817929116</v>
      </c>
      <c r="F76" s="115">
        <v>3181</v>
      </c>
      <c r="G76" s="114">
        <v>3148</v>
      </c>
      <c r="H76" s="114">
        <v>3113</v>
      </c>
      <c r="I76" s="114">
        <v>3041</v>
      </c>
      <c r="J76" s="140">
        <v>3013</v>
      </c>
      <c r="K76" s="114">
        <v>168</v>
      </c>
      <c r="L76" s="116">
        <v>5.5758380351808832</v>
      </c>
    </row>
    <row r="77" spans="1:12" s="110" customFormat="1" ht="15" customHeight="1" x14ac:dyDescent="0.2">
      <c r="A77" s="533"/>
      <c r="B77" s="119" t="s">
        <v>205</v>
      </c>
      <c r="C77" s="268"/>
      <c r="D77" s="182"/>
      <c r="E77" s="113">
        <v>8.9559353186686224</v>
      </c>
      <c r="F77" s="115">
        <v>46972</v>
      </c>
      <c r="G77" s="114">
        <v>47696</v>
      </c>
      <c r="H77" s="114">
        <v>48437</v>
      </c>
      <c r="I77" s="114">
        <v>47609</v>
      </c>
      <c r="J77" s="140">
        <v>48235</v>
      </c>
      <c r="K77" s="114">
        <v>-1263</v>
      </c>
      <c r="L77" s="116">
        <v>-2.6184306001865867</v>
      </c>
    </row>
    <row r="78" spans="1:12" s="110" customFormat="1" ht="15" customHeight="1" x14ac:dyDescent="0.2">
      <c r="A78" s="120"/>
      <c r="B78" s="119"/>
      <c r="C78" s="268" t="s">
        <v>106</v>
      </c>
      <c r="D78" s="182"/>
      <c r="E78" s="113">
        <v>59.810099633824407</v>
      </c>
      <c r="F78" s="115">
        <v>28094</v>
      </c>
      <c r="G78" s="114">
        <v>28295</v>
      </c>
      <c r="H78" s="114">
        <v>28892</v>
      </c>
      <c r="I78" s="114">
        <v>28437</v>
      </c>
      <c r="J78" s="140">
        <v>28690</v>
      </c>
      <c r="K78" s="114">
        <v>-596</v>
      </c>
      <c r="L78" s="116">
        <v>-2.0773788776577207</v>
      </c>
    </row>
    <row r="79" spans="1:12" s="110" customFormat="1" ht="15" customHeight="1" x14ac:dyDescent="0.2">
      <c r="A79" s="123"/>
      <c r="B79" s="124"/>
      <c r="C79" s="260" t="s">
        <v>107</v>
      </c>
      <c r="D79" s="261"/>
      <c r="E79" s="125">
        <v>40.189900366175593</v>
      </c>
      <c r="F79" s="143">
        <v>18878</v>
      </c>
      <c r="G79" s="144">
        <v>19401</v>
      </c>
      <c r="H79" s="144">
        <v>19545</v>
      </c>
      <c r="I79" s="144">
        <v>19172</v>
      </c>
      <c r="J79" s="145">
        <v>19545</v>
      </c>
      <c r="K79" s="144">
        <v>-667</v>
      </c>
      <c r="L79" s="146">
        <v>-3.4126375031977489</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86:L86"/>
    <mergeCell ref="A35:D35"/>
    <mergeCell ref="A41:D41"/>
    <mergeCell ref="A44:D44"/>
    <mergeCell ref="A47:D47"/>
    <mergeCell ref="A50:D50"/>
    <mergeCell ref="A85:L85"/>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92" t="s">
        <v>97</v>
      </c>
      <c r="E8" s="592" t="s">
        <v>98</v>
      </c>
      <c r="F8" s="592" t="s">
        <v>99</v>
      </c>
      <c r="G8" s="592" t="s">
        <v>100</v>
      </c>
      <c r="H8" s="592" t="s">
        <v>101</v>
      </c>
      <c r="I8" s="590"/>
      <c r="J8" s="591"/>
    </row>
    <row r="9" spans="1:15" ht="12" customHeight="1" x14ac:dyDescent="0.2">
      <c r="A9" s="616"/>
      <c r="B9" s="617"/>
      <c r="C9" s="583"/>
      <c r="D9" s="593"/>
      <c r="E9" s="593"/>
      <c r="F9" s="593"/>
      <c r="G9" s="593"/>
      <c r="H9" s="593"/>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8" t="s">
        <v>104</v>
      </c>
      <c r="B11" s="619"/>
      <c r="C11" s="285">
        <v>100</v>
      </c>
      <c r="D11" s="115">
        <v>524479</v>
      </c>
      <c r="E11" s="114">
        <v>527156</v>
      </c>
      <c r="F11" s="114">
        <v>527785</v>
      </c>
      <c r="G11" s="114">
        <v>517160</v>
      </c>
      <c r="H11" s="140">
        <v>517032</v>
      </c>
      <c r="I11" s="115">
        <v>7447</v>
      </c>
      <c r="J11" s="116">
        <v>1.4403363815005648</v>
      </c>
    </row>
    <row r="12" spans="1:15" s="110" customFormat="1" ht="24.95" customHeight="1" x14ac:dyDescent="0.2">
      <c r="A12" s="193" t="s">
        <v>132</v>
      </c>
      <c r="B12" s="194" t="s">
        <v>133</v>
      </c>
      <c r="C12" s="113">
        <v>0.22555717197447372</v>
      </c>
      <c r="D12" s="115">
        <v>1183</v>
      </c>
      <c r="E12" s="114">
        <v>1099</v>
      </c>
      <c r="F12" s="114">
        <v>1291</v>
      </c>
      <c r="G12" s="114">
        <v>1273</v>
      </c>
      <c r="H12" s="140">
        <v>1178</v>
      </c>
      <c r="I12" s="115">
        <v>5</v>
      </c>
      <c r="J12" s="116">
        <v>0.42444821731748728</v>
      </c>
    </row>
    <row r="13" spans="1:15" s="110" customFormat="1" ht="24.95" customHeight="1" x14ac:dyDescent="0.2">
      <c r="A13" s="193" t="s">
        <v>134</v>
      </c>
      <c r="B13" s="199" t="s">
        <v>214</v>
      </c>
      <c r="C13" s="113">
        <v>1.7421097889524653</v>
      </c>
      <c r="D13" s="115">
        <v>9137</v>
      </c>
      <c r="E13" s="114">
        <v>9155</v>
      </c>
      <c r="F13" s="114">
        <v>9119</v>
      </c>
      <c r="G13" s="114">
        <v>9127</v>
      </c>
      <c r="H13" s="140">
        <v>9160</v>
      </c>
      <c r="I13" s="115">
        <v>-23</v>
      </c>
      <c r="J13" s="116">
        <v>-0.25109170305676853</v>
      </c>
    </row>
    <row r="14" spans="1:15" s="287" customFormat="1" ht="24" customHeight="1" x14ac:dyDescent="0.2">
      <c r="A14" s="193" t="s">
        <v>215</v>
      </c>
      <c r="B14" s="199" t="s">
        <v>137</v>
      </c>
      <c r="C14" s="113">
        <v>13.822288404302174</v>
      </c>
      <c r="D14" s="115">
        <v>72495</v>
      </c>
      <c r="E14" s="114">
        <v>72896</v>
      </c>
      <c r="F14" s="114">
        <v>73258</v>
      </c>
      <c r="G14" s="114">
        <v>72599</v>
      </c>
      <c r="H14" s="140">
        <v>73138</v>
      </c>
      <c r="I14" s="115">
        <v>-643</v>
      </c>
      <c r="J14" s="116">
        <v>-0.87915994421504551</v>
      </c>
      <c r="K14" s="110"/>
      <c r="L14" s="110"/>
      <c r="M14" s="110"/>
      <c r="N14" s="110"/>
      <c r="O14" s="110"/>
    </row>
    <row r="15" spans="1:15" s="110" customFormat="1" ht="24.75" customHeight="1" x14ac:dyDescent="0.2">
      <c r="A15" s="193" t="s">
        <v>216</v>
      </c>
      <c r="B15" s="199" t="s">
        <v>217</v>
      </c>
      <c r="C15" s="113">
        <v>1.8755755711858817</v>
      </c>
      <c r="D15" s="115">
        <v>9837</v>
      </c>
      <c r="E15" s="114">
        <v>9687</v>
      </c>
      <c r="F15" s="114">
        <v>9646</v>
      </c>
      <c r="G15" s="114">
        <v>9588</v>
      </c>
      <c r="H15" s="140">
        <v>9888</v>
      </c>
      <c r="I15" s="115">
        <v>-51</v>
      </c>
      <c r="J15" s="116">
        <v>-0.51577669902912626</v>
      </c>
    </row>
    <row r="16" spans="1:15" s="287" customFormat="1" ht="24.95" customHeight="1" x14ac:dyDescent="0.2">
      <c r="A16" s="193" t="s">
        <v>218</v>
      </c>
      <c r="B16" s="199" t="s">
        <v>141</v>
      </c>
      <c r="C16" s="113">
        <v>8.8129362662756758</v>
      </c>
      <c r="D16" s="115">
        <v>46222</v>
      </c>
      <c r="E16" s="114">
        <v>46747</v>
      </c>
      <c r="F16" s="114">
        <v>46986</v>
      </c>
      <c r="G16" s="114">
        <v>46387</v>
      </c>
      <c r="H16" s="140">
        <v>46593</v>
      </c>
      <c r="I16" s="115">
        <v>-371</v>
      </c>
      <c r="J16" s="116">
        <v>-0.79625694846865414</v>
      </c>
      <c r="K16" s="110"/>
      <c r="L16" s="110"/>
      <c r="M16" s="110"/>
      <c r="N16" s="110"/>
      <c r="O16" s="110"/>
    </row>
    <row r="17" spans="1:15" s="110" customFormat="1" ht="24.95" customHeight="1" x14ac:dyDescent="0.2">
      <c r="A17" s="193" t="s">
        <v>219</v>
      </c>
      <c r="B17" s="199" t="s">
        <v>220</v>
      </c>
      <c r="C17" s="113">
        <v>3.1337765668406172</v>
      </c>
      <c r="D17" s="115">
        <v>16436</v>
      </c>
      <c r="E17" s="114">
        <v>16462</v>
      </c>
      <c r="F17" s="114">
        <v>16626</v>
      </c>
      <c r="G17" s="114">
        <v>16624</v>
      </c>
      <c r="H17" s="140">
        <v>16657</v>
      </c>
      <c r="I17" s="115">
        <v>-221</v>
      </c>
      <c r="J17" s="116">
        <v>-1.3267695263252686</v>
      </c>
    </row>
    <row r="18" spans="1:15" s="287" customFormat="1" ht="24.95" customHeight="1" x14ac:dyDescent="0.2">
      <c r="A18" s="201" t="s">
        <v>144</v>
      </c>
      <c r="B18" s="202" t="s">
        <v>145</v>
      </c>
      <c r="C18" s="113">
        <v>4.6981862000194479</v>
      </c>
      <c r="D18" s="115">
        <v>24641</v>
      </c>
      <c r="E18" s="114">
        <v>24212</v>
      </c>
      <c r="F18" s="114">
        <v>24876</v>
      </c>
      <c r="G18" s="114">
        <v>24110</v>
      </c>
      <c r="H18" s="140">
        <v>23924</v>
      </c>
      <c r="I18" s="115">
        <v>717</v>
      </c>
      <c r="J18" s="116">
        <v>2.9969904698211001</v>
      </c>
      <c r="K18" s="110"/>
      <c r="L18" s="110"/>
      <c r="M18" s="110"/>
      <c r="N18" s="110"/>
      <c r="O18" s="110"/>
    </row>
    <row r="19" spans="1:15" s="110" customFormat="1" ht="24.95" customHeight="1" x14ac:dyDescent="0.2">
      <c r="A19" s="193" t="s">
        <v>146</v>
      </c>
      <c r="B19" s="199" t="s">
        <v>147</v>
      </c>
      <c r="C19" s="113">
        <v>12.902518499310744</v>
      </c>
      <c r="D19" s="115">
        <v>67671</v>
      </c>
      <c r="E19" s="114">
        <v>68345</v>
      </c>
      <c r="F19" s="114">
        <v>68098</v>
      </c>
      <c r="G19" s="114">
        <v>66407</v>
      </c>
      <c r="H19" s="140">
        <v>66609</v>
      </c>
      <c r="I19" s="115">
        <v>1062</v>
      </c>
      <c r="J19" s="116">
        <v>1.5943791379543304</v>
      </c>
    </row>
    <row r="20" spans="1:15" s="287" customFormat="1" ht="24.95" customHeight="1" x14ac:dyDescent="0.2">
      <c r="A20" s="193" t="s">
        <v>148</v>
      </c>
      <c r="B20" s="199" t="s">
        <v>149</v>
      </c>
      <c r="C20" s="113">
        <v>7.1247847864261482</v>
      </c>
      <c r="D20" s="115">
        <v>37368</v>
      </c>
      <c r="E20" s="114">
        <v>37193</v>
      </c>
      <c r="F20" s="114">
        <v>37458</v>
      </c>
      <c r="G20" s="114">
        <v>36166</v>
      </c>
      <c r="H20" s="140">
        <v>35856</v>
      </c>
      <c r="I20" s="115">
        <v>1512</v>
      </c>
      <c r="J20" s="116">
        <v>4.2168674698795181</v>
      </c>
      <c r="K20" s="110"/>
      <c r="L20" s="110"/>
      <c r="M20" s="110"/>
      <c r="N20" s="110"/>
      <c r="O20" s="110"/>
    </row>
    <row r="21" spans="1:15" s="110" customFormat="1" ht="24.95" customHeight="1" x14ac:dyDescent="0.2">
      <c r="A21" s="201" t="s">
        <v>150</v>
      </c>
      <c r="B21" s="202" t="s">
        <v>151</v>
      </c>
      <c r="C21" s="113">
        <v>3.098884798056738</v>
      </c>
      <c r="D21" s="115">
        <v>16253</v>
      </c>
      <c r="E21" s="114">
        <v>16650</v>
      </c>
      <c r="F21" s="114">
        <v>16791</v>
      </c>
      <c r="G21" s="114">
        <v>16571</v>
      </c>
      <c r="H21" s="140">
        <v>16550</v>
      </c>
      <c r="I21" s="115">
        <v>-297</v>
      </c>
      <c r="J21" s="116">
        <v>-1.7945619335347431</v>
      </c>
    </row>
    <row r="22" spans="1:15" s="110" customFormat="1" ht="24.95" customHeight="1" x14ac:dyDescent="0.2">
      <c r="A22" s="201" t="s">
        <v>152</v>
      </c>
      <c r="B22" s="199" t="s">
        <v>153</v>
      </c>
      <c r="C22" s="113">
        <v>4.2731930163076122</v>
      </c>
      <c r="D22" s="115">
        <v>22412</v>
      </c>
      <c r="E22" s="114">
        <v>22243</v>
      </c>
      <c r="F22" s="114">
        <v>21923</v>
      </c>
      <c r="G22" s="114">
        <v>21414</v>
      </c>
      <c r="H22" s="140">
        <v>21193</v>
      </c>
      <c r="I22" s="115">
        <v>1219</v>
      </c>
      <c r="J22" s="116">
        <v>5.7518992120039636</v>
      </c>
    </row>
    <row r="23" spans="1:15" s="110" customFormat="1" ht="24.95" customHeight="1" x14ac:dyDescent="0.2">
      <c r="A23" s="193" t="s">
        <v>154</v>
      </c>
      <c r="B23" s="199" t="s">
        <v>155</v>
      </c>
      <c r="C23" s="113">
        <v>4.7971415442753669</v>
      </c>
      <c r="D23" s="115">
        <v>25160</v>
      </c>
      <c r="E23" s="114">
        <v>25431</v>
      </c>
      <c r="F23" s="114">
        <v>25512</v>
      </c>
      <c r="G23" s="114">
        <v>25335</v>
      </c>
      <c r="H23" s="140">
        <v>25490</v>
      </c>
      <c r="I23" s="115">
        <v>-330</v>
      </c>
      <c r="J23" s="116">
        <v>-1.2946253432718713</v>
      </c>
    </row>
    <row r="24" spans="1:15" s="110" customFormat="1" ht="24.95" customHeight="1" x14ac:dyDescent="0.2">
      <c r="A24" s="193" t="s">
        <v>156</v>
      </c>
      <c r="B24" s="199" t="s">
        <v>221</v>
      </c>
      <c r="C24" s="113">
        <v>8.2785011411324376</v>
      </c>
      <c r="D24" s="115">
        <v>43419</v>
      </c>
      <c r="E24" s="114">
        <v>43389</v>
      </c>
      <c r="F24" s="114">
        <v>43215</v>
      </c>
      <c r="G24" s="114">
        <v>42155</v>
      </c>
      <c r="H24" s="140">
        <v>42216</v>
      </c>
      <c r="I24" s="115">
        <v>1203</v>
      </c>
      <c r="J24" s="116">
        <v>2.8496304718590109</v>
      </c>
    </row>
    <row r="25" spans="1:15" s="110" customFormat="1" ht="24.95" customHeight="1" x14ac:dyDescent="0.2">
      <c r="A25" s="193" t="s">
        <v>222</v>
      </c>
      <c r="B25" s="204" t="s">
        <v>159</v>
      </c>
      <c r="C25" s="113">
        <v>6.3386713290713264</v>
      </c>
      <c r="D25" s="115">
        <v>33245</v>
      </c>
      <c r="E25" s="114">
        <v>33523</v>
      </c>
      <c r="F25" s="114">
        <v>34158</v>
      </c>
      <c r="G25" s="114">
        <v>33478</v>
      </c>
      <c r="H25" s="140">
        <v>33479</v>
      </c>
      <c r="I25" s="115">
        <v>-234</v>
      </c>
      <c r="J25" s="116">
        <v>-0.69894560769437553</v>
      </c>
    </row>
    <row r="26" spans="1:15" s="110" customFormat="1" ht="24.95" customHeight="1" x14ac:dyDescent="0.2">
      <c r="A26" s="201">
        <v>782.78300000000002</v>
      </c>
      <c r="B26" s="203" t="s">
        <v>160</v>
      </c>
      <c r="C26" s="113">
        <v>2.3472817786794131</v>
      </c>
      <c r="D26" s="115">
        <v>12311</v>
      </c>
      <c r="E26" s="114">
        <v>13492</v>
      </c>
      <c r="F26" s="114">
        <v>13831</v>
      </c>
      <c r="G26" s="114">
        <v>13759</v>
      </c>
      <c r="H26" s="140">
        <v>13652</v>
      </c>
      <c r="I26" s="115">
        <v>-1341</v>
      </c>
      <c r="J26" s="116">
        <v>-9.8227365953706425</v>
      </c>
    </row>
    <row r="27" spans="1:15" s="110" customFormat="1" ht="24.95" customHeight="1" x14ac:dyDescent="0.2">
      <c r="A27" s="193" t="s">
        <v>161</v>
      </c>
      <c r="B27" s="199" t="s">
        <v>223</v>
      </c>
      <c r="C27" s="113">
        <v>6.9402206761376526</v>
      </c>
      <c r="D27" s="115">
        <v>36400</v>
      </c>
      <c r="E27" s="114">
        <v>36274</v>
      </c>
      <c r="F27" s="114">
        <v>36221</v>
      </c>
      <c r="G27" s="114">
        <v>35390</v>
      </c>
      <c r="H27" s="140">
        <v>35320</v>
      </c>
      <c r="I27" s="115">
        <v>1080</v>
      </c>
      <c r="J27" s="116">
        <v>3.057757644394111</v>
      </c>
    </row>
    <row r="28" spans="1:15" s="110" customFormat="1" ht="24.95" customHeight="1" x14ac:dyDescent="0.2">
      <c r="A28" s="193" t="s">
        <v>163</v>
      </c>
      <c r="B28" s="199" t="s">
        <v>164</v>
      </c>
      <c r="C28" s="113">
        <v>4.3025554883989638</v>
      </c>
      <c r="D28" s="115">
        <v>22566</v>
      </c>
      <c r="E28" s="114">
        <v>22943</v>
      </c>
      <c r="F28" s="114">
        <v>22454</v>
      </c>
      <c r="G28" s="114">
        <v>21870</v>
      </c>
      <c r="H28" s="140">
        <v>21867</v>
      </c>
      <c r="I28" s="115">
        <v>699</v>
      </c>
      <c r="J28" s="116">
        <v>3.1965976128412676</v>
      </c>
    </row>
    <row r="29" spans="1:15" s="110" customFormat="1" ht="24.95" customHeight="1" x14ac:dyDescent="0.2">
      <c r="A29" s="193">
        <v>86</v>
      </c>
      <c r="B29" s="199" t="s">
        <v>165</v>
      </c>
      <c r="C29" s="113">
        <v>8.1335954347075852</v>
      </c>
      <c r="D29" s="115">
        <v>42659</v>
      </c>
      <c r="E29" s="114">
        <v>42741</v>
      </c>
      <c r="F29" s="114">
        <v>42447</v>
      </c>
      <c r="G29" s="114">
        <v>41755</v>
      </c>
      <c r="H29" s="140">
        <v>41917</v>
      </c>
      <c r="I29" s="115">
        <v>742</v>
      </c>
      <c r="J29" s="116">
        <v>1.770164849583701</v>
      </c>
    </row>
    <row r="30" spans="1:15" s="110" customFormat="1" ht="24.95" customHeight="1" x14ac:dyDescent="0.2">
      <c r="A30" s="193">
        <v>87.88</v>
      </c>
      <c r="B30" s="204" t="s">
        <v>166</v>
      </c>
      <c r="C30" s="113">
        <v>6.706274226422793</v>
      </c>
      <c r="D30" s="115">
        <v>35173</v>
      </c>
      <c r="E30" s="114">
        <v>35141</v>
      </c>
      <c r="F30" s="114">
        <v>34829</v>
      </c>
      <c r="G30" s="114">
        <v>33820</v>
      </c>
      <c r="H30" s="140">
        <v>33637</v>
      </c>
      <c r="I30" s="115">
        <v>1536</v>
      </c>
      <c r="J30" s="116">
        <v>4.5664000951333357</v>
      </c>
    </row>
    <row r="31" spans="1:15" s="110" customFormat="1" ht="24.95" customHeight="1" x14ac:dyDescent="0.2">
      <c r="A31" s="193" t="s">
        <v>167</v>
      </c>
      <c r="B31" s="199" t="s">
        <v>168</v>
      </c>
      <c r="C31" s="113">
        <v>4.2676637196150846</v>
      </c>
      <c r="D31" s="115">
        <v>22383</v>
      </c>
      <c r="E31" s="114">
        <v>22386</v>
      </c>
      <c r="F31" s="114">
        <v>22302</v>
      </c>
      <c r="G31" s="114">
        <v>21928</v>
      </c>
      <c r="H31" s="140">
        <v>21845</v>
      </c>
      <c r="I31" s="115">
        <v>538</v>
      </c>
      <c r="J31" s="116">
        <v>2.4628061341268026</v>
      </c>
    </row>
    <row r="32" spans="1:15" s="110" customFormat="1" ht="24.95" customHeight="1" x14ac:dyDescent="0.2">
      <c r="A32" s="193"/>
      <c r="B32" s="288" t="s">
        <v>224</v>
      </c>
      <c r="C32" s="113">
        <v>5.7199620957178459E-4</v>
      </c>
      <c r="D32" s="115">
        <v>3</v>
      </c>
      <c r="E32" s="114" t="s">
        <v>513</v>
      </c>
      <c r="F32" s="114" t="s">
        <v>513</v>
      </c>
      <c r="G32" s="114">
        <v>3</v>
      </c>
      <c r="H32" s="140" t="s">
        <v>513</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0.22555717197447372</v>
      </c>
      <c r="D34" s="115">
        <v>1183</v>
      </c>
      <c r="E34" s="114">
        <v>1099</v>
      </c>
      <c r="F34" s="114">
        <v>1291</v>
      </c>
      <c r="G34" s="114">
        <v>1273</v>
      </c>
      <c r="H34" s="140">
        <v>1178</v>
      </c>
      <c r="I34" s="115">
        <v>5</v>
      </c>
      <c r="J34" s="116">
        <v>0.42444821731748728</v>
      </c>
    </row>
    <row r="35" spans="1:10" s="110" customFormat="1" ht="24.95" customHeight="1" x14ac:dyDescent="0.2">
      <c r="A35" s="292" t="s">
        <v>171</v>
      </c>
      <c r="B35" s="293" t="s">
        <v>172</v>
      </c>
      <c r="C35" s="113">
        <v>20.262584393274086</v>
      </c>
      <c r="D35" s="115">
        <v>106273</v>
      </c>
      <c r="E35" s="114">
        <v>106263</v>
      </c>
      <c r="F35" s="114">
        <v>107253</v>
      </c>
      <c r="G35" s="114">
        <v>105836</v>
      </c>
      <c r="H35" s="140">
        <v>106222</v>
      </c>
      <c r="I35" s="115">
        <v>51</v>
      </c>
      <c r="J35" s="116">
        <v>4.8012652746135455E-2</v>
      </c>
    </row>
    <row r="36" spans="1:10" s="110" customFormat="1" ht="24.95" customHeight="1" x14ac:dyDescent="0.2">
      <c r="A36" s="294" t="s">
        <v>173</v>
      </c>
      <c r="B36" s="295" t="s">
        <v>174</v>
      </c>
      <c r="C36" s="125">
        <v>79.511286438541873</v>
      </c>
      <c r="D36" s="143">
        <v>417020</v>
      </c>
      <c r="E36" s="144">
        <v>419751</v>
      </c>
      <c r="F36" s="144">
        <v>419239</v>
      </c>
      <c r="G36" s="144">
        <v>410048</v>
      </c>
      <c r="H36" s="145">
        <v>409631</v>
      </c>
      <c r="I36" s="143">
        <v>7389</v>
      </c>
      <c r="J36" s="146">
        <v>1.8038185586540081</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2020-09-25T06:54:15Z</dcterms:created>
  <dcterms:modified xsi:type="dcterms:W3CDTF">2020-09-28T08:06:22Z</dcterms:modified>
</cp:coreProperties>
</file>