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J75" i="24" s="1"/>
  <c r="G75" i="24"/>
  <c r="F75" i="24"/>
  <c r="E75" i="24"/>
  <c r="L74" i="24"/>
  <c r="H74" i="24" s="1"/>
  <c r="G74" i="24"/>
  <c r="F74" i="24"/>
  <c r="E74" i="24"/>
  <c r="L73" i="24"/>
  <c r="H73" i="24" s="1"/>
  <c r="J73" i="24"/>
  <c r="G73" i="24"/>
  <c r="F73" i="24"/>
  <c r="E73" i="24"/>
  <c r="L72" i="24"/>
  <c r="H72" i="24" s="1"/>
  <c r="J72" i="24" s="1"/>
  <c r="G72" i="24"/>
  <c r="F72" i="24"/>
  <c r="E72" i="24"/>
  <c r="L71" i="24"/>
  <c r="H71" i="24" s="1"/>
  <c r="J71" i="24"/>
  <c r="G71" i="24"/>
  <c r="F71" i="24"/>
  <c r="E71" i="24"/>
  <c r="L70" i="24"/>
  <c r="H70" i="24" s="1"/>
  <c r="J70" i="24" s="1"/>
  <c r="G70" i="24"/>
  <c r="F70" i="24"/>
  <c r="E70" i="24"/>
  <c r="L69" i="24"/>
  <c r="H69" i="24" s="1"/>
  <c r="J69" i="24"/>
  <c r="G69" i="24"/>
  <c r="F69" i="24"/>
  <c r="E69" i="24"/>
  <c r="L68" i="24"/>
  <c r="H68" i="24" s="1"/>
  <c r="J68" i="24" s="1"/>
  <c r="G68" i="24"/>
  <c r="F68" i="24"/>
  <c r="E68" i="24"/>
  <c r="L67" i="24"/>
  <c r="H67" i="24" s="1"/>
  <c r="J67" i="24" s="1"/>
  <c r="G67" i="24"/>
  <c r="F67" i="24"/>
  <c r="E67" i="24"/>
  <c r="L66" i="24"/>
  <c r="H66" i="24" s="1"/>
  <c r="G66" i="24"/>
  <c r="F66" i="24"/>
  <c r="E66" i="24"/>
  <c r="L65" i="24"/>
  <c r="H65" i="24" s="1"/>
  <c r="J65" i="24"/>
  <c r="G65" i="24"/>
  <c r="F65" i="24"/>
  <c r="E65" i="24"/>
  <c r="L64" i="24"/>
  <c r="H64" i="24" s="1"/>
  <c r="J64" i="24" s="1"/>
  <c r="G64" i="24"/>
  <c r="F64" i="24"/>
  <c r="E64" i="24"/>
  <c r="L63" i="24"/>
  <c r="H63" i="24" s="1"/>
  <c r="J63" i="24"/>
  <c r="G63" i="24"/>
  <c r="F63" i="24"/>
  <c r="E63" i="24"/>
  <c r="L62" i="24"/>
  <c r="H62" i="24" s="1"/>
  <c r="J62" i="24" s="1"/>
  <c r="G62" i="24"/>
  <c r="F62" i="24"/>
  <c r="E62" i="24"/>
  <c r="L61" i="24"/>
  <c r="H61" i="24" s="1"/>
  <c r="J61" i="24"/>
  <c r="G61" i="24"/>
  <c r="F61" i="24"/>
  <c r="E61" i="24"/>
  <c r="L60" i="24"/>
  <c r="H60" i="24" s="1"/>
  <c r="J60" i="24" s="1"/>
  <c r="G60" i="24"/>
  <c r="F60" i="24"/>
  <c r="E60" i="24"/>
  <c r="L59" i="24"/>
  <c r="H59" i="24" s="1"/>
  <c r="J59" i="24" s="1"/>
  <c r="G59" i="24"/>
  <c r="F59" i="24"/>
  <c r="E59" i="24"/>
  <c r="L58" i="24"/>
  <c r="H58" i="24" s="1"/>
  <c r="G58" i="24"/>
  <c r="F58" i="24"/>
  <c r="E58" i="24"/>
  <c r="L57" i="24"/>
  <c r="H57" i="24" s="1"/>
  <c r="J57" i="24"/>
  <c r="G57" i="24"/>
  <c r="F57" i="24"/>
  <c r="E57" i="24"/>
  <c r="L56" i="24"/>
  <c r="H56" i="24" s="1"/>
  <c r="J56" i="24" s="1"/>
  <c r="G56" i="24"/>
  <c r="F56" i="24"/>
  <c r="E56" i="24"/>
  <c r="L55" i="24"/>
  <c r="H55" i="24" s="1"/>
  <c r="J55" i="24"/>
  <c r="G55" i="24"/>
  <c r="F55" i="24"/>
  <c r="E55" i="24"/>
  <c r="L54" i="24"/>
  <c r="H54" i="24" s="1"/>
  <c r="J54" i="24" s="1"/>
  <c r="G54" i="24"/>
  <c r="F54" i="24"/>
  <c r="E54" i="24"/>
  <c r="L53" i="24"/>
  <c r="H53" i="24" s="1"/>
  <c r="J53" i="24"/>
  <c r="G53" i="24"/>
  <c r="F53" i="24"/>
  <c r="E53" i="24"/>
  <c r="L52" i="24"/>
  <c r="H52" i="24" s="1"/>
  <c r="J52" i="24" s="1"/>
  <c r="G52" i="24"/>
  <c r="F52" i="24"/>
  <c r="E52" i="24"/>
  <c r="L51" i="24"/>
  <c r="H51" i="24" s="1"/>
  <c r="J51" i="24" s="1"/>
  <c r="G51" i="24"/>
  <c r="F51" i="24"/>
  <c r="E51" i="24"/>
  <c r="I44" i="24"/>
  <c r="G44" i="24"/>
  <c r="C44" i="24"/>
  <c r="M44" i="24" s="1"/>
  <c r="B44" i="24"/>
  <c r="D44" i="24" s="1"/>
  <c r="M43" i="24"/>
  <c r="K43" i="24"/>
  <c r="H43" i="24"/>
  <c r="F43" i="24"/>
  <c r="E43" i="24"/>
  <c r="C43" i="24"/>
  <c r="B43" i="24"/>
  <c r="D43" i="24" s="1"/>
  <c r="L42" i="24"/>
  <c r="I42" i="24"/>
  <c r="G42" i="24"/>
  <c r="C42" i="24"/>
  <c r="M42" i="24" s="1"/>
  <c r="B42" i="24"/>
  <c r="D42" i="24" s="1"/>
  <c r="M41" i="24"/>
  <c r="K41" i="24"/>
  <c r="H41" i="24"/>
  <c r="F41" i="24"/>
  <c r="E41" i="24"/>
  <c r="C41" i="24"/>
  <c r="B41" i="24"/>
  <c r="D41" i="24" s="1"/>
  <c r="L40" i="24"/>
  <c r="I40" i="24"/>
  <c r="G40" i="24"/>
  <c r="C40" i="24"/>
  <c r="M40" i="24" s="1"/>
  <c r="B40" i="24"/>
  <c r="M36" i="24"/>
  <c r="L36" i="24"/>
  <c r="K36" i="24"/>
  <c r="J36" i="24"/>
  <c r="I36" i="24"/>
  <c r="H36" i="24"/>
  <c r="G36" i="24"/>
  <c r="F36" i="24"/>
  <c r="E36" i="24"/>
  <c r="D36" i="24"/>
  <c r="H16" i="24"/>
  <c r="K57" i="15"/>
  <c r="L57" i="15" s="1"/>
  <c r="C45" i="24"/>
  <c r="C38" i="24"/>
  <c r="C37" i="24"/>
  <c r="C35" i="24"/>
  <c r="C34" i="24"/>
  <c r="E34" i="24" s="1"/>
  <c r="C33" i="24"/>
  <c r="C32" i="24"/>
  <c r="C31" i="24"/>
  <c r="C30" i="24"/>
  <c r="E30" i="24" s="1"/>
  <c r="C29" i="24"/>
  <c r="C28" i="24"/>
  <c r="C27" i="24"/>
  <c r="C26" i="24"/>
  <c r="C25" i="24"/>
  <c r="C24" i="24"/>
  <c r="C23" i="24"/>
  <c r="C22" i="24"/>
  <c r="M22" i="24" s="1"/>
  <c r="C21" i="24"/>
  <c r="C20" i="24"/>
  <c r="C19" i="24"/>
  <c r="C18" i="24"/>
  <c r="E18" i="24" s="1"/>
  <c r="C17" i="24"/>
  <c r="C16" i="24"/>
  <c r="C15" i="24"/>
  <c r="C9" i="24"/>
  <c r="C8" i="24"/>
  <c r="C7" i="24"/>
  <c r="B38" i="24"/>
  <c r="B37" i="24"/>
  <c r="B35" i="24"/>
  <c r="B34" i="24"/>
  <c r="B33" i="24"/>
  <c r="B32" i="24"/>
  <c r="H32" i="24" s="1"/>
  <c r="B31" i="24"/>
  <c r="B30" i="24"/>
  <c r="B29" i="24"/>
  <c r="B28" i="24"/>
  <c r="B27" i="24"/>
  <c r="B26" i="24"/>
  <c r="B25" i="24"/>
  <c r="B24" i="24"/>
  <c r="B23" i="24"/>
  <c r="K23" i="24" s="1"/>
  <c r="B22" i="24"/>
  <c r="B21" i="24"/>
  <c r="B20" i="24"/>
  <c r="B19" i="24"/>
  <c r="B18" i="24"/>
  <c r="B17" i="24"/>
  <c r="B16" i="24"/>
  <c r="B15" i="24"/>
  <c r="B9" i="24"/>
  <c r="B8" i="24"/>
  <c r="B7" i="24"/>
  <c r="G18" i="24" l="1"/>
  <c r="M30" i="24"/>
  <c r="G34" i="24"/>
  <c r="F35" i="24"/>
  <c r="J35" i="24"/>
  <c r="H35" i="24"/>
  <c r="K35" i="24"/>
  <c r="D35" i="24"/>
  <c r="G9" i="24"/>
  <c r="M9" i="24"/>
  <c r="E9" i="24"/>
  <c r="L9" i="24"/>
  <c r="I9" i="24"/>
  <c r="F7" i="24"/>
  <c r="J7" i="24"/>
  <c r="H7" i="24"/>
  <c r="K7" i="24"/>
  <c r="D7" i="24"/>
  <c r="F17" i="24"/>
  <c r="J17" i="24"/>
  <c r="H17" i="24"/>
  <c r="K17" i="24"/>
  <c r="D17" i="24"/>
  <c r="G29" i="24"/>
  <c r="M29" i="24"/>
  <c r="E29" i="24"/>
  <c r="L29" i="24"/>
  <c r="I29" i="24"/>
  <c r="F33" i="24"/>
  <c r="J33" i="24"/>
  <c r="H33" i="24"/>
  <c r="K33" i="24"/>
  <c r="D33" i="24"/>
  <c r="F9" i="24"/>
  <c r="J9" i="24"/>
  <c r="H9" i="24"/>
  <c r="K9" i="24"/>
  <c r="D9" i="24"/>
  <c r="F15" i="24"/>
  <c r="J15" i="24"/>
  <c r="H15" i="24"/>
  <c r="K15" i="24"/>
  <c r="D15" i="24"/>
  <c r="F31" i="24"/>
  <c r="J31" i="24"/>
  <c r="H31" i="24"/>
  <c r="K31" i="24"/>
  <c r="D31" i="24"/>
  <c r="K22" i="24"/>
  <c r="J22" i="24"/>
  <c r="F22" i="24"/>
  <c r="D22" i="24"/>
  <c r="H22" i="24"/>
  <c r="K28" i="24"/>
  <c r="J28" i="24"/>
  <c r="F28" i="24"/>
  <c r="D28" i="24"/>
  <c r="H28" i="24"/>
  <c r="B45" i="24"/>
  <c r="B39" i="24"/>
  <c r="K26" i="24"/>
  <c r="J26" i="24"/>
  <c r="F26" i="24"/>
  <c r="D26" i="24"/>
  <c r="H26" i="24"/>
  <c r="F19" i="24"/>
  <c r="J19" i="24"/>
  <c r="H19" i="24"/>
  <c r="K19" i="24"/>
  <c r="D19" i="24"/>
  <c r="K66" i="24"/>
  <c r="I66" i="24"/>
  <c r="J66" i="24"/>
  <c r="K24" i="24"/>
  <c r="J24" i="24"/>
  <c r="F24" i="24"/>
  <c r="D24" i="24"/>
  <c r="H24" i="24"/>
  <c r="G33" i="24"/>
  <c r="M33" i="24"/>
  <c r="E33" i="24"/>
  <c r="L33" i="24"/>
  <c r="I33" i="24"/>
  <c r="F21" i="24"/>
  <c r="J21" i="24"/>
  <c r="H21" i="24"/>
  <c r="D21" i="24"/>
  <c r="K21" i="24"/>
  <c r="I20" i="24"/>
  <c r="L20" i="24"/>
  <c r="M20" i="24"/>
  <c r="G20" i="24"/>
  <c r="I45" i="24"/>
  <c r="G45" i="24"/>
  <c r="L45" i="24"/>
  <c r="E45" i="24"/>
  <c r="K16" i="24"/>
  <c r="J16" i="24"/>
  <c r="F16" i="24"/>
  <c r="D16" i="24"/>
  <c r="F27" i="24"/>
  <c r="J27" i="24"/>
  <c r="H27" i="24"/>
  <c r="K27" i="24"/>
  <c r="K30" i="24"/>
  <c r="J30" i="24"/>
  <c r="F30" i="24"/>
  <c r="D30" i="24"/>
  <c r="H30" i="24"/>
  <c r="I8" i="24"/>
  <c r="L8" i="24"/>
  <c r="G8" i="24"/>
  <c r="E8" i="24"/>
  <c r="M8" i="24"/>
  <c r="I24" i="24"/>
  <c r="L24" i="24"/>
  <c r="M24" i="24"/>
  <c r="G24" i="24"/>
  <c r="E24" i="24"/>
  <c r="G27" i="24"/>
  <c r="M27" i="24"/>
  <c r="E27" i="24"/>
  <c r="L27" i="24"/>
  <c r="I27" i="24"/>
  <c r="I37" i="24"/>
  <c r="G37" i="24"/>
  <c r="L37" i="24"/>
  <c r="M37" i="24"/>
  <c r="E37" i="24"/>
  <c r="E20" i="24"/>
  <c r="M45" i="24"/>
  <c r="K32" i="24"/>
  <c r="J32" i="24"/>
  <c r="F32" i="24"/>
  <c r="D32" i="24"/>
  <c r="G23" i="24"/>
  <c r="M23" i="24"/>
  <c r="E23" i="24"/>
  <c r="L23" i="24"/>
  <c r="I23" i="24"/>
  <c r="G15" i="24"/>
  <c r="M15" i="24"/>
  <c r="E15" i="24"/>
  <c r="L15" i="24"/>
  <c r="I15" i="24"/>
  <c r="G21" i="24"/>
  <c r="M21" i="24"/>
  <c r="E21" i="24"/>
  <c r="I21" i="24"/>
  <c r="L21" i="24"/>
  <c r="K74" i="24"/>
  <c r="I74" i="24"/>
  <c r="J74" i="24"/>
  <c r="J77" i="24" s="1"/>
  <c r="F25" i="24"/>
  <c r="J25" i="24"/>
  <c r="H25" i="24"/>
  <c r="K25" i="24"/>
  <c r="D25" i="24"/>
  <c r="H37" i="24"/>
  <c r="D37" i="24"/>
  <c r="J37" i="24"/>
  <c r="K37" i="24"/>
  <c r="F37" i="24"/>
  <c r="G25" i="24"/>
  <c r="M25" i="24"/>
  <c r="E25" i="24"/>
  <c r="L25" i="24"/>
  <c r="G7" i="24"/>
  <c r="M7" i="24"/>
  <c r="E7" i="24"/>
  <c r="L7" i="24"/>
  <c r="I7" i="24"/>
  <c r="B14" i="24"/>
  <c r="B6" i="24"/>
  <c r="I16" i="24"/>
  <c r="L16" i="24"/>
  <c r="E16" i="24"/>
  <c r="M16" i="24"/>
  <c r="G16" i="24"/>
  <c r="G19" i="24"/>
  <c r="M19" i="24"/>
  <c r="E19" i="24"/>
  <c r="I19" i="24"/>
  <c r="L19" i="24"/>
  <c r="I28" i="24"/>
  <c r="L28" i="24"/>
  <c r="G28" i="24"/>
  <c r="E28" i="24"/>
  <c r="M28" i="24"/>
  <c r="G31" i="24"/>
  <c r="M31" i="24"/>
  <c r="E31" i="24"/>
  <c r="L31" i="24"/>
  <c r="I31" i="24"/>
  <c r="M38" i="24"/>
  <c r="E38" i="24"/>
  <c r="L38" i="24"/>
  <c r="I38" i="24"/>
  <c r="I25" i="24"/>
  <c r="G38" i="24"/>
  <c r="K58" i="24"/>
  <c r="I58" i="24"/>
  <c r="J58" i="24"/>
  <c r="K18" i="24"/>
  <c r="J18" i="24"/>
  <c r="F18" i="24"/>
  <c r="D18" i="24"/>
  <c r="H18" i="24"/>
  <c r="K8" i="24"/>
  <c r="J8" i="24"/>
  <c r="F8" i="24"/>
  <c r="D8" i="24"/>
  <c r="H8" i="24"/>
  <c r="K20" i="24"/>
  <c r="J20" i="24"/>
  <c r="F20" i="24"/>
  <c r="D20" i="24"/>
  <c r="H20" i="24"/>
  <c r="F23" i="24"/>
  <c r="J23" i="24"/>
  <c r="H23" i="24"/>
  <c r="D23" i="24"/>
  <c r="K34" i="24"/>
  <c r="J34" i="24"/>
  <c r="F34" i="24"/>
  <c r="D34" i="24"/>
  <c r="H34" i="24"/>
  <c r="D38" i="24"/>
  <c r="K38" i="24"/>
  <c r="H38" i="24"/>
  <c r="F38" i="24"/>
  <c r="J38" i="24"/>
  <c r="D27" i="24"/>
  <c r="D40" i="24"/>
  <c r="K40" i="24"/>
  <c r="H40" i="24"/>
  <c r="F40" i="24"/>
  <c r="J40" i="24"/>
  <c r="F29" i="24"/>
  <c r="J29" i="24"/>
  <c r="H29" i="24"/>
  <c r="K29" i="24"/>
  <c r="D29" i="24"/>
  <c r="G17" i="24"/>
  <c r="M17" i="24"/>
  <c r="E17" i="24"/>
  <c r="L17" i="24"/>
  <c r="I17" i="24"/>
  <c r="I32" i="24"/>
  <c r="L32" i="24"/>
  <c r="E32" i="24"/>
  <c r="M32" i="24"/>
  <c r="G32" i="24"/>
  <c r="G35" i="24"/>
  <c r="M35" i="24"/>
  <c r="E35" i="24"/>
  <c r="I35" i="24"/>
  <c r="L35" i="24"/>
  <c r="I41" i="24"/>
  <c r="G41" i="24"/>
  <c r="L41" i="24"/>
  <c r="K53" i="24"/>
  <c r="I53" i="24"/>
  <c r="K61" i="24"/>
  <c r="I61" i="24"/>
  <c r="K69" i="24"/>
  <c r="I69" i="24"/>
  <c r="E22" i="24"/>
  <c r="K55" i="24"/>
  <c r="I55" i="24"/>
  <c r="K63" i="24"/>
  <c r="I63" i="24"/>
  <c r="K71" i="24"/>
  <c r="I71" i="24"/>
  <c r="I18" i="24"/>
  <c r="L18" i="24"/>
  <c r="I26" i="24"/>
  <c r="L26" i="24"/>
  <c r="I34" i="24"/>
  <c r="L34" i="24"/>
  <c r="M18" i="24"/>
  <c r="G22" i="24"/>
  <c r="M34" i="24"/>
  <c r="K52" i="24"/>
  <c r="I52" i="24"/>
  <c r="K60" i="24"/>
  <c r="I60" i="24"/>
  <c r="K68" i="24"/>
  <c r="I68" i="24"/>
  <c r="E26" i="24"/>
  <c r="C39" i="24"/>
  <c r="I43" i="24"/>
  <c r="G43" i="24"/>
  <c r="L43" i="24"/>
  <c r="K57" i="24"/>
  <c r="I57" i="24"/>
  <c r="K65" i="24"/>
  <c r="I65" i="24"/>
  <c r="K73" i="24"/>
  <c r="I73" i="24"/>
  <c r="G26" i="24"/>
  <c r="K54" i="24"/>
  <c r="I54" i="24"/>
  <c r="K62" i="24"/>
  <c r="I62" i="24"/>
  <c r="K70" i="24"/>
  <c r="I70" i="24"/>
  <c r="K51" i="24"/>
  <c r="I51" i="24"/>
  <c r="K59" i="24"/>
  <c r="I59" i="24"/>
  <c r="K67" i="24"/>
  <c r="I67" i="24"/>
  <c r="K75" i="24"/>
  <c r="I75" i="24"/>
  <c r="C14" i="24"/>
  <c r="C6" i="24"/>
  <c r="I22" i="24"/>
  <c r="L22" i="24"/>
  <c r="I30" i="24"/>
  <c r="L30" i="24"/>
  <c r="M26" i="24"/>
  <c r="G30" i="24"/>
  <c r="K56" i="24"/>
  <c r="I56" i="24"/>
  <c r="K64" i="24"/>
  <c r="I64" i="24"/>
  <c r="K72" i="24"/>
  <c r="I72" i="24"/>
  <c r="J41" i="24"/>
  <c r="F42" i="24"/>
  <c r="J43" i="24"/>
  <c r="F44" i="24"/>
  <c r="H42" i="24"/>
  <c r="H44" i="24"/>
  <c r="J42" i="24"/>
  <c r="J44" i="24"/>
  <c r="K42" i="24"/>
  <c r="K44" i="24"/>
  <c r="L44" i="24"/>
  <c r="E40" i="24"/>
  <c r="E42" i="24"/>
  <c r="E44" i="24"/>
  <c r="J79" i="24" l="1"/>
  <c r="J78" i="24"/>
  <c r="I14" i="24"/>
  <c r="L14" i="24"/>
  <c r="G14" i="24"/>
  <c r="E14" i="24"/>
  <c r="M14" i="24"/>
  <c r="I77" i="24"/>
  <c r="I39" i="24"/>
  <c r="G39" i="24"/>
  <c r="L39" i="24"/>
  <c r="E39" i="24"/>
  <c r="M39" i="24"/>
  <c r="K77" i="24"/>
  <c r="H45" i="24"/>
  <c r="F45" i="24"/>
  <c r="D45" i="24"/>
  <c r="J45" i="24"/>
  <c r="K45" i="24"/>
  <c r="I6" i="24"/>
  <c r="L6" i="24"/>
  <c r="M6" i="24"/>
  <c r="G6" i="24"/>
  <c r="E6" i="24"/>
  <c r="K6" i="24"/>
  <c r="J6" i="24"/>
  <c r="F6" i="24"/>
  <c r="D6" i="24"/>
  <c r="H6" i="24"/>
  <c r="K14" i="24"/>
  <c r="J14" i="24"/>
  <c r="F14" i="24"/>
  <c r="D14" i="24"/>
  <c r="H14" i="24"/>
  <c r="H39" i="24"/>
  <c r="D39" i="24"/>
  <c r="J39" i="24"/>
  <c r="K39" i="24"/>
  <c r="F39" i="24"/>
  <c r="I78" i="24" l="1"/>
  <c r="I79" i="24"/>
  <c r="K79" i="24"/>
  <c r="K78" i="24"/>
  <c r="I83" i="24" l="1"/>
  <c r="I82" i="24"/>
  <c r="I81" i="24"/>
</calcChain>
</file>

<file path=xl/sharedStrings.xml><?xml version="1.0" encoding="utf-8"?>
<sst xmlns="http://schemas.openxmlformats.org/spreadsheetml/2006/main" count="1716" uniqueCount="520">
  <si>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</si>
  <si>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</si>
  <si>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</si>
  <si>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</si>
  <si>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</si>
  <si>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</si>
  <si>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</si>
  <si>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</si>
  <si>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</si>
  <si>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</si>
  <si>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</si>
  <si>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</si>
  <si>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</si>
  <si>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Rotenburg (Wümme) (03357)</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</si>
  <si>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</si>
  <si>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</si>
  <si>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</si>
  <si>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</si>
  <si>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</si>
  <si>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</si>
  <si>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</si>
  <si>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</si>
  <si>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</si>
  <si>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</si>
  <si>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</si>
  <si>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</si>
  <si>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</si>
  <si>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</si>
  <si>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Nordost</t>
  </si>
  <si>
    <t>Spichernstr. 1</t>
  </si>
  <si>
    <t>30161 Hannover</t>
  </si>
  <si>
    <t>E-Mail:</t>
  </si>
  <si>
    <t>Statistik-Service-Nordost@arbeitsagentur.de</t>
  </si>
  <si>
    <t>Hotline:</t>
  </si>
  <si>
    <t>0511/919-3455</t>
  </si>
  <si>
    <t>Fax:</t>
  </si>
  <si>
    <t>0511/919-4103456</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</si>
  <si>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</si>
  <si>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</si>
  <si>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</si>
  <si>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</si>
  <si>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</si>
  <si>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</si>
  <si>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</si>
  <si>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</si>
  <si>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</si>
  <si>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</si>
  <si>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</si>
  <si>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</si>
  <si>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</si>
  <si>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</si>
  <si>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</si>
  <si>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</si>
  <si>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</si>
  <si>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</si>
  <si>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</si>
  <si>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</si>
  <si>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</si>
  <si>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</si>
  <si>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</si>
  <si>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</si>
  <si>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</si>
  <si>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</si>
  <si>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</si>
  <si>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</si>
  <si>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</si>
  <si>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</si>
  <si>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</si>
  <si>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</si>
  <si>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</si>
  <si>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</si>
  <si>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</si>
  <si>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</si>
  <si>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</si>
  <si>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</si>
  <si>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</si>
  <si>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</si>
  <si>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</si>
  <si>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</si>
  <si>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</si>
  <si>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</si>
  <si>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</si>
  <si>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</si>
  <si>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</si>
  <si>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</si>
  <si>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</si>
  <si>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</si>
  <si>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</si>
  <si>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</si>
  <si>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</si>
  <si>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</si>
  <si>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</si>
  <si>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Rotenburg (Wümme) (03357);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</si>
  <si>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</si>
  <si>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</si>
  <si>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</si>
  <si>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</si>
  <si>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</si>
  <si>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</si>
  <si>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</si>
  <si>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</si>
  <si>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</si>
  <si>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</si>
  <si>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</si>
  <si>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</si>
  <si>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</si>
  <si>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</si>
  <si>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</si>
  <si>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</si>
  <si>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</si>
  <si>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</si>
  <si>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</si>
  <si>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</si>
  <si>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</si>
  <si>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</si>
  <si>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</si>
  <si>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</si>
  <si>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</si>
  <si>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</si>
  <si>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</si>
  <si>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</si>
  <si>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</si>
  <si>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</si>
  <si>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</si>
  <si>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</si>
  <si>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</si>
  <si>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</si>
  <si>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</si>
  <si>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</si>
  <si>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Bundesland Niedersachsen</t>
  </si>
  <si>
    <t>Westdeutschland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</si>
  <si>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</si>
  <si>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</si>
  <si>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</si>
  <si>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</si>
  <si>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</si>
  <si>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</si>
  <si>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</si>
  <si>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</si>
  <si>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</si>
  <si>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</si>
  <si>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</si>
  <si>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</si>
  <si>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</si>
  <si>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</si>
  <si>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</si>
  <si>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</si>
  <si>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</si>
  <si>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</si>
  <si>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</si>
  <si>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</si>
  <si>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</si>
  <si>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</si>
  <si>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</si>
  <si>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</si>
  <si>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</si>
  <si>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</si>
  <si>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</si>
  <si>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</si>
  <si>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</si>
  <si>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</si>
  <si>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</si>
  <si>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</si>
  <si>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</si>
  <si>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</si>
  <si>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</si>
  <si>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</si>
  <si>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</si>
  <si>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</si>
  <si>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</si>
  <si>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</si>
  <si>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</si>
  <si>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</si>
  <si>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</si>
  <si>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</si>
  <si>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</si>
  <si>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</si>
  <si>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</si>
  <si>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</si>
  <si>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</si>
  <si>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</si>
  <si>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</si>
  <si>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</si>
  <si>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Rotenburg (Wümme) (03357)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</si>
  <si>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</si>
  <si>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</si>
  <si>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</si>
  <si>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</si>
  <si>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</si>
  <si>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</si>
  <si>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</si>
  <si>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</si>
  <si>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</si>
  <si>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</si>
  <si>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</si>
  <si>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</si>
  <si>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</si>
  <si>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</si>
  <si>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</si>
  <si>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</si>
  <si>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</si>
  <si>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</si>
  <si>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</si>
  <si>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</si>
  <si>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</si>
  <si>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</si>
  <si>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</si>
  <si>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</si>
  <si>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</si>
  <si>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</si>
  <si>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</si>
  <si>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</si>
  <si>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</si>
  <si>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</si>
  <si>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</si>
  <si>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</si>
  <si>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</si>
  <si>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</si>
  <si>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</si>
  <si>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</si>
  <si>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</si>
  <si>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</si>
  <si>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</si>
  <si>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</si>
  <si>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</si>
  <si>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</si>
  <si>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</si>
  <si>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</si>
  <si>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</si>
  <si>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</si>
  <si>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</si>
  <si>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</si>
  <si>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</si>
  <si>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</si>
  <si>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</si>
  <si>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</si>
  <si>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</si>
  <si>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</si>
  <si>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</si>
  <si>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</si>
  <si>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</si>
  <si>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</si>
  <si>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</si>
  <si>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</si>
  <si>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</si>
  <si>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</si>
  <si>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</si>
  <si>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</si>
  <si>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</si>
  <si>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</si>
  <si>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</si>
  <si>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</si>
  <si>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</si>
  <si>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</si>
  <si>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</si>
  <si>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</si>
  <si>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</si>
  <si>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</si>
  <si>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</si>
  <si>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</si>
  <si>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</si>
  <si>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</si>
  <si>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</si>
  <si>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</si>
  <si>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</si>
  <si>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</si>
  <si>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</si>
  <si>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</si>
  <si>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</si>
  <si>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</si>
  <si>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</si>
  <si>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</si>
  <si>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</si>
  <si>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</si>
  <si>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</si>
  <si>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</si>
  <si>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</si>
  <si>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</si>
  <si>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</si>
  <si>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</si>
  <si>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</si>
  <si>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</si>
  <si>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</si>
  <si>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</si>
  <si>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</si>
  <si>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</si>
  <si>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</si>
  <si>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</si>
  <si>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</si>
  <si>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</si>
  <si>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</si>
  <si>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</si>
  <si>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</si>
  <si>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</si>
  <si>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</si>
  <si>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</si>
  <si>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</si>
  <si>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</si>
  <si>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</si>
  <si>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</si>
  <si>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</si>
  <si>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</si>
  <si>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</si>
  <si>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</si>
  <si>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</si>
  <si>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</si>
  <si>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</si>
  <si>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</si>
  <si>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</si>
  <si>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</si>
  <si>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</si>
  <si>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</si>
  <si>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</si>
  <si>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</si>
  <si>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</si>
  <si>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</si>
  <si>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</si>
  <si>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</si>
  <si>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</si>
  <si>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</si>
  <si>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</si>
  <si>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</si>
  <si>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</si>
  <si>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</si>
  <si>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</si>
  <si>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</si>
  <si>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</si>
  <si>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</si>
  <si>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</si>
  <si>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</si>
  <si>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</si>
  <si>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</si>
  <si>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</si>
  <si>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</si>
  <si>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</si>
  <si>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</si>
  <si>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</si>
  <si>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</si>
  <si>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</si>
  <si>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</si>
  <si>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</si>
  <si>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</si>
  <si>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</si>
  <si>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</si>
  <si>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</si>
  <si>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</si>
  <si>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</si>
  <si>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</si>
  <si>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</si>
  <si>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</si>
  <si>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</si>
  <si>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</si>
  <si>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</si>
  <si>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</si>
  <si>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</si>
  <si>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</si>
  <si>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</si>
  <si>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</si>
  <si>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</si>
  <si>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</si>
  <si>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</si>
  <si>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</si>
  <si>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</si>
  <si>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</si>
  <si>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</si>
  <si>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</si>
  <si>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</si>
  <si>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</si>
  <si>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</si>
  <si>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</si>
  <si>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</si>
  <si>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</si>
  <si>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</si>
  <si>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Rotenburg (Wümme) (03357);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</si>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</sst>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1">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164" fontId="16" fillId="0" borderId="0" xfId="12" applyNumberFormat="1" applyFont="1" applyFill="1" applyBorder="1" applyAlignment="1">
      <alignment horizontal="left"/>
    </xf>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9" fillId="0" borderId="0" xfId="4" applyFont="1" applyFill="1" applyBorder="1" applyAlignment="1">
      <alignment horizontal="left" wrapText="1"/>
    </xf>
    <xf numFmtId="0" fontId="3" fillId="0" borderId="0" xfId="3"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3" applyFont="1" applyFill="1" applyBorder="1" applyAlignment="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5" fillId="0" borderId="0" xfId="5" applyFont="1" applyFill="1" applyBorder="1" applyAlignment="1">
      <alignment horizontal="left"/>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3" fillId="0" borderId="0" xfId="4" applyFont="1" applyBorder="1" applyAlignment="1">
      <alignment horizontal="left"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64" fontId="16" fillId="0" borderId="6" xfId="4" applyNumberFormat="1" applyFont="1" applyBorder="1" applyAlignment="1">
      <alignment horizontal="center" vertical="top"/>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49" fontId="16" fillId="0" borderId="0" xfId="9" applyNumberFormat="1" applyFont="1" applyFill="1" applyBorder="1" applyAlignment="1"/>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7" fillId="0" borderId="0" xfId="4" applyFont="1" applyAlignment="1">
      <alignment wrapText="1"/>
    </xf>
    <xf numFmtId="0" fontId="34" fillId="0" borderId="0" xfId="6" applyFont="1" applyAlignment="1" applyProtection="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9" xfId="4" applyFont="1" applyBorder="1" applyAlignment="1">
      <alignment horizontal="center" vertical="center"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0" fontId="3" fillId="0" borderId="0" xfId="4" applyNumberFormat="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15" fillId="0" borderId="0" xfId="21" applyFill="1" applyAlignment="1" applyProtection="1"/>
    <xf numFmtId="0" fontId="15" fillId="0" borderId="0" xfId="21" applyFill="1" applyAlignment="1" applyProtection="1">
      <alignment horizontal="left"/>
    </xf>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xf numFmtId="0" fontId="15" fillId="0" borderId="0" xfId="21" applyAlignment="1" applyProtection="1">
      <alignment horizontal="left" wrapText="1" indent="2"/>
    </xf>
    <xf numFmtId="0" fontId="3" fillId="0" borderId="0" xfId="4" applyFont="1" applyAlignment="1">
      <alignment horizontal="left" wrapText="1"/>
    </xf>
    <xf numFmtId="0" fontId="3" fillId="0" borderId="0" xfId="4"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3.1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{42F8A49C-06C1-4653-8005-055E882A389F}</c15:txfldGUID>
                      <c15:f>Daten_Diagramme!$D$6</c15:f>
                      <c15:dlblFieldTableCache>
                        <c:ptCount val="1"/>
                        <c:pt idx="0">
                          <c:v>3.1</c:v>
                        </c:pt>
                      </c15:dlblFieldTableCache>
                    </c15:dlblFTEntry>
                  </c15:dlblFieldTable>
                  <c15:showDataLabelsRange val="0"/>
                </c:ext>
                <c:ext xmlns:c16="http://schemas.microsoft.com/office/drawing/2014/chart" uri="{C3380CC4-5D6E-409C-BE32-E72D297353CC}">
                  <c16:uniqueId val="{00000000-D588-48C1-9515-D7864C04EB2F}"/>
                </c:ext>
              </c:extLst>
            </c:dLbl>
            <c:dLbl>
              <c:idx val="1"/>
              <c:tx>
                <c:strRef>
                  <c:f>Daten_Diagramme!$D$7</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{093D3CA3-6DE2-4EF4-BD93-D985D9581460}</c15:txfldGUID>
                      <c15:f>Daten_Diagramme!$D$7</c15:f>
                      <c15:dlblFieldTableCache>
                        <c:ptCount val="1"/>
                        <c:pt idx="0">
                          <c:v>1.4</c:v>
                        </c:pt>
                      </c15:dlblFieldTableCache>
                    </c15:dlblFTEntry>
                  </c15:dlblFieldTable>
                  <c15:showDataLabelsRange val="0"/>
                </c:ext>
                <c:ext xmlns:c16="http://schemas.microsoft.com/office/drawing/2014/chart" uri="{C3380CC4-5D6E-409C-BE32-E72D297353CC}">
                  <c16:uniqueId val="{00000001-D588-48C1-9515-D7864C04EB2F}"/>
                </c:ext>
              </c:extLst>
            </c:dLbl>
            <c:dLbl>
              <c:idx val="2"/>
              <c:tx>
                <c:strRef>
                  <c:f>Daten_Diagramme!$D$8</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{4CF17C22-B725-402D-85D0-DA2C43D53A5D}</c15:txfldGUID>
                      <c15:f>Daten_Diagramme!$D$8</c15:f>
                      <c15:dlblFieldTableCache>
                        <c:ptCount val="1"/>
                        <c:pt idx="0">
                          <c:v>1.1</c:v>
                        </c:pt>
                      </c15:dlblFieldTableCache>
                    </c15:dlblFTEntry>
                  </c15:dlblFieldTable>
                  <c15:showDataLabelsRange val="0"/>
                </c:ext>
                <c:ext xmlns:c16="http://schemas.microsoft.com/office/drawing/2014/chart" uri="{C3380CC4-5D6E-409C-BE32-E72D297353CC}">
                  <c16:uniqueId val="{00000002-D588-48C1-9515-D7864C04EB2F}"/>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{1857EE46-78EB-4FE9-BD57-49E6367D19DB}</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D588-48C1-9515-D7864C04EB2F}"/>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3.1035695445753473</c:v>
                </c:pt>
                <c:pt idx="1">
                  <c:v>1.4040057212208159</c:v>
                </c:pt>
                <c:pt idx="2">
                  <c:v>1.1186464311118853</c:v>
                </c:pt>
                <c:pt idx="3">
                  <c:v>1.0875687030768</c:v>
                </c:pt>
              </c:numCache>
            </c:numRef>
          </c:val>
          <c:extLst>
            <c:ext xmlns:c16="http://schemas.microsoft.com/office/drawing/2014/chart" uri="{C3380CC4-5D6E-409C-BE32-E72D297353CC}">
              <c16:uniqueId val="{00000004-D588-48C1-9515-D7864C04EB2F}"/>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{0B769C2D-CB94-438C-BC21-68B0D3CF5896}</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D588-48C1-9515-D7864C04EB2F}"/>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{FAE69690-D9BA-48B9-9D29-5D8D7DADF9FD}</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D588-48C1-9515-D7864C04EB2F}"/>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{CBB595C1-7CE0-47FB-9371-B85B397DB71D}</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D588-48C1-9515-D7864C04EB2F}"/>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{B2F948ED-0EFB-4194-B42A-831D5EE0C981}</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D588-48C1-9515-D7864C04EB2F}"/>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D588-48C1-9515-D7864C04EB2F}"/>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D588-48C1-9515-D7864C04EB2F}"/>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-3.9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{A29E12CD-D60D-4697-A5FA-482BD5B3427D}</c15:txfldGUID>
                      <c15:f>Daten_Diagramme!$E$6</c15:f>
                      <c15:dlblFieldTableCache>
                        <c:ptCount val="1"/>
                        <c:pt idx="0">
                          <c:v>-3.9</c:v>
                        </c:pt>
                      </c15:dlblFieldTableCache>
                    </c15:dlblFTEntry>
                  </c15:dlblFieldTable>
                  <c15:showDataLabelsRange val="0"/>
                </c:ext>
                <c:ext xmlns:c16="http://schemas.microsoft.com/office/drawing/2014/chart" uri="{C3380CC4-5D6E-409C-BE32-E72D297353CC}">
                  <c16:uniqueId val="{00000000-5A17-4101-822B-65EDC0BEC52D}"/>
                </c:ext>
              </c:extLst>
            </c:dLbl>
            <c:dLbl>
              <c:idx val="1"/>
              <c:tx>
                <c:strRef>
                  <c:f>Daten_Diagramme!$E$7</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{27304A8D-BBE5-4855-8330-CC7CFC95A27C}</c15:txfldGUID>
                      <c15:f>Daten_Diagramme!$E$7</c15:f>
                      <c15:dlblFieldTableCache>
                        <c:ptCount val="1"/>
                        <c:pt idx="0">
                          <c:v>-2.9</c:v>
                        </c:pt>
                      </c15:dlblFieldTableCache>
                    </c15:dlblFTEntry>
                  </c15:dlblFieldTable>
                  <c15:showDataLabelsRange val="0"/>
                </c:ext>
                <c:ext xmlns:c16="http://schemas.microsoft.com/office/drawing/2014/chart" uri="{C3380CC4-5D6E-409C-BE32-E72D297353CC}">
                  <c16:uniqueId val="{00000001-5A17-4101-822B-65EDC0BEC52D}"/>
                </c:ext>
              </c:extLst>
            </c:dLbl>
            <c:dLbl>
              <c:idx val="2"/>
              <c:tx>
                <c:strRef>
                  <c:f>Daten_Diagramme!$E$8</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{50859865-CF27-4ACA-B51C-A632A7DE9EC0}</c15:txfldGUID>
                      <c15:f>Daten_Diagramme!$E$8</c15:f>
                      <c15:dlblFieldTableCache>
                        <c:ptCount val="1"/>
                        <c:pt idx="0">
                          <c:v>-2.8</c:v>
                        </c:pt>
                      </c15:dlblFieldTableCache>
                    </c15:dlblFTEntry>
                  </c15:dlblFieldTable>
                  <c15:showDataLabelsRange val="0"/>
                </c:ext>
                <c:ext xmlns:c16="http://schemas.microsoft.com/office/drawing/2014/chart" uri="{C3380CC4-5D6E-409C-BE32-E72D297353CC}">
                  <c16:uniqueId val="{00000002-5A17-4101-822B-65EDC0BEC52D}"/>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{88834B09-2C40-48A7-90A7-6D00F212BDCA}</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5A17-4101-822B-65EDC0BEC52D}"/>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-3.8964781831805868</c:v>
                </c:pt>
                <c:pt idx="1">
                  <c:v>-2.8801937126160149</c:v>
                </c:pt>
                <c:pt idx="2">
                  <c:v>-2.7637010795899166</c:v>
                </c:pt>
                <c:pt idx="3">
                  <c:v>-2.8655893304673015</c:v>
                </c:pt>
              </c:numCache>
            </c:numRef>
          </c:val>
          <c:extLst>
            <c:ext xmlns:c16="http://schemas.microsoft.com/office/drawing/2014/chart" uri="{C3380CC4-5D6E-409C-BE32-E72D297353CC}">
              <c16:uniqueId val="{00000004-5A17-4101-822B-65EDC0BEC52D}"/>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{19577897-EC5B-4947-8965-214ED92482F0}</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5A17-4101-822B-65EDC0BEC52D}"/>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{D6B2BB36-8222-48F9-9AAB-2E56C34DBE54}</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5A17-4101-822B-65EDC0BEC52D}"/>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{116EEA5E-268F-4BD8-8421-86FE08B8C9DD}</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5A17-4101-822B-65EDC0BEC52D}"/>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{81326362-E511-4A88-B82E-657F3A7CF3BE}</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5A17-4101-822B-65EDC0BEC52D}"/>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5A17-4101-822B-65EDC0BEC52D}"/>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5A17-4101-822B-65EDC0BEC52D}"/>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3.1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{67C61B60-B41E-4D74-94A0-C17539DB680D}</c15:txfldGUID>
                      <c15:f>Daten_Diagramme!$D$14</c15:f>
                      <c15:dlblFieldTableCache>
                        <c:ptCount val="1"/>
                        <c:pt idx="0">
                          <c:v>3.1</c:v>
                        </c:pt>
                      </c15:dlblFieldTableCache>
                    </c15:dlblFTEntry>
                  </c15:dlblFieldTable>
                  <c15:showDataLabelsRange val="0"/>
                </c:ext>
                <c:ext xmlns:c16="http://schemas.microsoft.com/office/drawing/2014/chart" uri="{C3380CC4-5D6E-409C-BE32-E72D297353CC}">
                  <c16:uniqueId val="{00000000-B92F-42C3-8631-4AB45F650021}"/>
                </c:ext>
              </c:extLst>
            </c:dLbl>
            <c:dLbl>
              <c:idx val="1"/>
              <c:tx>
                <c:strRef>
                  <c:f>Daten_Diagramme!$D$15</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{E03EA37C-E3E2-47BE-9EB0-B8034812C761}</c15:txfldGUID>
                      <c15:f>Daten_Diagramme!$D$15</c15:f>
                      <c15:dlblFieldTableCache>
                        <c:ptCount val="1"/>
                        <c:pt idx="0">
                          <c:v>-1.1</c:v>
                        </c:pt>
                      </c15:dlblFieldTableCache>
                    </c15:dlblFTEntry>
                  </c15:dlblFieldTable>
                  <c15:showDataLabelsRange val="0"/>
                </c:ext>
                <c:ext xmlns:c16="http://schemas.microsoft.com/office/drawing/2014/chart" uri="{C3380CC4-5D6E-409C-BE32-E72D297353CC}">
                  <c16:uniqueId val="{00000001-B92F-42C3-8631-4AB45F650021}"/>
                </c:ext>
              </c:extLst>
            </c:dLbl>
            <c:dLbl>
              <c:idx val="2"/>
              <c:tx>
                <c:strRef>
                  <c:f>Daten_Diagramme!$D$16</c:f>
                  <c:strCache>
                    <c:ptCount val="1"/>
                    <c:pt idx="0">
                      <c:v>7.0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{CA22ACB3-3828-467C-A0C0-7B90E82126A5}</c15:txfldGUID>
                      <c15:f>Daten_Diagramme!$D$16</c15:f>
                      <c15:dlblFieldTableCache>
                        <c:ptCount val="1"/>
                        <c:pt idx="0">
                          <c:v>7.0</c:v>
                        </c:pt>
                      </c15:dlblFieldTableCache>
                    </c15:dlblFTEntry>
                  </c15:dlblFieldTable>
                  <c15:showDataLabelsRange val="0"/>
                </c:ext>
                <c:ext xmlns:c16="http://schemas.microsoft.com/office/drawing/2014/chart" uri="{C3380CC4-5D6E-409C-BE32-E72D297353CC}">
                  <c16:uniqueId val="{00000002-B92F-42C3-8631-4AB45F650021}"/>
                </c:ext>
              </c:extLst>
            </c:dLbl>
            <c:dLbl>
              <c:idx val="3"/>
              <c:tx>
                <c:strRef>
                  <c:f>Daten_Diagramme!$D$17</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{AB346D0B-EEE1-420E-8538-9C5BA6CDE3A1}</c15:txfldGUID>
                      <c15:f>Daten_Diagramme!$D$17</c15:f>
                      <c15:dlblFieldTableCache>
                        <c:ptCount val="1"/>
                        <c:pt idx="0">
                          <c:v>-2.6</c:v>
                        </c:pt>
                      </c15:dlblFieldTableCache>
                    </c15:dlblFTEntry>
                  </c15:dlblFieldTable>
                  <c15:showDataLabelsRange val="0"/>
                </c:ext>
                <c:ext xmlns:c16="http://schemas.microsoft.com/office/drawing/2014/chart" uri="{C3380CC4-5D6E-409C-BE32-E72D297353CC}">
                  <c16:uniqueId val="{00000003-B92F-42C3-8631-4AB45F650021}"/>
                </c:ext>
              </c:extLst>
            </c:dLbl>
            <c:dLbl>
              <c:idx val="4"/>
              <c:tx>
                <c:strRef>
                  <c:f>Daten_Diagramme!$D$18</c:f>
                  <c:strCache>
                    <c:ptCount val="1"/>
                    <c:pt idx="0">
                      <c:v>-2.3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{D7277AED-2381-449F-82E6-D76DBB64DF02}</c15:txfldGUID>
                      <c15:f>Daten_Diagramme!$D$18</c15:f>
                      <c15:dlblFieldTableCache>
                        <c:ptCount val="1"/>
                        <c:pt idx="0">
                          <c:v>-2.3</c:v>
                        </c:pt>
                      </c15:dlblFieldTableCache>
                    </c15:dlblFTEntry>
                  </c15:dlblFieldTable>
                  <c15:showDataLabelsRange val="0"/>
                </c:ext>
                <c:ext xmlns:c16="http://schemas.microsoft.com/office/drawing/2014/chart" uri="{C3380CC4-5D6E-409C-BE32-E72D297353CC}">
                  <c16:uniqueId val="{00000004-B92F-42C3-8631-4AB45F650021}"/>
                </c:ext>
              </c:extLst>
            </c:dLbl>
            <c:dLbl>
              <c:idx val="5"/>
              <c:tx>
                <c:strRef>
                  <c:f>Daten_Diagramme!$D$19</c:f>
                  <c:strCache>
                    <c:ptCount val="1"/>
                    <c:pt idx="0">
                      <c:v>-5.4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{0A777B52-AEE5-455E-9E58-982ED029CFA6}</c15:txfldGUID>
                      <c15:f>Daten_Diagramme!$D$19</c15:f>
                      <c15:dlblFieldTableCache>
                        <c:ptCount val="1"/>
                        <c:pt idx="0">
                          <c:v>-5.4</c:v>
                        </c:pt>
                      </c15:dlblFieldTableCache>
                    </c15:dlblFTEntry>
                  </c15:dlblFieldTable>
                  <c15:showDataLabelsRange val="0"/>
                </c:ext>
                <c:ext xmlns:c16="http://schemas.microsoft.com/office/drawing/2014/chart" uri="{C3380CC4-5D6E-409C-BE32-E72D297353CC}">
                  <c16:uniqueId val="{00000005-B92F-42C3-8631-4AB45F650021}"/>
                </c:ext>
              </c:extLst>
            </c:dLbl>
            <c:dLbl>
              <c:idx val="6"/>
              <c:tx>
                <c:strRef>
                  <c:f>Daten_Diagramme!$D$20</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{D3DFA733-0714-493B-BD2C-6FEB2B971086}</c15:txfldGUID>
                      <c15:f>Daten_Diagramme!$D$20</c15:f>
                      <c15:dlblFieldTableCache>
                        <c:ptCount val="1"/>
                        <c:pt idx="0">
                          <c:v>1.4</c:v>
                        </c:pt>
                      </c15:dlblFieldTableCache>
                    </c15:dlblFTEntry>
                  </c15:dlblFieldTable>
                  <c15:showDataLabelsRange val="0"/>
                </c:ext>
                <c:ext xmlns:c16="http://schemas.microsoft.com/office/drawing/2014/chart" uri="{C3380CC4-5D6E-409C-BE32-E72D297353CC}">
                  <c16:uniqueId val="{00000006-B92F-42C3-8631-4AB45F650021}"/>
                </c:ext>
              </c:extLst>
            </c:dLbl>
            <c:dLbl>
              <c:idx val="7"/>
              <c:tx>
                <c:strRef>
                  <c:f>Daten_Diagramme!$D$21</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{6E39EA1B-7AB2-432C-99D0-7B7BF0CD9DF9}</c15:txfldGUID>
                      <c15:f>Daten_Diagramme!$D$21</c15:f>
                      <c15:dlblFieldTableCache>
                        <c:ptCount val="1"/>
                        <c:pt idx="0">
                          <c:v>-0.4</c:v>
                        </c:pt>
                      </c15:dlblFieldTableCache>
                    </c15:dlblFTEntry>
                  </c15:dlblFieldTable>
                  <c15:showDataLabelsRange val="0"/>
                </c:ext>
                <c:ext xmlns:c16="http://schemas.microsoft.com/office/drawing/2014/chart" uri="{C3380CC4-5D6E-409C-BE32-E72D297353CC}">
                  <c16:uniqueId val="{00000007-B92F-42C3-8631-4AB45F650021}"/>
                </c:ext>
              </c:extLst>
            </c:dLbl>
            <c:dLbl>
              <c:idx val="8"/>
              <c:tx>
                <c:strRef>
                  <c:f>Daten_Diagramme!$D$22</c:f>
                  <c:strCache>
                    <c:ptCount val="1"/>
                    <c:pt idx="0">
                      <c:v>5.1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{6E155D00-C93F-4488-A0B7-0EF290DDD517}</c15:txfldGUID>
                      <c15:f>Daten_Diagramme!$D$22</c15:f>
                      <c15:dlblFieldTableCache>
                        <c:ptCount val="1"/>
                        <c:pt idx="0">
                          <c:v>5.1</c:v>
                        </c:pt>
                      </c15:dlblFieldTableCache>
                    </c15:dlblFTEntry>
                  </c15:dlblFieldTable>
                  <c15:showDataLabelsRange val="0"/>
                </c:ext>
                <c:ext xmlns:c16="http://schemas.microsoft.com/office/drawing/2014/chart" uri="{C3380CC4-5D6E-409C-BE32-E72D297353CC}">
                  <c16:uniqueId val="{00000008-B92F-42C3-8631-4AB45F650021}"/>
                </c:ext>
              </c:extLst>
            </c:dLbl>
            <c:dLbl>
              <c:idx val="9"/>
              <c:tx>
                <c:strRef>
                  <c:f>Daten_Diagramme!$D$23</c:f>
                  <c:strCache>
                    <c:ptCount val="1"/>
                    <c:pt idx="0">
                      <c:v>11.4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{40B524D8-7AE3-4CDD-8A7E-40B73427C320}</c15:txfldGUID>
                      <c15:f>Daten_Diagramme!$D$23</c15:f>
                      <c15:dlblFieldTableCache>
                        <c:ptCount val="1"/>
                        <c:pt idx="0">
                          <c:v>11.4</c:v>
                        </c:pt>
                      </c15:dlblFieldTableCache>
                    </c15:dlblFTEntry>
                  </c15:dlblFieldTable>
                  <c15:showDataLabelsRange val="0"/>
                </c:ext>
                <c:ext xmlns:c16="http://schemas.microsoft.com/office/drawing/2014/chart" uri="{C3380CC4-5D6E-409C-BE32-E72D297353CC}">
                  <c16:uniqueId val="{00000009-B92F-42C3-8631-4AB45F650021}"/>
                </c:ext>
              </c:extLst>
            </c:dLbl>
            <c:dLbl>
              <c:idx val="10"/>
              <c:tx>
                <c:strRef>
                  <c:f>Daten_Diagramme!$D$24</c:f>
                  <c:strCache>
                    <c:ptCount val="1"/>
                    <c:pt idx="0">
                      <c:v>3.0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{28264D29-7F0D-4342-A8D8-BC5C77D26BBE}</c15:txfldGUID>
                      <c15:f>Daten_Diagramme!$D$24</c15:f>
                      <c15:dlblFieldTableCache>
                        <c:ptCount val="1"/>
                        <c:pt idx="0">
                          <c:v>3.0</c:v>
                        </c:pt>
                      </c15:dlblFieldTableCache>
                    </c15:dlblFTEntry>
                  </c15:dlblFieldTable>
                  <c15:showDataLabelsRange val="0"/>
                </c:ext>
                <c:ext xmlns:c16="http://schemas.microsoft.com/office/drawing/2014/chart" uri="{C3380CC4-5D6E-409C-BE32-E72D297353CC}">
                  <c16:uniqueId val="{0000000A-B92F-42C3-8631-4AB45F650021}"/>
                </c:ext>
              </c:extLst>
            </c:dLbl>
            <c:dLbl>
              <c:idx val="11"/>
              <c:tx>
                <c:strRef>
                  <c:f>Daten_Diagramme!$D$25</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{A6A43969-9B5C-45F2-8B58-1D140F299838}</c15:txfldGUID>
                      <c15:f>Daten_Diagramme!$D$25</c15:f>
                      <c15:dlblFieldTableCache>
                        <c:ptCount val="1"/>
                        <c:pt idx="0">
                          <c:v>2.4</c:v>
                        </c:pt>
                      </c15:dlblFieldTableCache>
                    </c15:dlblFTEntry>
                  </c15:dlblFieldTable>
                  <c15:showDataLabelsRange val="0"/>
                </c:ext>
                <c:ext xmlns:c16="http://schemas.microsoft.com/office/drawing/2014/chart" uri="{C3380CC4-5D6E-409C-BE32-E72D297353CC}">
                  <c16:uniqueId val="{0000000B-B92F-42C3-8631-4AB45F650021}"/>
                </c:ext>
              </c:extLst>
            </c:dLbl>
            <c:dLbl>
              <c:idx val="12"/>
              <c:tx>
                <c:strRef>
                  <c:f>Daten_Diagramme!$D$26</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{C950DD3D-6F3D-4DC7-ABF1-D2917C00659D}</c15:txfldGUID>
                      <c15:f>Daten_Diagramme!$D$26</c15:f>
                      <c15:dlblFieldTableCache>
                        <c:ptCount val="1"/>
                        <c:pt idx="0">
                          <c:v>-1.0</c:v>
                        </c:pt>
                      </c15:dlblFieldTableCache>
                    </c15:dlblFTEntry>
                  </c15:dlblFieldTable>
                  <c15:showDataLabelsRange val="0"/>
                </c:ext>
                <c:ext xmlns:c16="http://schemas.microsoft.com/office/drawing/2014/chart" uri="{C3380CC4-5D6E-409C-BE32-E72D297353CC}">
                  <c16:uniqueId val="{0000000C-B92F-42C3-8631-4AB45F650021}"/>
                </c:ext>
              </c:extLst>
            </c:dLbl>
            <c:dLbl>
              <c:idx val="13"/>
              <c:tx>
                <c:strRef>
                  <c:f>Daten_Diagramme!$D$27</c:f>
                  <c:strCache>
                    <c:ptCount val="1"/>
                    <c:pt idx="0">
                      <c:v>23.2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{4EA48101-B10D-4CBB-AE5E-3D5990C86690}</c15:txfldGUID>
                      <c15:f>Daten_Diagramme!$D$27</c15:f>
                      <c15:dlblFieldTableCache>
                        <c:ptCount val="1"/>
                        <c:pt idx="0">
                          <c:v>23.2</c:v>
                        </c:pt>
                      </c15:dlblFieldTableCache>
                    </c15:dlblFTEntry>
                  </c15:dlblFieldTable>
                  <c15:showDataLabelsRange val="0"/>
                </c:ext>
                <c:ext xmlns:c16="http://schemas.microsoft.com/office/drawing/2014/chart" uri="{C3380CC4-5D6E-409C-BE32-E72D297353CC}">
                  <c16:uniqueId val="{0000000D-B92F-42C3-8631-4AB45F650021}"/>
                </c:ext>
              </c:extLst>
            </c:dLbl>
            <c:dLbl>
              <c:idx val="14"/>
              <c:tx>
                <c:strRef>
                  <c:f>Daten_Diagramme!$D$28</c:f>
                  <c:strCache>
                    <c:ptCount val="1"/>
                    <c:pt idx="0">
                      <c:v>5.1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{848E7650-519A-425F-8644-BED03A250C5C}</c15:txfldGUID>
                      <c15:f>Daten_Diagramme!$D$28</c15:f>
                      <c15:dlblFieldTableCache>
                        <c:ptCount val="1"/>
                        <c:pt idx="0">
                          <c:v>5.1</c:v>
                        </c:pt>
                      </c15:dlblFieldTableCache>
                    </c15:dlblFTEntry>
                  </c15:dlblFieldTable>
                  <c15:showDataLabelsRange val="0"/>
                </c:ext>
                <c:ext xmlns:c16="http://schemas.microsoft.com/office/drawing/2014/chart" uri="{C3380CC4-5D6E-409C-BE32-E72D297353CC}">
                  <c16:uniqueId val="{0000000E-B92F-42C3-8631-4AB45F650021}"/>
                </c:ext>
              </c:extLst>
            </c:dLbl>
            <c:dLbl>
              <c:idx val="15"/>
              <c:tx>
                <c:strRef>
                  <c:f>Daten_Diagramme!$D$29</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{BDBB8E71-4E22-4F70-A115-9E112D26A811}</c15:txfldGUID>
                      <c15:f>Daten_Diagramme!$D$29</c15:f>
                      <c15:dlblFieldTableCache>
                        <c:ptCount val="1"/>
                        <c:pt idx="0">
                          <c:v>-1.0</c:v>
                        </c:pt>
                      </c15:dlblFieldTableCache>
                    </c15:dlblFTEntry>
                  </c15:dlblFieldTable>
                  <c15:showDataLabelsRange val="0"/>
                </c:ext>
                <c:ext xmlns:c16="http://schemas.microsoft.com/office/drawing/2014/chart" uri="{C3380CC4-5D6E-409C-BE32-E72D297353CC}">
                  <c16:uniqueId val="{0000000F-B92F-42C3-8631-4AB45F650021}"/>
                </c:ext>
              </c:extLst>
            </c:dLbl>
            <c:dLbl>
              <c:idx val="16"/>
              <c:tx>
                <c:strRef>
                  <c:f>Daten_Diagramme!$D$30</c:f>
                  <c:strCache>
                    <c:ptCount val="1"/>
                    <c:pt idx="0">
                      <c:v>3.3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{227F00CD-1D7F-427A-B806-4131319CE7B9}</c15:txfldGUID>
                      <c15:f>Daten_Diagramme!$D$30</c15:f>
                      <c15:dlblFieldTableCache>
                        <c:ptCount val="1"/>
                        <c:pt idx="0">
                          <c:v>3.3</c:v>
                        </c:pt>
                      </c15:dlblFieldTableCache>
                    </c15:dlblFTEntry>
                  </c15:dlblFieldTable>
                  <c15:showDataLabelsRange val="0"/>
                </c:ext>
                <c:ext xmlns:c16="http://schemas.microsoft.com/office/drawing/2014/chart" uri="{C3380CC4-5D6E-409C-BE32-E72D297353CC}">
                  <c16:uniqueId val="{00000010-B92F-42C3-8631-4AB45F650021}"/>
                </c:ext>
              </c:extLst>
            </c:dLbl>
            <c:dLbl>
              <c:idx val="17"/>
              <c:tx>
                <c:strRef>
                  <c:f>Daten_Diagramme!$D$31</c:f>
                  <c:strCache>
                    <c:ptCount val="1"/>
                    <c:pt idx="0">
                      <c:v>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{8D78D9CD-87A9-4705-8635-4CF698CF3023}</c15:txfldGUID>
                      <c15:f>Daten_Diagramme!$D$31</c15:f>
                      <c15:dlblFieldTableCache>
                        <c:ptCount val="1"/>
                        <c:pt idx="0">
                          <c:v>0.9</c:v>
                        </c:pt>
                      </c15:dlblFieldTableCache>
                    </c15:dlblFTEntry>
                  </c15:dlblFieldTable>
                  <c15:showDataLabelsRange val="0"/>
                </c:ext>
                <c:ext xmlns:c16="http://schemas.microsoft.com/office/drawing/2014/chart" uri="{C3380CC4-5D6E-409C-BE32-E72D297353CC}">
                  <c16:uniqueId val="{00000011-B92F-42C3-8631-4AB45F650021}"/>
                </c:ext>
              </c:extLst>
            </c:dLbl>
            <c:dLbl>
              <c:idx val="18"/>
              <c:tx>
                <c:strRef>
                  <c:f>Daten_Diagramme!$D$32</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{5A9145E2-4536-4D93-BC6C-81F454B8A097}</c15:txfldGUID>
                      <c15:f>Daten_Diagramme!$D$32</c15:f>
                      <c15:dlblFieldTableCache>
                        <c:ptCount val="1"/>
                        <c:pt idx="0">
                          <c:v>1.1</c:v>
                        </c:pt>
                      </c15:dlblFieldTableCache>
                    </c15:dlblFTEntry>
                  </c15:dlblFieldTable>
                  <c15:showDataLabelsRange val="0"/>
                </c:ext>
                <c:ext xmlns:c16="http://schemas.microsoft.com/office/drawing/2014/chart" uri="{C3380CC4-5D6E-409C-BE32-E72D297353CC}">
                  <c16:uniqueId val="{00000012-B92F-42C3-8631-4AB45F650021}"/>
                </c:ext>
              </c:extLst>
            </c:dLbl>
            <c:dLbl>
              <c:idx val="19"/>
              <c:tx>
                <c:strRef>
                  <c:f>Daten_Diagramme!$D$33</c:f>
                  <c:strCache>
                    <c:ptCount val="1"/>
                    <c:pt idx="0">
                      <c:v>3.7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{FD615643-8C06-411E-9520-E5C179130654}</c15:txfldGUID>
                      <c15:f>Daten_Diagramme!$D$33</c15:f>
                      <c15:dlblFieldTableCache>
                        <c:ptCount val="1"/>
                        <c:pt idx="0">
                          <c:v>3.7</c:v>
                        </c:pt>
                      </c15:dlblFieldTableCache>
                    </c15:dlblFTEntry>
                  </c15:dlblFieldTable>
                  <c15:showDataLabelsRange val="0"/>
                </c:ext>
                <c:ext xmlns:c16="http://schemas.microsoft.com/office/drawing/2014/chart" uri="{C3380CC4-5D6E-409C-BE32-E72D297353CC}">
                  <c16:uniqueId val="{00000013-B92F-42C3-8631-4AB45F650021}"/>
                </c:ext>
              </c:extLst>
            </c:dLbl>
            <c:dLbl>
              <c:idx val="20"/>
              <c:tx>
                <c:strRef>
                  <c:f>Daten_Diagramme!$D$34</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{914EFD36-5986-40A3-9BD1-FE1AEA8828C9}</c15:txfldGUID>
                      <c15:f>Daten_Diagramme!$D$34</c15:f>
                      <c15:dlblFieldTableCache>
                        <c:ptCount val="1"/>
                        <c:pt idx="0">
                          <c:v>2.9</c:v>
                        </c:pt>
                      </c15:dlblFieldTableCache>
                    </c15:dlblFTEntry>
                  </c15:dlblFieldTable>
                  <c15:showDataLabelsRange val="0"/>
                </c:ext>
                <c:ext xmlns:c16="http://schemas.microsoft.com/office/drawing/2014/chart" uri="{C3380CC4-5D6E-409C-BE32-E72D297353CC}">
                  <c16:uniqueId val="{00000014-B92F-42C3-8631-4AB45F650021}"/>
                </c:ext>
              </c:extLst>
            </c:dLbl>
            <c:dLbl>
              <c:idx val="21"/>
              <c:tx>
                <c:strRef>
                  <c:f>Daten_Diagramme!$D$35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{564FBD15-BC0F-447D-950A-7D2149E858CD}</c15:txfldGUID>
                      <c15:f>Daten_Diagramme!$D$35</c15:f>
                      <c15:dlblFieldTableCache>
                        <c:ptCount val="1"/>
                        <c:pt idx="0">
                          <c:v>*</c:v>
                        </c:pt>
                      </c15:dlblFieldTableCache>
                    </c15:dlblFTEntry>
                  </c15:dlblFieldTable>
                  <c15:showDataLabelsRange val="0"/>
                </c:ext>
                <c:ext xmlns:c16="http://schemas.microsoft.com/office/drawing/2014/chart" uri="{C3380CC4-5D6E-409C-BE32-E72D297353CC}">
                  <c16:uniqueId val="{00000015-B92F-42C3-8631-4AB45F650021}"/>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{4DE1BA95-35FB-4760-BF75-6F55E0EE7F4E}</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B92F-42C3-8631-4AB45F650021}"/>
                </c:ext>
              </c:extLst>
            </c:dLbl>
            <c:dLbl>
              <c:idx val="23"/>
              <c:tx>
                <c:strRef>
                  <c:f>Daten_Diagramme!$D$37</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{776AD0CB-C9A4-47BB-B0E0-C8811F10E6B7}</c15:txfldGUID>
                      <c15:f>Daten_Diagramme!$D$37</c15:f>
                      <c15:dlblFieldTableCache>
                        <c:ptCount val="1"/>
                        <c:pt idx="0">
                          <c:v>-1.1</c:v>
                        </c:pt>
                      </c15:dlblFieldTableCache>
                    </c15:dlblFTEntry>
                  </c15:dlblFieldTable>
                  <c15:showDataLabelsRange val="0"/>
                </c:ext>
                <c:ext xmlns:c16="http://schemas.microsoft.com/office/drawing/2014/chart" uri="{C3380CC4-5D6E-409C-BE32-E72D297353CC}">
                  <c16:uniqueId val="{00000017-B92F-42C3-8631-4AB45F650021}"/>
                </c:ext>
              </c:extLst>
            </c:dLbl>
            <c:dLbl>
              <c:idx val="24"/>
              <c:layout>
                <c:manualLayout>
                  <c:x val="4.7769028871392123E-3"/>
                  <c:y val="-4.6876052205785108E-5"/>
                </c:manualLayout>
              </c:layout>
              <c:tx>
                <c:strRef>
                  <c:f>Daten_Diagramme!$D$38</c:f>
                  <c:strCache>
                    <c:ptCount val="1"/>
                    <c:pt idx="0">
                      <c:v>-1.3</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{A8374EF7-1D83-4D30-8A39-4CED5D56C36B}</c15:txfldGUID>
                      <c15:f>Daten_Diagramme!$D$38</c15:f>
                      <c15:dlblFieldTableCache>
                        <c:ptCount val="1"/>
                        <c:pt idx="0">
                          <c:v>-1.3</c:v>
                        </c:pt>
                      </c15:dlblFieldTableCache>
                    </c15:dlblFTEntry>
                  </c15:dlblFieldTable>
                  <c15:showDataLabelsRange val="0"/>
                </c:ext>
                <c:ext xmlns:c16="http://schemas.microsoft.com/office/drawing/2014/chart" uri="{C3380CC4-5D6E-409C-BE32-E72D297353CC}">
                  <c16:uniqueId val="{00000018-B92F-42C3-8631-4AB45F650021}"/>
                </c:ext>
              </c:extLst>
            </c:dLbl>
            <c:dLbl>
              <c:idx val="25"/>
              <c:tx>
                <c:strRef>
                  <c:f>Daten_Diagramme!$D$39</c:f>
                  <c:strCache>
                    <c:ptCount val="1"/>
                    <c:pt idx="0">
                      <c:v>5.0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{0D1A658B-4117-4FB2-BBFC-5F563D255BF9}</c15:txfldGUID>
                      <c15:f>Daten_Diagramme!$D$39</c15:f>
                      <c15:dlblFieldTableCache>
                        <c:ptCount val="1"/>
                        <c:pt idx="0">
                          <c:v>5.0</c:v>
                        </c:pt>
                      </c15:dlblFieldTableCache>
                    </c15:dlblFTEntry>
                  </c15:dlblFieldTable>
                  <c15:showDataLabelsRange val="0"/>
                </c:ext>
                <c:ext xmlns:c16="http://schemas.microsoft.com/office/drawing/2014/chart" uri="{C3380CC4-5D6E-409C-BE32-E72D297353CC}">
                  <c16:uniqueId val="{00000019-B92F-42C3-8631-4AB45F650021}"/>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{25D877C8-60B5-4B96-83DD-F8CF7C0A2248}</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B92F-42C3-8631-4AB45F650021}"/>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{86B933A5-333E-4494-944A-C5ECC2890651}</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B92F-42C3-8631-4AB45F650021}"/>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{006BB086-D88E-4B49-9194-AE2B497E285B}</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B92F-42C3-8631-4AB45F650021}"/>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{3D33BCBC-3D44-4D1F-ABBB-D280331EEEEB}</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B92F-42C3-8631-4AB45F650021}"/>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{D9D44CCB-68D1-499E-8A8F-BFCF9FBDB5B2}</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B92F-42C3-8631-4AB45F650021}"/>
                </c:ext>
              </c:extLst>
            </c:dLbl>
            <c:dLbl>
              <c:idx val="31"/>
              <c:tx>
                <c:strRef>
                  <c:f>Daten_Diagramme!$D$45</c:f>
                  <c:strCache>
                    <c:ptCount val="1"/>
                    <c:pt idx="0">
                      <c:v>5.0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{A8EEF1C3-6FC4-4A7A-B69E-B7562EAB67BA}</c15:txfldGUID>
                      <c15:f>Daten_Diagramme!$D$45</c15:f>
                      <c15:dlblFieldTableCache>
                        <c:ptCount val="1"/>
                        <c:pt idx="0">
                          <c:v>5.0</c:v>
                        </c:pt>
                      </c15:dlblFieldTableCache>
                    </c15:dlblFTEntry>
                  </c15:dlblFieldTable>
                  <c15:showDataLabelsRange val="0"/>
                </c:ext>
                <c:ext xmlns:c16="http://schemas.microsoft.com/office/drawing/2014/chart" uri="{C3380CC4-5D6E-409C-BE32-E72D297353CC}">
                  <c16:uniqueId val="{0000001F-B92F-42C3-8631-4AB45F650021}"/>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3.1035695445753473</c:v>
                </c:pt>
                <c:pt idx="1">
                  <c:v>-1.1288180610889775</c:v>
                </c:pt>
                <c:pt idx="2">
                  <c:v>7.0110701107011071</c:v>
                </c:pt>
                <c:pt idx="3">
                  <c:v>-2.5713984613763303</c:v>
                </c:pt>
                <c:pt idx="4">
                  <c:v>-2.3397761953204474</c:v>
                </c:pt>
                <c:pt idx="5">
                  <c:v>-5.3540081919251028</c:v>
                </c:pt>
                <c:pt idx="6">
                  <c:v>1.4492753623188406</c:v>
                </c:pt>
                <c:pt idx="7">
                  <c:v>-0.36238448994383038</c:v>
                </c:pt>
                <c:pt idx="8">
                  <c:v>5.0804556138130534</c:v>
                </c:pt>
                <c:pt idx="9">
                  <c:v>11.384487072560468</c:v>
                </c:pt>
                <c:pt idx="10">
                  <c:v>3.0166880616174581</c:v>
                </c:pt>
                <c:pt idx="11">
                  <c:v>2.4193548387096775</c:v>
                </c:pt>
                <c:pt idx="12">
                  <c:v>-0.9821428571428571</c:v>
                </c:pt>
                <c:pt idx="13">
                  <c:v>23.183993040452371</c:v>
                </c:pt>
                <c:pt idx="14">
                  <c:v>5.1459293394777266</c:v>
                </c:pt>
                <c:pt idx="15">
                  <c:v>-0.96852300242130751</c:v>
                </c:pt>
                <c:pt idx="16">
                  <c:v>3.292477769766883</c:v>
                </c:pt>
                <c:pt idx="17">
                  <c:v>0.94936708860759489</c:v>
                </c:pt>
                <c:pt idx="18">
                  <c:v>1.1393514460999123</c:v>
                </c:pt>
                <c:pt idx="19">
                  <c:v>3.7447613897526022</c:v>
                </c:pt>
                <c:pt idx="20">
                  <c:v>2.9285099052540913</c:v>
                </c:pt>
                <c:pt idx="21">
                  <c:v>0</c:v>
                </c:pt>
                <c:pt idx="23">
                  <c:v>-1.1288180610889775</c:v>
                </c:pt>
                <c:pt idx="24">
                  <c:v>-1.3083875861197143</c:v>
                </c:pt>
                <c:pt idx="25">
                  <c:v>5.0328780981284771</c:v>
                </c:pt>
              </c:numCache>
            </c:numRef>
          </c:val>
          <c:extLst>
            <c:ext xmlns:c16="http://schemas.microsoft.com/office/drawing/2014/chart" uri="{C3380CC4-5D6E-409C-BE32-E72D297353CC}">
              <c16:uniqueId val="{00000020-B92F-42C3-8631-4AB45F650021}"/>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{7E660543-C457-416B-A525-85E453739CAC}</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B92F-42C3-8631-4AB45F650021}"/>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{530F9F7C-2D74-461A-A95D-2D87157A34B2}</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B92F-42C3-8631-4AB45F650021}"/>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{92905168-5621-41ED-911C-FA92329EDA2F}</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B92F-42C3-8631-4AB45F650021}"/>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{205AF8BA-1FC5-4851-879C-EB11A1FC308E}</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B92F-42C3-8631-4AB45F650021}"/>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{D9DDA30C-1E0F-4BE3-9B0F-65DD29E545A2}</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B92F-42C3-8631-4AB45F650021}"/>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{87D74FED-685D-402F-A90C-D1A7AF570369}</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B92F-42C3-8631-4AB45F650021}"/>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{C322F6CC-FEF4-4A33-845E-AFB1463C86E5}</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B92F-42C3-8631-4AB45F650021}"/>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{8B7D2547-788F-4BC2-B4C0-7E70F5F9D1F1}</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B92F-42C3-8631-4AB45F650021}"/>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{506D34E6-BE66-4AF3-9969-CE95909293E5}</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B92F-42C3-8631-4AB45F650021}"/>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{78111245-1A37-4B23-93EB-0C0C1D1F5291}</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B92F-42C3-8631-4AB45F650021}"/>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{4F3A39EA-B91D-4DDF-BE52-06C3703C7F0B}</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B92F-42C3-8631-4AB45F650021}"/>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{E5F3964F-1DE3-4EC7-B603-BB1BBA898137}</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B92F-42C3-8631-4AB45F650021}"/>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{BF25812C-5ED2-4053-A273-EFE1E0B34EE9}</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B92F-42C3-8631-4AB45F650021}"/>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{EF02E0A8-CB07-42F0-BD58-1E0FC47B776C}</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B92F-42C3-8631-4AB45F650021}"/>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{10D7964F-8ED6-4366-8340-AFE332E8459F}</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B92F-42C3-8631-4AB45F650021}"/>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{73ACA6ED-F684-4412-8B1C-68C01069EFF3}</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B92F-42C3-8631-4AB45F650021}"/>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{36AF91D5-33C1-4E23-81E6-C53A1972544A}</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B92F-42C3-8631-4AB45F650021}"/>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{A6507B5C-97AF-4B7B-A286-ECBEC411835D}</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B92F-42C3-8631-4AB45F650021}"/>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{65C9A992-7899-42DC-B0D7-FF8A3C95568F}</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B92F-42C3-8631-4AB45F650021}"/>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{D228E78D-6A6E-40E4-9FC6-1D5ABD9E52DF}</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B92F-42C3-8631-4AB45F650021}"/>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{613B00F5-0EF4-4882-9953-E61C3501A9AA}</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B92F-42C3-8631-4AB45F650021}"/>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{715DD323-462C-4196-87EA-B719F95F787D}</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B92F-42C3-8631-4AB45F650021}"/>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{93994478-4AD6-40A4-8844-897891DD4D83}</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B92F-42C3-8631-4AB45F650021}"/>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{B698217B-7CDF-453D-B3CB-081FDD453FE5}</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B92F-42C3-8631-4AB45F650021}"/>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{15240EE9-CA4F-44AE-A915-6FB31FECC8D4}</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B92F-42C3-8631-4AB45F650021}"/>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{A8632C88-D4B8-482B-BA85-DBF24ED6B0B9}</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B92F-42C3-8631-4AB45F650021}"/>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{C135A860-DCFF-4C28-B5CA-030557BC158D}</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B92F-42C3-8631-4AB45F650021}"/>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{B0DE5B99-30D0-41B6-989C-DA6E0B5C45ED}</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B92F-42C3-8631-4AB45F650021}"/>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{EC3DC940-E3AB-40C8-88AF-F9574004E0AA}</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B92F-42C3-8631-4AB45F650021}"/>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{B9031608-4FD8-42CE-906E-676A590A275E}</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B92F-42C3-8631-4AB45F650021}"/>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{1A7B8C3B-A481-45DC-8BFA-523A2C39E403}</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B92F-42C3-8631-4AB45F650021}"/>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{D3F85FCF-4C9D-4706-B7BE-77E192F66242}</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B92F-42C3-8631-4AB45F650021}"/>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-0.75</c:v>
                </c:pt>
                <c:pt idx="22">
                  <c:v>0</c:v>
                </c:pt>
                <c:pt idx="23">
                  <c:v>0</c:v>
                </c:pt>
                <c:pt idx="24">
                  <c:v>0</c:v>
                </c:pt>
                <c:pt idx="25">
                  <c:v>0</c:v>
                </c:pt>
              </c:numCache>
            </c:numRef>
          </c:val>
          <c:extLst>
            <c:ext xmlns:c16="http://schemas.microsoft.com/office/drawing/2014/chart" uri="{C3380CC4-5D6E-409C-BE32-E72D297353CC}">
              <c16:uniqueId val="{00000041-B92F-42C3-8631-4AB45F650021}"/>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45</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222</c:v>
                </c:pt>
                <c:pt idx="22">
                  <c:v>#N/A</c:v>
                </c:pt>
                <c:pt idx="23">
                  <c:v>#N/A</c:v>
                </c:pt>
                <c:pt idx="24">
                  <c:v>#N/A</c:v>
                </c:pt>
                <c:pt idx="25">
                  <c:v>#N/A</c:v>
                </c:pt>
              </c:numCache>
            </c:numRef>
          </c:yVal>
          <c:smooth val="0"/>
          <c:extLst>
            <c:ext xmlns:c16="http://schemas.microsoft.com/office/drawing/2014/chart" uri="{C3380CC4-5D6E-409C-BE32-E72D297353CC}">
              <c16:uniqueId val="{00000042-B92F-42C3-8631-4AB45F650021}"/>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-3.9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{40BD9E77-A04E-43C3-8B84-9CA872C72524}</c15:txfldGUID>
                      <c15:f>Daten_Diagramme!$E$14</c15:f>
                      <c15:dlblFieldTableCache>
                        <c:ptCount val="1"/>
                        <c:pt idx="0">
                          <c:v>-3.9</c:v>
                        </c:pt>
                      </c15:dlblFieldTableCache>
                    </c15:dlblFTEntry>
                  </c15:dlblFieldTable>
                  <c15:showDataLabelsRange val="0"/>
                </c:ext>
                <c:ext xmlns:c16="http://schemas.microsoft.com/office/drawing/2014/chart" uri="{C3380CC4-5D6E-409C-BE32-E72D297353CC}">
                  <c16:uniqueId val="{00000000-EB06-49EE-83EA-8D7D4B682591}"/>
                </c:ext>
              </c:extLst>
            </c:dLbl>
            <c:dLbl>
              <c:idx val="1"/>
              <c:tx>
                <c:strRef>
                  <c:f>Daten_Diagramme!$E$15</c:f>
                  <c:strCache>
                    <c:ptCount val="1"/>
                    <c:pt idx="0">
                      <c:v>4.1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{B5C63862-808A-4FC1-979E-CC5AE8AA1B09}</c15:txfldGUID>
                      <c15:f>Daten_Diagramme!$E$15</c15:f>
                      <c15:dlblFieldTableCache>
                        <c:ptCount val="1"/>
                        <c:pt idx="0">
                          <c:v>4.1</c:v>
                        </c:pt>
                      </c15:dlblFieldTableCache>
                    </c15:dlblFTEntry>
                  </c15:dlblFieldTable>
                  <c15:showDataLabelsRange val="0"/>
                </c:ext>
                <c:ext xmlns:c16="http://schemas.microsoft.com/office/drawing/2014/chart" uri="{C3380CC4-5D6E-409C-BE32-E72D297353CC}">
                  <c16:uniqueId val="{00000001-EB06-49EE-83EA-8D7D4B682591}"/>
                </c:ext>
              </c:extLst>
            </c:dLbl>
            <c:dLbl>
              <c:idx val="2"/>
              <c:tx>
                <c:strRef>
                  <c:f>Daten_Diagramme!$E$16</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{1A8B77E2-12E0-42FF-A6C7-4CAD2422B49E}</c15:txfldGUID>
                      <c15:f>Daten_Diagramme!$E$16</c15:f>
                      <c15:dlblFieldTableCache>
                        <c:ptCount val="1"/>
                        <c:pt idx="0">
                          <c:v>2.6</c:v>
                        </c:pt>
                      </c15:dlblFieldTableCache>
                    </c15:dlblFTEntry>
                  </c15:dlblFieldTable>
                  <c15:showDataLabelsRange val="0"/>
                </c:ext>
                <c:ext xmlns:c16="http://schemas.microsoft.com/office/drawing/2014/chart" uri="{C3380CC4-5D6E-409C-BE32-E72D297353CC}">
                  <c16:uniqueId val="{00000002-EB06-49EE-83EA-8D7D4B682591}"/>
                </c:ext>
              </c:extLst>
            </c:dLbl>
            <c:dLbl>
              <c:idx val="3"/>
              <c:tx>
                <c:strRef>
                  <c:f>Daten_Diagramme!$E$17</c:f>
                  <c:strCache>
                    <c:ptCount val="1"/>
                    <c:pt idx="0">
                      <c:v>-8.5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{AE1D84FC-4D96-449B-9042-7EB3BD445858}</c15:txfldGUID>
                      <c15:f>Daten_Diagramme!$E$17</c15:f>
                      <c15:dlblFieldTableCache>
                        <c:ptCount val="1"/>
                        <c:pt idx="0">
                          <c:v>-8.5</c:v>
                        </c:pt>
                      </c15:dlblFieldTableCache>
                    </c15:dlblFTEntry>
                  </c15:dlblFieldTable>
                  <c15:showDataLabelsRange val="0"/>
                </c:ext>
                <c:ext xmlns:c16="http://schemas.microsoft.com/office/drawing/2014/chart" uri="{C3380CC4-5D6E-409C-BE32-E72D297353CC}">
                  <c16:uniqueId val="{00000003-EB06-49EE-83EA-8D7D4B682591}"/>
                </c:ext>
              </c:extLst>
            </c:dLbl>
            <c:dLbl>
              <c:idx val="4"/>
              <c:tx>
                <c:strRef>
                  <c:f>Daten_Diagramme!$E$18</c:f>
                  <c:strCache>
                    <c:ptCount val="1"/>
                    <c:pt idx="0">
                      <c:v>-2.0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{CC218E74-8500-4326-95DD-09CB61A4E48A}</c15:txfldGUID>
                      <c15:f>Daten_Diagramme!$E$18</c15:f>
                      <c15:dlblFieldTableCache>
                        <c:ptCount val="1"/>
                        <c:pt idx="0">
                          <c:v>-2.0</c:v>
                        </c:pt>
                      </c15:dlblFieldTableCache>
                    </c15:dlblFTEntry>
                  </c15:dlblFieldTable>
                  <c15:showDataLabelsRange val="0"/>
                </c:ext>
                <c:ext xmlns:c16="http://schemas.microsoft.com/office/drawing/2014/chart" uri="{C3380CC4-5D6E-409C-BE32-E72D297353CC}">
                  <c16:uniqueId val="{00000004-EB06-49EE-83EA-8D7D4B682591}"/>
                </c:ext>
              </c:extLst>
            </c:dLbl>
            <c:dLbl>
              <c:idx val="5"/>
              <c:tx>
                <c:strRef>
                  <c:f>Daten_Diagramme!$E$19</c:f>
                  <c:strCache>
                    <c:ptCount val="1"/>
                    <c:pt idx="0">
                      <c:v>-18.5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{1205389C-DA6F-4977-8E64-CF629B0FCA1C}</c15:txfldGUID>
                      <c15:f>Daten_Diagramme!$E$19</c15:f>
                      <c15:dlblFieldTableCache>
                        <c:ptCount val="1"/>
                        <c:pt idx="0">
                          <c:v>-18.5</c:v>
                        </c:pt>
                      </c15:dlblFieldTableCache>
                    </c15:dlblFTEntry>
                  </c15:dlblFieldTable>
                  <c15:showDataLabelsRange val="0"/>
                </c:ext>
                <c:ext xmlns:c16="http://schemas.microsoft.com/office/drawing/2014/chart" uri="{C3380CC4-5D6E-409C-BE32-E72D297353CC}">
                  <c16:uniqueId val="{00000005-EB06-49EE-83EA-8D7D4B682591}"/>
                </c:ext>
              </c:extLst>
            </c:dLbl>
            <c:dLbl>
              <c:idx val="6"/>
              <c:tx>
                <c:strRef>
                  <c:f>Daten_Diagramme!$E$20</c:f>
                  <c:strCache>
                    <c:ptCount val="1"/>
                    <c:pt idx="0">
                      <c:v>-8.7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{4D3BF46A-15AE-4894-8941-AC550010796E}</c15:txfldGUID>
                      <c15:f>Daten_Diagramme!$E$20</c15:f>
                      <c15:dlblFieldTableCache>
                        <c:ptCount val="1"/>
                        <c:pt idx="0">
                          <c:v>-8.7</c:v>
                        </c:pt>
                      </c15:dlblFieldTableCache>
                    </c15:dlblFTEntry>
                  </c15:dlblFieldTable>
                  <c15:showDataLabelsRange val="0"/>
                </c:ext>
                <c:ext xmlns:c16="http://schemas.microsoft.com/office/drawing/2014/chart" uri="{C3380CC4-5D6E-409C-BE32-E72D297353CC}">
                  <c16:uniqueId val="{00000006-EB06-49EE-83EA-8D7D4B682591}"/>
                </c:ext>
              </c:extLst>
            </c:dLbl>
            <c:dLbl>
              <c:idx val="7"/>
              <c:tx>
                <c:strRef>
                  <c:f>Daten_Diagramme!$E$21</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{A47C5193-6B05-4878-81DF-60A83FAB1976}</c15:txfldGUID>
                      <c15:f>Daten_Diagramme!$E$21</c15:f>
                      <c15:dlblFieldTableCache>
                        <c:ptCount val="1"/>
                        <c:pt idx="0">
                          <c:v>-1.0</c:v>
                        </c:pt>
                      </c15:dlblFieldTableCache>
                    </c15:dlblFTEntry>
                  </c15:dlblFieldTable>
                  <c15:showDataLabelsRange val="0"/>
                </c:ext>
                <c:ext xmlns:c16="http://schemas.microsoft.com/office/drawing/2014/chart" uri="{C3380CC4-5D6E-409C-BE32-E72D297353CC}">
                  <c16:uniqueId val="{00000007-EB06-49EE-83EA-8D7D4B682591}"/>
                </c:ext>
              </c:extLst>
            </c:dLbl>
            <c:dLbl>
              <c:idx val="8"/>
              <c:tx>
                <c:strRef>
                  <c:f>Daten_Diagramme!$E$22</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{67310395-42A9-4133-9E2B-04D6C8842741}</c15:txfldGUID>
                      <c15:f>Daten_Diagramme!$E$22</c15:f>
                      <c15:dlblFieldTableCache>
                        <c:ptCount val="1"/>
                        <c:pt idx="0">
                          <c:v>-1.5</c:v>
                        </c:pt>
                      </c15:dlblFieldTableCache>
                    </c15:dlblFTEntry>
                  </c15:dlblFieldTable>
                  <c15:showDataLabelsRange val="0"/>
                </c:ext>
                <c:ext xmlns:c16="http://schemas.microsoft.com/office/drawing/2014/chart" uri="{C3380CC4-5D6E-409C-BE32-E72D297353CC}">
                  <c16:uniqueId val="{00000008-EB06-49EE-83EA-8D7D4B682591}"/>
                </c:ext>
              </c:extLst>
            </c:dLbl>
            <c:dLbl>
              <c:idx val="9"/>
              <c:tx>
                <c:strRef>
                  <c:f>Daten_Diagramme!$E$23</c:f>
                  <c:strCache>
                    <c:ptCount val="1"/>
                    <c:pt idx="0">
                      <c:v>-5.9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{C4A26B46-E561-4E59-A9A8-598A9D95717C}</c15:txfldGUID>
                      <c15:f>Daten_Diagramme!$E$23</c15:f>
                      <c15:dlblFieldTableCache>
                        <c:ptCount val="1"/>
                        <c:pt idx="0">
                          <c:v>-5.9</c:v>
                        </c:pt>
                      </c15:dlblFieldTableCache>
                    </c15:dlblFTEntry>
                  </c15:dlblFieldTable>
                  <c15:showDataLabelsRange val="0"/>
                </c:ext>
                <c:ext xmlns:c16="http://schemas.microsoft.com/office/drawing/2014/chart" uri="{C3380CC4-5D6E-409C-BE32-E72D297353CC}">
                  <c16:uniqueId val="{00000009-EB06-49EE-83EA-8D7D4B682591}"/>
                </c:ext>
              </c:extLst>
            </c:dLbl>
            <c:dLbl>
              <c:idx val="10"/>
              <c:tx>
                <c:strRef>
                  <c:f>Daten_Diagramme!$E$24</c:f>
                  <c:strCache>
                    <c:ptCount val="1"/>
                    <c:pt idx="0">
                      <c:v>-13.6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{5B93A918-5E72-494D-99BF-F7D73C8BC804}</c15:txfldGUID>
                      <c15:f>Daten_Diagramme!$E$24</c15:f>
                      <c15:dlblFieldTableCache>
                        <c:ptCount val="1"/>
                        <c:pt idx="0">
                          <c:v>-13.6</c:v>
                        </c:pt>
                      </c15:dlblFieldTableCache>
                    </c15:dlblFTEntry>
                  </c15:dlblFieldTable>
                  <c15:showDataLabelsRange val="0"/>
                </c:ext>
                <c:ext xmlns:c16="http://schemas.microsoft.com/office/drawing/2014/chart" uri="{C3380CC4-5D6E-409C-BE32-E72D297353CC}">
                  <c16:uniqueId val="{0000000A-EB06-49EE-83EA-8D7D4B682591}"/>
                </c:ext>
              </c:extLst>
            </c:dLbl>
            <c:dLbl>
              <c:idx val="11"/>
              <c:tx>
                <c:strRef>
                  <c:f>Daten_Diagramme!$E$25</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{BD963087-7B7F-4A6B-A8FE-AC4D1A228C57}</c15:txfldGUID>
                      <c15:f>Daten_Diagramme!$E$25</c15:f>
                      <c15:dlblFieldTableCache>
                        <c:ptCount val="1"/>
                        <c:pt idx="0">
                          <c:v>1.0</c:v>
                        </c:pt>
                      </c15:dlblFieldTableCache>
                    </c15:dlblFTEntry>
                  </c15:dlblFieldTable>
                  <c15:showDataLabelsRange val="0"/>
                </c:ext>
                <c:ext xmlns:c16="http://schemas.microsoft.com/office/drawing/2014/chart" uri="{C3380CC4-5D6E-409C-BE32-E72D297353CC}">
                  <c16:uniqueId val="{0000000B-EB06-49EE-83EA-8D7D4B682591}"/>
                </c:ext>
              </c:extLst>
            </c:dLbl>
            <c:dLbl>
              <c:idx val="12"/>
              <c:tx>
                <c:strRef>
                  <c:f>Daten_Diagramme!$E$26</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{36A2BADB-2E70-4AE5-840E-1B3DAA3E0AC2}</c15:txfldGUID>
                      <c15:f>Daten_Diagramme!$E$26</c15:f>
                      <c15:dlblFieldTableCache>
                        <c:ptCount val="1"/>
                        <c:pt idx="0">
                          <c:v>1.9</c:v>
                        </c:pt>
                      </c15:dlblFieldTableCache>
                    </c15:dlblFTEntry>
                  </c15:dlblFieldTable>
                  <c15:showDataLabelsRange val="0"/>
                </c:ext>
                <c:ext xmlns:c16="http://schemas.microsoft.com/office/drawing/2014/chart" uri="{C3380CC4-5D6E-409C-BE32-E72D297353CC}">
                  <c16:uniqueId val="{0000000C-EB06-49EE-83EA-8D7D4B682591}"/>
                </c:ext>
              </c:extLst>
            </c:dLbl>
            <c:dLbl>
              <c:idx val="13"/>
              <c:tx>
                <c:strRef>
                  <c:f>Daten_Diagramme!$E$27</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{09117655-ECEB-4E03-A0F8-36CAE294F09F}</c15:txfldGUID>
                      <c15:f>Daten_Diagramme!$E$27</c15:f>
                      <c15:dlblFieldTableCache>
                        <c:ptCount val="1"/>
                        <c:pt idx="0">
                          <c:v>1.0</c:v>
                        </c:pt>
                      </c15:dlblFieldTableCache>
                    </c15:dlblFTEntry>
                  </c15:dlblFieldTable>
                  <c15:showDataLabelsRange val="0"/>
                </c:ext>
                <c:ext xmlns:c16="http://schemas.microsoft.com/office/drawing/2014/chart" uri="{C3380CC4-5D6E-409C-BE32-E72D297353CC}">
                  <c16:uniqueId val="{0000000D-EB06-49EE-83EA-8D7D4B682591}"/>
                </c:ext>
              </c:extLst>
            </c:dLbl>
            <c:dLbl>
              <c:idx val="14"/>
              <c:tx>
                <c:strRef>
                  <c:f>Daten_Diagramme!$E$28</c:f>
                  <c:strCache>
                    <c:ptCount val="1"/>
                    <c:pt idx="0">
                      <c:v>-2.3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{495259E0-159B-469E-B9E3-EB7B0A9F3548}</c15:txfldGUID>
                      <c15:f>Daten_Diagramme!$E$28</c15:f>
                      <c15:dlblFieldTableCache>
                        <c:ptCount val="1"/>
                        <c:pt idx="0">
                          <c:v>-2.3</c:v>
                        </c:pt>
                      </c15:dlblFieldTableCache>
                    </c15:dlblFTEntry>
                  </c15:dlblFieldTable>
                  <c15:showDataLabelsRange val="0"/>
                </c:ext>
                <c:ext xmlns:c16="http://schemas.microsoft.com/office/drawing/2014/chart" uri="{C3380CC4-5D6E-409C-BE32-E72D297353CC}">
                  <c16:uniqueId val="{0000000E-EB06-49EE-83EA-8D7D4B682591}"/>
                </c:ext>
              </c:extLst>
            </c:dLbl>
            <c:dLbl>
              <c:idx val="15"/>
              <c:tx>
                <c:strRef>
                  <c:f>Daten_Diagramme!$E$29</c:f>
                  <c:strCache>
                    <c:ptCount val="1"/>
                    <c:pt idx="0">
                      <c:v>-13.0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{940C1D6C-EE45-45A0-AF8D-5F3F76EDD0A3}</c15:txfldGUID>
                      <c15:f>Daten_Diagramme!$E$29</c15:f>
                      <c15:dlblFieldTableCache>
                        <c:ptCount val="1"/>
                        <c:pt idx="0">
                          <c:v>-13.0</c:v>
                        </c:pt>
                      </c15:dlblFieldTableCache>
                    </c15:dlblFTEntry>
                  </c15:dlblFieldTable>
                  <c15:showDataLabelsRange val="0"/>
                </c:ext>
                <c:ext xmlns:c16="http://schemas.microsoft.com/office/drawing/2014/chart" uri="{C3380CC4-5D6E-409C-BE32-E72D297353CC}">
                  <c16:uniqueId val="{0000000F-EB06-49EE-83EA-8D7D4B682591}"/>
                </c:ext>
              </c:extLst>
            </c:dLbl>
            <c:dLbl>
              <c:idx val="16"/>
              <c:tx>
                <c:strRef>
                  <c:f>Daten_Diagramme!$E$30</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{93D27761-727E-42F5-A9AC-11D292DB610D}</c15:txfldGUID>
                      <c15:f>Daten_Diagramme!$E$30</c15:f>
                      <c15:dlblFieldTableCache>
                        <c:ptCount val="1"/>
                        <c:pt idx="0">
                          <c:v>1.0</c:v>
                        </c:pt>
                      </c15:dlblFieldTableCache>
                    </c15:dlblFTEntry>
                  </c15:dlblFieldTable>
                  <c15:showDataLabelsRange val="0"/>
                </c:ext>
                <c:ext xmlns:c16="http://schemas.microsoft.com/office/drawing/2014/chart" uri="{C3380CC4-5D6E-409C-BE32-E72D297353CC}">
                  <c16:uniqueId val="{00000010-EB06-49EE-83EA-8D7D4B682591}"/>
                </c:ext>
              </c:extLst>
            </c:dLbl>
            <c:dLbl>
              <c:idx val="17"/>
              <c:tx>
                <c:strRef>
                  <c:f>Daten_Diagramme!$E$31</c:f>
                  <c:strCache>
                    <c:ptCount val="1"/>
                    <c:pt idx="0">
                      <c:v>-6.1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{0CE96367-084F-4C85-8C76-B2A3FFADAB3D}</c15:txfldGUID>
                      <c15:f>Daten_Diagramme!$E$31</c15:f>
                      <c15:dlblFieldTableCache>
                        <c:ptCount val="1"/>
                        <c:pt idx="0">
                          <c:v>-6.1</c:v>
                        </c:pt>
                      </c15:dlblFieldTableCache>
                    </c15:dlblFTEntry>
                  </c15:dlblFieldTable>
                  <c15:showDataLabelsRange val="0"/>
                </c:ext>
                <c:ext xmlns:c16="http://schemas.microsoft.com/office/drawing/2014/chart" uri="{C3380CC4-5D6E-409C-BE32-E72D297353CC}">
                  <c16:uniqueId val="{00000011-EB06-49EE-83EA-8D7D4B682591}"/>
                </c:ext>
              </c:extLst>
            </c:dLbl>
            <c:dLbl>
              <c:idx val="18"/>
              <c:tx>
                <c:strRef>
                  <c:f>Daten_Diagramme!$E$32</c:f>
                  <c:strCache>
                    <c:ptCount val="1"/>
                    <c:pt idx="0">
                      <c:v>-5.7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{E2B86314-2D6A-4954-B6C5-39C8289914A2}</c15:txfldGUID>
                      <c15:f>Daten_Diagramme!$E$32</c15:f>
                      <c15:dlblFieldTableCache>
                        <c:ptCount val="1"/>
                        <c:pt idx="0">
                          <c:v>-5.7</c:v>
                        </c:pt>
                      </c15:dlblFieldTableCache>
                    </c15:dlblFTEntry>
                  </c15:dlblFieldTable>
                  <c15:showDataLabelsRange val="0"/>
                </c:ext>
                <c:ext xmlns:c16="http://schemas.microsoft.com/office/drawing/2014/chart" uri="{C3380CC4-5D6E-409C-BE32-E72D297353CC}">
                  <c16:uniqueId val="{00000012-EB06-49EE-83EA-8D7D4B682591}"/>
                </c:ext>
              </c:extLst>
            </c:dLbl>
            <c:dLbl>
              <c:idx val="19"/>
              <c:tx>
                <c:strRef>
                  <c:f>Daten_Diagramme!$E$33</c:f>
                  <c:strCache>
                    <c:ptCount val="1"/>
                    <c:pt idx="0">
                      <c:v>2.3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{479DCA70-9F53-4DE4-BC1D-09FC7CE20A0D}</c15:txfldGUID>
                      <c15:f>Daten_Diagramme!$E$33</c15:f>
                      <c15:dlblFieldTableCache>
                        <c:ptCount val="1"/>
                        <c:pt idx="0">
                          <c:v>2.3</c:v>
                        </c:pt>
                      </c15:dlblFieldTableCache>
                    </c15:dlblFTEntry>
                  </c15:dlblFieldTable>
                  <c15:showDataLabelsRange val="0"/>
                </c:ext>
                <c:ext xmlns:c16="http://schemas.microsoft.com/office/drawing/2014/chart" uri="{C3380CC4-5D6E-409C-BE32-E72D297353CC}">
                  <c16:uniqueId val="{00000013-EB06-49EE-83EA-8D7D4B682591}"/>
                </c:ext>
              </c:extLst>
            </c:dLbl>
            <c:dLbl>
              <c:idx val="20"/>
              <c:tx>
                <c:strRef>
                  <c:f>Daten_Diagramme!$E$34</c:f>
                  <c:strCache>
                    <c:ptCount val="1"/>
                    <c:pt idx="0">
                      <c:v>-3.2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{FA270121-7E6F-48B4-A555-724C2169A098}</c15:txfldGUID>
                      <c15:f>Daten_Diagramme!$E$34</c15:f>
                      <c15:dlblFieldTableCache>
                        <c:ptCount val="1"/>
                        <c:pt idx="0">
                          <c:v>-3.2</c:v>
                        </c:pt>
                      </c15:dlblFieldTableCache>
                    </c15:dlblFTEntry>
                  </c15:dlblFieldTable>
                  <c15:showDataLabelsRange val="0"/>
                </c:ext>
                <c:ext xmlns:c16="http://schemas.microsoft.com/office/drawing/2014/chart" uri="{C3380CC4-5D6E-409C-BE32-E72D297353CC}">
                  <c16:uniqueId val="{00000014-EB06-49EE-83EA-8D7D4B682591}"/>
                </c:ext>
              </c:extLst>
            </c:dLbl>
            <c:dLbl>
              <c:idx val="21"/>
              <c:tx>
                <c:strRef>
                  <c:f>Daten_Diagramme!$E$35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{D4779C63-21BA-40D7-8000-A111E345368A}</c15:txfldGUID>
                      <c15:f>Daten_Diagramme!$E$35</c15:f>
                      <c15:dlblFieldTableCache>
                        <c:ptCount val="1"/>
                        <c:pt idx="0">
                          <c:v>*</c:v>
                        </c:pt>
                      </c15:dlblFieldTableCache>
                    </c15:dlblFTEntry>
                  </c15:dlblFieldTable>
                  <c15:showDataLabelsRange val="0"/>
                </c:ext>
                <c:ext xmlns:c16="http://schemas.microsoft.com/office/drawing/2014/chart" uri="{C3380CC4-5D6E-409C-BE32-E72D297353CC}">
                  <c16:uniqueId val="{00000015-EB06-49EE-83EA-8D7D4B682591}"/>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{3C8A1C34-F97C-42C1-BF97-028B378DA44B}</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EB06-49EE-83EA-8D7D4B682591}"/>
                </c:ext>
              </c:extLst>
            </c:dLbl>
            <c:dLbl>
              <c:idx val="23"/>
              <c:tx>
                <c:strRef>
                  <c:f>Daten_Diagramme!$E$37</c:f>
                  <c:strCache>
                    <c:ptCount val="1"/>
                    <c:pt idx="0">
                      <c:v>4.1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{DF39C74D-B58C-4C44-9D6D-243E1C510D74}</c15:txfldGUID>
                      <c15:f>Daten_Diagramme!$E$37</c15:f>
                      <c15:dlblFieldTableCache>
                        <c:ptCount val="1"/>
                        <c:pt idx="0">
                          <c:v>4.1</c:v>
                        </c:pt>
                      </c15:dlblFieldTableCache>
                    </c15:dlblFTEntry>
                  </c15:dlblFieldTable>
                  <c15:showDataLabelsRange val="0"/>
                </c:ext>
                <c:ext xmlns:c16="http://schemas.microsoft.com/office/drawing/2014/chart" uri="{C3380CC4-5D6E-409C-BE32-E72D297353CC}">
                  <c16:uniqueId val="{00000017-EB06-49EE-83EA-8D7D4B682591}"/>
                </c:ext>
              </c:extLst>
            </c:dLbl>
            <c:dLbl>
              <c:idx val="24"/>
              <c:tx>
                <c:strRef>
                  <c:f>Daten_Diagramme!$E$38</c:f>
                  <c:strCache>
                    <c:ptCount val="1"/>
                    <c:pt idx="0">
                      <c:v>-4.9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{55EE5D6E-0371-48FE-B1F9-6A88901FEA4E}</c15:txfldGUID>
                      <c15:f>Daten_Diagramme!$E$38</c15:f>
                      <c15:dlblFieldTableCache>
                        <c:ptCount val="1"/>
                        <c:pt idx="0">
                          <c:v>-4.9</c:v>
                        </c:pt>
                      </c15:dlblFieldTableCache>
                    </c15:dlblFTEntry>
                  </c15:dlblFieldTable>
                  <c15:showDataLabelsRange val="0"/>
                </c:ext>
                <c:ext xmlns:c16="http://schemas.microsoft.com/office/drawing/2014/chart" uri="{C3380CC4-5D6E-409C-BE32-E72D297353CC}">
                  <c16:uniqueId val="{00000018-EB06-49EE-83EA-8D7D4B682591}"/>
                </c:ext>
              </c:extLst>
            </c:dLbl>
            <c:dLbl>
              <c:idx val="25"/>
              <c:tx>
                <c:strRef>
                  <c:f>Daten_Diagramme!$E$39</c:f>
                  <c:strCache>
                    <c:ptCount val="1"/>
                    <c:pt idx="0">
                      <c:v>-4.6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{B93C1B01-B0FC-4F5E-98D0-9F2803F2D308}</c15:txfldGUID>
                      <c15:f>Daten_Diagramme!$E$39</c15:f>
                      <c15:dlblFieldTableCache>
                        <c:ptCount val="1"/>
                        <c:pt idx="0">
                          <c:v>-4.6</c:v>
                        </c:pt>
                      </c15:dlblFieldTableCache>
                    </c15:dlblFTEntry>
                  </c15:dlblFieldTable>
                  <c15:showDataLabelsRange val="0"/>
                </c:ext>
                <c:ext xmlns:c16="http://schemas.microsoft.com/office/drawing/2014/chart" uri="{C3380CC4-5D6E-409C-BE32-E72D297353CC}">
                  <c16:uniqueId val="{00000019-EB06-49EE-83EA-8D7D4B682591}"/>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{83070DFB-DD26-4D5B-9429-32F9B3897755}</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EB06-49EE-83EA-8D7D4B682591}"/>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{84C49DB2-2F85-4434-93BF-A01389A459FA}</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EB06-49EE-83EA-8D7D4B682591}"/>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{2A612BF9-A18B-46BA-95AF-E355C9CB44E0}</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EB06-49EE-83EA-8D7D4B682591}"/>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{F4611E9B-833F-4EDA-81D1-25745E9FE961}</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EB06-49EE-83EA-8D7D4B682591}"/>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{E1CEC990-A851-43B1-A7E0-2AB65C1D85E9}</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EB06-49EE-83EA-8D7D4B682591}"/>
                </c:ext>
              </c:extLst>
            </c:dLbl>
            <c:dLbl>
              <c:idx val="31"/>
              <c:tx>
                <c:strRef>
                  <c:f>Daten_Diagramme!$E$45</c:f>
                  <c:strCache>
                    <c:ptCount val="1"/>
                    <c:pt idx="0">
                      <c:v>-4.6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{40809755-7463-4B05-9A7E-5B6170549478}</c15:txfldGUID>
                      <c15:f>Daten_Diagramme!$E$45</c15:f>
                      <c15:dlblFieldTableCache>
                        <c:ptCount val="1"/>
                        <c:pt idx="0">
                          <c:v>-4.6</c:v>
                        </c:pt>
                      </c15:dlblFieldTableCache>
                    </c15:dlblFTEntry>
                  </c15:dlblFieldTable>
                  <c15:showDataLabelsRange val="0"/>
                </c:ext>
                <c:ext xmlns:c16="http://schemas.microsoft.com/office/drawing/2014/chart" uri="{C3380CC4-5D6E-409C-BE32-E72D297353CC}">
                  <c16:uniqueId val="{0000001F-EB06-49EE-83EA-8D7D4B682591}"/>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-3.8964781831805868</c:v>
                </c:pt>
                <c:pt idx="1">
                  <c:v>4.1428571428571432</c:v>
                </c:pt>
                <c:pt idx="2">
                  <c:v>2.6315789473684212</c:v>
                </c:pt>
                <c:pt idx="3">
                  <c:v>-8.523144746509919</c:v>
                </c:pt>
                <c:pt idx="4">
                  <c:v>-2.0242914979757085</c:v>
                </c:pt>
                <c:pt idx="5">
                  <c:v>-18.46473029045643</c:v>
                </c:pt>
                <c:pt idx="6">
                  <c:v>-8.695652173913043</c:v>
                </c:pt>
                <c:pt idx="7">
                  <c:v>-1.0067114093959733</c:v>
                </c:pt>
                <c:pt idx="8">
                  <c:v>-1.4690451206715636</c:v>
                </c:pt>
                <c:pt idx="9">
                  <c:v>-5.8577405857740583</c:v>
                </c:pt>
                <c:pt idx="10">
                  <c:v>-13.550420168067227</c:v>
                </c:pt>
                <c:pt idx="11">
                  <c:v>0.96153846153846156</c:v>
                </c:pt>
                <c:pt idx="12">
                  <c:v>1.8867924528301887</c:v>
                </c:pt>
                <c:pt idx="13">
                  <c:v>1.005586592178771</c:v>
                </c:pt>
                <c:pt idx="14">
                  <c:v>-2.3064250411861615</c:v>
                </c:pt>
                <c:pt idx="15">
                  <c:v>-13.008130081300813</c:v>
                </c:pt>
                <c:pt idx="16">
                  <c:v>1.0434782608695652</c:v>
                </c:pt>
                <c:pt idx="17">
                  <c:v>-6.1046511627906979</c:v>
                </c:pt>
                <c:pt idx="18">
                  <c:v>-5.729166666666667</c:v>
                </c:pt>
                <c:pt idx="19">
                  <c:v>2.2650056625141564</c:v>
                </c:pt>
                <c:pt idx="20">
                  <c:v>-3.2176656151419558</c:v>
                </c:pt>
                <c:pt idx="21">
                  <c:v>0</c:v>
                </c:pt>
                <c:pt idx="23">
                  <c:v>4.1428571428571432</c:v>
                </c:pt>
                <c:pt idx="24">
                  <c:v>-4.9079754601226995</c:v>
                </c:pt>
                <c:pt idx="25">
                  <c:v>-4.5690165876777256</c:v>
                </c:pt>
              </c:numCache>
            </c:numRef>
          </c:val>
          <c:extLst>
            <c:ext xmlns:c16="http://schemas.microsoft.com/office/drawing/2014/chart" uri="{C3380CC4-5D6E-409C-BE32-E72D297353CC}">
              <c16:uniqueId val="{00000020-EB06-49EE-83EA-8D7D4B682591}"/>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{AD63B110-BD7E-4C0A-8A33-EBE044B27AD4}</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EB06-49EE-83EA-8D7D4B682591}"/>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{15B61329-C2A1-43B1-9239-9CC90B73A2D7}</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EB06-49EE-83EA-8D7D4B682591}"/>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{2AF802A6-06F3-4F58-B6B8-E69291199405}</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EB06-49EE-83EA-8D7D4B682591}"/>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{BFFBA12A-5DED-49D9-94D7-2FBE2A9EE160}</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EB06-49EE-83EA-8D7D4B682591}"/>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{3501E2F0-AF2C-4A1A-9EAF-96FDAC344AA5}</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EB06-49EE-83EA-8D7D4B682591}"/>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{D5430191-9D1C-47E0-A4EC-2B7433D725CB}</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EB06-49EE-83EA-8D7D4B682591}"/>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{85C25210-4A60-4AC7-BC7A-F3EE6708B363}</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EB06-49EE-83EA-8D7D4B682591}"/>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{5375DA4D-BCB8-4042-9CEC-D09B72343F57}</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EB06-49EE-83EA-8D7D4B682591}"/>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{E35DED8A-90DE-461B-8C32-EEE3F56F1B07}</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EB06-49EE-83EA-8D7D4B682591}"/>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{0BA5132A-A0CD-4FFF-9BBD-65D232D45E74}</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EB06-49EE-83EA-8D7D4B682591}"/>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{FD01AAB8-2DEC-497E-A9ED-1F6B3691B19D}</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EB06-49EE-83EA-8D7D4B682591}"/>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{A0FE4B28-46F8-431D-90C9-7417178CA368}</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EB06-49EE-83EA-8D7D4B682591}"/>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{4BB12475-D407-45AB-9BBF-E97BE2F47BA3}</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EB06-49EE-83EA-8D7D4B682591}"/>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{4A17DE9A-453A-4F55-9293-E11E468B3C22}</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EB06-49EE-83EA-8D7D4B682591}"/>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{746A709B-FA93-40FD-A4B6-39CA7F3E508C}</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EB06-49EE-83EA-8D7D4B682591}"/>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{299E8F44-70E4-4906-AE5C-615A7BCBFB46}</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EB06-49EE-83EA-8D7D4B682591}"/>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{72F133A8-2317-47EE-BB80-1DEDA1AD6107}</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EB06-49EE-83EA-8D7D4B682591}"/>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{7ED4851C-D1A6-4F3E-B9F0-ED1884758535}</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EB06-49EE-83EA-8D7D4B682591}"/>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{197E05B2-7B1A-43AF-A028-49066BCE5D37}</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EB06-49EE-83EA-8D7D4B682591}"/>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{9A7CC537-E868-470E-B5F6-84507D16B4A0}</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EB06-49EE-83EA-8D7D4B682591}"/>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{5B002BD7-001F-4FD5-A7A1-02DC788A01F1}</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EB06-49EE-83EA-8D7D4B682591}"/>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{0AEE0E9A-6923-4756-949B-63569EE0CFF3}</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EB06-49EE-83EA-8D7D4B682591}"/>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{94A7EC8C-3B58-4F82-B923-64FCAE337761}</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EB06-49EE-83EA-8D7D4B682591}"/>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{4DFF43BC-2B5B-4CE6-B45C-CC347B58D581}</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EB06-49EE-83EA-8D7D4B682591}"/>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{830A3BE3-9CA9-4FC2-9A94-D6F7DE2350E4}</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EB06-49EE-83EA-8D7D4B682591}"/>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{2F89D294-A59C-41BA-A82F-F741C5211A1E}</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EB06-49EE-83EA-8D7D4B682591}"/>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{82D97326-4C7D-43B6-A398-A953B26EE20C}</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EB06-49EE-83EA-8D7D4B682591}"/>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{2BCE3B30-32B5-41B9-8D7A-4B72212EE950}</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EB06-49EE-83EA-8D7D4B682591}"/>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{1FBB1460-6563-4818-8ECC-DCE6492E8ACA}</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EB06-49EE-83EA-8D7D4B682591}"/>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{EEEB06A5-6ECC-439C-B183-D40D58AB5B40}</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EB06-49EE-83EA-8D7D4B682591}"/>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{7C12CA23-4D99-49CD-847A-BE3D7FDF6EBA}</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EB06-49EE-83EA-8D7D4B682591}"/>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{CF7DEC4D-7825-49CA-A542-0C5B2A34BE7D}</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EB06-49EE-83EA-8D7D4B682591}"/>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-0.75</c:v>
                </c:pt>
                <c:pt idx="22">
                  <c:v>0</c:v>
                </c:pt>
                <c:pt idx="23">
                  <c:v>0</c:v>
                </c:pt>
                <c:pt idx="24">
                  <c:v>0</c:v>
                </c:pt>
                <c:pt idx="25">
                  <c:v>0</c:v>
                </c:pt>
              </c:numCache>
            </c:numRef>
          </c:val>
          <c:extLst>
            <c:ext xmlns:c16="http://schemas.microsoft.com/office/drawing/2014/chart" uri="{C3380CC4-5D6E-409C-BE32-E72D297353CC}">
              <c16:uniqueId val="{00000041-EB06-49EE-83EA-8D7D4B682591}"/>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45</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222</c:v>
                </c:pt>
                <c:pt idx="22">
                  <c:v>#N/A</c:v>
                </c:pt>
                <c:pt idx="23">
                  <c:v>#N/A</c:v>
                </c:pt>
                <c:pt idx="24">
                  <c:v>#N/A</c:v>
                </c:pt>
                <c:pt idx="25">
                  <c:v>#N/A</c:v>
                </c:pt>
              </c:numCache>
            </c:numRef>
          </c:yVal>
          <c:smooth val="0"/>
          <c:extLst>
            <c:ext xmlns:c16="http://schemas.microsoft.com/office/drawing/2014/chart" uri="{C3380CC4-5D6E-409C-BE32-E72D297353CC}">
              <c16:uniqueId val="{00000042-EB06-49EE-83EA-8D7D4B682591}"/>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{B0D32251-01FA-4FCA-844C-8437C5A66B5C}</c15:txfldGUID>
                      <c15:f>Diagramm!$I$46</c15:f>
                      <c15:dlblFieldTableCache>
                        <c:ptCount val="1"/>
                      </c15:dlblFieldTableCache>
                    </c15:dlblFTEntry>
                  </c15:dlblFieldTable>
                  <c15:showDataLabelsRange val="0"/>
                </c:ext>
                <c:ext xmlns:c16="http://schemas.microsoft.com/office/drawing/2014/chart" uri="{C3380CC4-5D6E-409C-BE32-E72D297353CC}">
                  <c16:uniqueId val="{00000000-0378-4CBA-88F4-6B3726F95D70}"/>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{4676D961-5084-4B34-9C5A-821A8679A8FA}</c15:txfldGUID>
                      <c15:f>Diagramm!$I$47</c15:f>
                      <c15:dlblFieldTableCache>
                        <c:ptCount val="1"/>
                      </c15:dlblFieldTableCache>
                    </c15:dlblFTEntry>
                  </c15:dlblFieldTable>
                  <c15:showDataLabelsRange val="0"/>
                </c:ext>
                <c:ext xmlns:c16="http://schemas.microsoft.com/office/drawing/2014/chart" uri="{C3380CC4-5D6E-409C-BE32-E72D297353CC}">
                  <c16:uniqueId val="{00000001-0378-4CBA-88F4-6B3726F95D70}"/>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{C9A739EE-8169-47E5-A870-4C136126840D}</c15:txfldGUID>
                      <c15:f>Diagramm!$I$48</c15:f>
                      <c15:dlblFieldTableCache>
                        <c:ptCount val="1"/>
                      </c15:dlblFieldTableCache>
                    </c15:dlblFTEntry>
                  </c15:dlblFieldTable>
                  <c15:showDataLabelsRange val="0"/>
                </c:ext>
                <c:ext xmlns:c16="http://schemas.microsoft.com/office/drawing/2014/chart" uri="{C3380CC4-5D6E-409C-BE32-E72D297353CC}">
                  <c16:uniqueId val="{00000002-0378-4CBA-88F4-6B3726F95D70}"/>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{E4094BB0-E05B-49C6-A3C2-A3793AF16AF4}</c15:txfldGUID>
                      <c15:f>Diagramm!$I$49</c15:f>
                      <c15:dlblFieldTableCache>
                        <c:ptCount val="1"/>
                      </c15:dlblFieldTableCache>
                    </c15:dlblFTEntry>
                  </c15:dlblFieldTable>
                  <c15:showDataLabelsRange val="0"/>
                </c:ext>
                <c:ext xmlns:c16="http://schemas.microsoft.com/office/drawing/2014/chart" uri="{C3380CC4-5D6E-409C-BE32-E72D297353CC}">
                  <c16:uniqueId val="{00000003-0378-4CBA-88F4-6B3726F95D70}"/>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{DD2C58B1-8B81-4274-B269-A036EBA55F94}</c15:txfldGUID>
                      <c15:f>Diagramm!$I$50</c15:f>
                      <c15:dlblFieldTableCache>
                        <c:ptCount val="1"/>
                      </c15:dlblFieldTableCache>
                    </c15:dlblFTEntry>
                  </c15:dlblFieldTable>
                  <c15:showDataLabelsRange val="0"/>
                </c:ext>
                <c:ext xmlns:c16="http://schemas.microsoft.com/office/drawing/2014/chart" uri="{C3380CC4-5D6E-409C-BE32-E72D297353CC}">
                  <c16:uniqueId val="{00000004-0378-4CBA-88F4-6B3726F95D70}"/>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{02D641C6-2082-4502-A3C2-CE9E1928098D}</c15:txfldGUID>
                      <c15:f>Diagramm!$I$51</c15:f>
                      <c15:dlblFieldTableCache>
                        <c:ptCount val="1"/>
                      </c15:dlblFieldTableCache>
                    </c15:dlblFTEntry>
                  </c15:dlblFieldTable>
                  <c15:showDataLabelsRange val="0"/>
                </c:ext>
                <c:ext xmlns:c16="http://schemas.microsoft.com/office/drawing/2014/chart" uri="{C3380CC4-5D6E-409C-BE32-E72D297353CC}">
                  <c16:uniqueId val="{00000005-0378-4CBA-88F4-6B3726F95D70}"/>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{E5DB5953-6B52-43EE-AC2C-70D256333656}</c15:txfldGUID>
                      <c15:f>Diagramm!$I$52</c15:f>
                      <c15:dlblFieldTableCache>
                        <c:ptCount val="1"/>
                      </c15:dlblFieldTableCache>
                    </c15:dlblFTEntry>
                  </c15:dlblFieldTable>
                  <c15:showDataLabelsRange val="0"/>
                </c:ext>
                <c:ext xmlns:c16="http://schemas.microsoft.com/office/drawing/2014/chart" uri="{C3380CC4-5D6E-409C-BE32-E72D297353CC}">
                  <c16:uniqueId val="{00000006-0378-4CBA-88F4-6B3726F95D70}"/>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{19C9AAEA-11A9-4D5E-B3A3-ADED2FB1724E}</c15:txfldGUID>
                      <c15:f>Diagramm!$I$53</c15:f>
                      <c15:dlblFieldTableCache>
                        <c:ptCount val="1"/>
                      </c15:dlblFieldTableCache>
                    </c15:dlblFTEntry>
                  </c15:dlblFieldTable>
                  <c15:showDataLabelsRange val="0"/>
                </c:ext>
                <c:ext xmlns:c16="http://schemas.microsoft.com/office/drawing/2014/chart" uri="{C3380CC4-5D6E-409C-BE32-E72D297353CC}">
                  <c16:uniqueId val="{00000007-0378-4CBA-88F4-6B3726F95D70}"/>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{78470F77-EA5F-4FA4-B353-324B9A2D077A}</c15:txfldGUID>
                      <c15:f>Diagramm!$I$54</c15:f>
                      <c15:dlblFieldTableCache>
                        <c:ptCount val="1"/>
                      </c15:dlblFieldTableCache>
                    </c15:dlblFTEntry>
                  </c15:dlblFieldTable>
                  <c15:showDataLabelsRange val="0"/>
                </c:ext>
                <c:ext xmlns:c16="http://schemas.microsoft.com/office/drawing/2014/chart" uri="{C3380CC4-5D6E-409C-BE32-E72D297353CC}">
                  <c16:uniqueId val="{00000008-0378-4CBA-88F4-6B3726F95D70}"/>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{0A561371-2DC7-44A7-8FD4-0866215AF3F5}</c15:txfldGUID>
                      <c15:f>Diagramm!$I$55</c15:f>
                      <c15:dlblFieldTableCache>
                        <c:ptCount val="1"/>
                      </c15:dlblFieldTableCache>
                    </c15:dlblFTEntry>
                  </c15:dlblFieldTable>
                  <c15:showDataLabelsRange val="0"/>
                </c:ext>
                <c:ext xmlns:c16="http://schemas.microsoft.com/office/drawing/2014/chart" uri="{C3380CC4-5D6E-409C-BE32-E72D297353CC}">
                  <c16:uniqueId val="{00000009-0378-4CBA-88F4-6B3726F95D70}"/>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{A21B1CC3-4FA5-4AE5-8B91-B1FE3B408F66}</c15:txfldGUID>
                      <c15:f>Diagramm!$I$56</c15:f>
                      <c15:dlblFieldTableCache>
                        <c:ptCount val="1"/>
                      </c15:dlblFieldTableCache>
                    </c15:dlblFTEntry>
                  </c15:dlblFieldTable>
                  <c15:showDataLabelsRange val="0"/>
                </c:ext>
                <c:ext xmlns:c16="http://schemas.microsoft.com/office/drawing/2014/chart" uri="{C3380CC4-5D6E-409C-BE32-E72D297353CC}">
                  <c16:uniqueId val="{0000000A-0378-4CBA-88F4-6B3726F95D70}"/>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{38F30DE2-5EDE-4C6D-81A4-F1E49F825B02}</c15:txfldGUID>
                      <c15:f>Diagramm!$I$57</c15:f>
                      <c15:dlblFieldTableCache>
                        <c:ptCount val="1"/>
                      </c15:dlblFieldTableCache>
                    </c15:dlblFTEntry>
                  </c15:dlblFieldTable>
                  <c15:showDataLabelsRange val="0"/>
                </c:ext>
                <c:ext xmlns:c16="http://schemas.microsoft.com/office/drawing/2014/chart" uri="{C3380CC4-5D6E-409C-BE32-E72D297353CC}">
                  <c16:uniqueId val="{0000000B-0378-4CBA-88F4-6B3726F95D70}"/>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{B89D1826-DCE8-4CAD-AF6E-F28D667282BC}</c15:txfldGUID>
                      <c15:f>Diagramm!$I$58</c15:f>
                      <c15:dlblFieldTableCache>
                        <c:ptCount val="1"/>
                      </c15:dlblFieldTableCache>
                    </c15:dlblFTEntry>
                  </c15:dlblFieldTable>
                  <c15:showDataLabelsRange val="0"/>
                </c:ext>
                <c:ext xmlns:c16="http://schemas.microsoft.com/office/drawing/2014/chart" uri="{C3380CC4-5D6E-409C-BE32-E72D297353CC}">
                  <c16:uniqueId val="{0000000C-0378-4CBA-88F4-6B3726F95D70}"/>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{CFCA9A46-7382-48CB-A52D-EAB8BEECD7D3}</c15:txfldGUID>
                      <c15:f>Diagramm!$I$59</c15:f>
                      <c15:dlblFieldTableCache>
                        <c:ptCount val="1"/>
                      </c15:dlblFieldTableCache>
                    </c15:dlblFTEntry>
                  </c15:dlblFieldTable>
                  <c15:showDataLabelsRange val="0"/>
                </c:ext>
                <c:ext xmlns:c16="http://schemas.microsoft.com/office/drawing/2014/chart" uri="{C3380CC4-5D6E-409C-BE32-E72D297353CC}">
                  <c16:uniqueId val="{0000000D-0378-4CBA-88F4-6B3726F95D70}"/>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{A0DA0103-01CA-4D09-9EA5-3E6D2B26513F}</c15:txfldGUID>
                      <c15:f>Diagramm!$I$60</c15:f>
                      <c15:dlblFieldTableCache>
                        <c:ptCount val="1"/>
                      </c15:dlblFieldTableCache>
                    </c15:dlblFTEntry>
                  </c15:dlblFieldTable>
                  <c15:showDataLabelsRange val="0"/>
                </c:ext>
                <c:ext xmlns:c16="http://schemas.microsoft.com/office/drawing/2014/chart" uri="{C3380CC4-5D6E-409C-BE32-E72D297353CC}">
                  <c16:uniqueId val="{0000000E-0378-4CBA-88F4-6B3726F95D70}"/>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{24E0B12E-C316-43A8-822A-68C23946BB94}</c15:txfldGUID>
                      <c15:f>Diagramm!$I$61</c15:f>
                      <c15:dlblFieldTableCache>
                        <c:ptCount val="1"/>
                      </c15:dlblFieldTableCache>
                    </c15:dlblFTEntry>
                  </c15:dlblFieldTable>
                  <c15:showDataLabelsRange val="0"/>
                </c:ext>
                <c:ext xmlns:c16="http://schemas.microsoft.com/office/drawing/2014/chart" uri="{C3380CC4-5D6E-409C-BE32-E72D297353CC}">
                  <c16:uniqueId val="{0000000F-0378-4CBA-88F4-6B3726F95D70}"/>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{FD3D166B-2C0F-4943-B26B-DF3AD8D2EC90}</c15:txfldGUID>
                      <c15:f>Diagramm!$I$62</c15:f>
                      <c15:dlblFieldTableCache>
                        <c:ptCount val="1"/>
                      </c15:dlblFieldTableCache>
                    </c15:dlblFTEntry>
                  </c15:dlblFieldTable>
                  <c15:showDataLabelsRange val="0"/>
                </c:ext>
                <c:ext xmlns:c16="http://schemas.microsoft.com/office/drawing/2014/chart" uri="{C3380CC4-5D6E-409C-BE32-E72D297353CC}">
                  <c16:uniqueId val="{00000010-0378-4CBA-88F4-6B3726F95D70}"/>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{9EAFFD24-C214-4752-AC92-96EC14EAF6E7}</c15:txfldGUID>
                      <c15:f>Diagramm!$I$63</c15:f>
                      <c15:dlblFieldTableCache>
                        <c:ptCount val="1"/>
                      </c15:dlblFieldTableCache>
                    </c15:dlblFTEntry>
                  </c15:dlblFieldTable>
                  <c15:showDataLabelsRange val="0"/>
                </c:ext>
                <c:ext xmlns:c16="http://schemas.microsoft.com/office/drawing/2014/chart" uri="{C3380CC4-5D6E-409C-BE32-E72D297353CC}">
                  <c16:uniqueId val="{00000011-0378-4CBA-88F4-6B3726F95D70}"/>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{7F572A0D-4917-4200-A86B-86B2E018B64C}</c15:txfldGUID>
                      <c15:f>Diagramm!$I$64</c15:f>
                      <c15:dlblFieldTableCache>
                        <c:ptCount val="1"/>
                      </c15:dlblFieldTableCache>
                    </c15:dlblFTEntry>
                  </c15:dlblFieldTable>
                  <c15:showDataLabelsRange val="0"/>
                </c:ext>
                <c:ext xmlns:c16="http://schemas.microsoft.com/office/drawing/2014/chart" uri="{C3380CC4-5D6E-409C-BE32-E72D297353CC}">
                  <c16:uniqueId val="{00000012-0378-4CBA-88F4-6B3726F95D70}"/>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{5286F99C-0F04-48DB-A813-3B49AC58C46E}</c15:txfldGUID>
                      <c15:f>Diagramm!$I$65</c15:f>
                      <c15:dlblFieldTableCache>
                        <c:ptCount val="1"/>
                      </c15:dlblFieldTableCache>
                    </c15:dlblFTEntry>
                  </c15:dlblFieldTable>
                  <c15:showDataLabelsRange val="0"/>
                </c:ext>
                <c:ext xmlns:c16="http://schemas.microsoft.com/office/drawing/2014/chart" uri="{C3380CC4-5D6E-409C-BE32-E72D297353CC}">
                  <c16:uniqueId val="{00000013-0378-4CBA-88F4-6B3726F95D70}"/>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{7D9EAC28-7B38-4451-9CFD-175C3AE0F2C0}</c15:txfldGUID>
                      <c15:f>Diagramm!$I$66</c15:f>
                      <c15:dlblFieldTableCache>
                        <c:ptCount val="1"/>
                      </c15:dlblFieldTableCache>
                    </c15:dlblFTEntry>
                  </c15:dlblFieldTable>
                  <c15:showDataLabelsRange val="0"/>
                </c:ext>
                <c:ext xmlns:c16="http://schemas.microsoft.com/office/drawing/2014/chart" uri="{C3380CC4-5D6E-409C-BE32-E72D297353CC}">
                  <c16:uniqueId val="{00000014-0378-4CBA-88F4-6B3726F95D70}"/>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{541FC4E1-799B-4D1D-B03C-DECFB4DFAD43}</c15:txfldGUID>
                      <c15:f>Diagramm!$I$67</c15:f>
                      <c15:dlblFieldTableCache>
                        <c:ptCount val="1"/>
                      </c15:dlblFieldTableCache>
                    </c15:dlblFTEntry>
                  </c15:dlblFieldTable>
                  <c15:showDataLabelsRange val="0"/>
                </c:ext>
                <c:ext xmlns:c16="http://schemas.microsoft.com/office/drawing/2014/chart" uri="{C3380CC4-5D6E-409C-BE32-E72D297353CC}">
                  <c16:uniqueId val="{00000015-0378-4CBA-88F4-6B3726F95D70}"/>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0378-4CBA-88F4-6B3726F95D70}"/>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{3776E009-9056-4EDD-838C-7CC863254636}</c15:txfldGUID>
                      <c15:f>Diagramm!$K$46</c15:f>
                      <c15:dlblFieldTableCache>
                        <c:ptCount val="1"/>
                      </c15:dlblFieldTableCache>
                    </c15:dlblFTEntry>
                  </c15:dlblFieldTable>
                  <c15:showDataLabelsRange val="0"/>
                </c:ext>
                <c:ext xmlns:c16="http://schemas.microsoft.com/office/drawing/2014/chart" uri="{C3380CC4-5D6E-409C-BE32-E72D297353CC}">
                  <c16:uniqueId val="{00000017-0378-4CBA-88F4-6B3726F95D70}"/>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{24F54001-CF3A-4AC7-9454-AC74CF03D90A}</c15:txfldGUID>
                      <c15:f>Diagramm!$K$47</c15:f>
                      <c15:dlblFieldTableCache>
                        <c:ptCount val="1"/>
                      </c15:dlblFieldTableCache>
                    </c15:dlblFTEntry>
                  </c15:dlblFieldTable>
                  <c15:showDataLabelsRange val="0"/>
                </c:ext>
                <c:ext xmlns:c16="http://schemas.microsoft.com/office/drawing/2014/chart" uri="{C3380CC4-5D6E-409C-BE32-E72D297353CC}">
                  <c16:uniqueId val="{00000018-0378-4CBA-88F4-6B3726F95D70}"/>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{74F16ED1-FB56-4029-BFF8-C1B219A98D6D}</c15:txfldGUID>
                      <c15:f>Diagramm!$K$48</c15:f>
                      <c15:dlblFieldTableCache>
                        <c:ptCount val="1"/>
                      </c15:dlblFieldTableCache>
                    </c15:dlblFTEntry>
                  </c15:dlblFieldTable>
                  <c15:showDataLabelsRange val="0"/>
                </c:ext>
                <c:ext xmlns:c16="http://schemas.microsoft.com/office/drawing/2014/chart" uri="{C3380CC4-5D6E-409C-BE32-E72D297353CC}">
                  <c16:uniqueId val="{00000019-0378-4CBA-88F4-6B3726F95D70}"/>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{9698D749-9D8A-4D3E-B2C3-6E81EEBED6A3}</c15:txfldGUID>
                      <c15:f>Diagramm!$K$49</c15:f>
                      <c15:dlblFieldTableCache>
                        <c:ptCount val="1"/>
                      </c15:dlblFieldTableCache>
                    </c15:dlblFTEntry>
                  </c15:dlblFieldTable>
                  <c15:showDataLabelsRange val="0"/>
                </c:ext>
                <c:ext xmlns:c16="http://schemas.microsoft.com/office/drawing/2014/chart" uri="{C3380CC4-5D6E-409C-BE32-E72D297353CC}">
                  <c16:uniqueId val="{0000001A-0378-4CBA-88F4-6B3726F95D70}"/>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{7BA1E0EC-F8A6-4318-8E4B-D276CB6D4A26}</c15:txfldGUID>
                      <c15:f>Diagramm!$K$50</c15:f>
                      <c15:dlblFieldTableCache>
                        <c:ptCount val="1"/>
                      </c15:dlblFieldTableCache>
                    </c15:dlblFTEntry>
                  </c15:dlblFieldTable>
                  <c15:showDataLabelsRange val="0"/>
                </c:ext>
                <c:ext xmlns:c16="http://schemas.microsoft.com/office/drawing/2014/chart" uri="{C3380CC4-5D6E-409C-BE32-E72D297353CC}">
                  <c16:uniqueId val="{0000001B-0378-4CBA-88F4-6B3726F95D70}"/>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{2F845625-1B93-48BF-8152-44F7DEE206AA}</c15:txfldGUID>
                      <c15:f>Diagramm!$K$51</c15:f>
                      <c15:dlblFieldTableCache>
                        <c:ptCount val="1"/>
                      </c15:dlblFieldTableCache>
                    </c15:dlblFTEntry>
                  </c15:dlblFieldTable>
                  <c15:showDataLabelsRange val="0"/>
                </c:ext>
                <c:ext xmlns:c16="http://schemas.microsoft.com/office/drawing/2014/chart" uri="{C3380CC4-5D6E-409C-BE32-E72D297353CC}">
                  <c16:uniqueId val="{0000001C-0378-4CBA-88F4-6B3726F95D70}"/>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{928D1A2A-6369-4308-B897-41B14E2424D6}</c15:txfldGUID>
                      <c15:f>Diagramm!$K$52</c15:f>
                      <c15:dlblFieldTableCache>
                        <c:ptCount val="1"/>
                      </c15:dlblFieldTableCache>
                    </c15:dlblFTEntry>
                  </c15:dlblFieldTable>
                  <c15:showDataLabelsRange val="0"/>
                </c:ext>
                <c:ext xmlns:c16="http://schemas.microsoft.com/office/drawing/2014/chart" uri="{C3380CC4-5D6E-409C-BE32-E72D297353CC}">
                  <c16:uniqueId val="{0000001D-0378-4CBA-88F4-6B3726F95D70}"/>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{8D9557D8-2EFE-418D-B967-6F37E894973E}</c15:txfldGUID>
                      <c15:f>Diagramm!$K$53</c15:f>
                      <c15:dlblFieldTableCache>
                        <c:ptCount val="1"/>
                      </c15:dlblFieldTableCache>
                    </c15:dlblFTEntry>
                  </c15:dlblFieldTable>
                  <c15:showDataLabelsRange val="0"/>
                </c:ext>
                <c:ext xmlns:c16="http://schemas.microsoft.com/office/drawing/2014/chart" uri="{C3380CC4-5D6E-409C-BE32-E72D297353CC}">
                  <c16:uniqueId val="{0000001E-0378-4CBA-88F4-6B3726F95D70}"/>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{AD1C55C8-9632-4616-AD29-DA95785F7757}</c15:txfldGUID>
                      <c15:f>Diagramm!$K$54</c15:f>
                      <c15:dlblFieldTableCache>
                        <c:ptCount val="1"/>
                      </c15:dlblFieldTableCache>
                    </c15:dlblFTEntry>
                  </c15:dlblFieldTable>
                  <c15:showDataLabelsRange val="0"/>
                </c:ext>
                <c:ext xmlns:c16="http://schemas.microsoft.com/office/drawing/2014/chart" uri="{C3380CC4-5D6E-409C-BE32-E72D297353CC}">
                  <c16:uniqueId val="{0000001F-0378-4CBA-88F4-6B3726F95D70}"/>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{69FC0BB2-0384-42AE-B63C-0BDDCF05A047}</c15:txfldGUID>
                      <c15:f>Diagramm!$K$55</c15:f>
                      <c15:dlblFieldTableCache>
                        <c:ptCount val="1"/>
                      </c15:dlblFieldTableCache>
                    </c15:dlblFTEntry>
                  </c15:dlblFieldTable>
                  <c15:showDataLabelsRange val="0"/>
                </c:ext>
                <c:ext xmlns:c16="http://schemas.microsoft.com/office/drawing/2014/chart" uri="{C3380CC4-5D6E-409C-BE32-E72D297353CC}">
                  <c16:uniqueId val="{00000020-0378-4CBA-88F4-6B3726F95D70}"/>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{CF44F3BA-650D-41E0-AC0E-504ECE7DE34D}</c15:txfldGUID>
                      <c15:f>Diagramm!$K$56</c15:f>
                      <c15:dlblFieldTableCache>
                        <c:ptCount val="1"/>
                      </c15:dlblFieldTableCache>
                    </c15:dlblFTEntry>
                  </c15:dlblFieldTable>
                  <c15:showDataLabelsRange val="0"/>
                </c:ext>
                <c:ext xmlns:c16="http://schemas.microsoft.com/office/drawing/2014/chart" uri="{C3380CC4-5D6E-409C-BE32-E72D297353CC}">
                  <c16:uniqueId val="{00000021-0378-4CBA-88F4-6B3726F95D70}"/>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{C3C4B014-EADA-414F-8B8F-828DD0DF0F25}</c15:txfldGUID>
                      <c15:f>Diagramm!$K$57</c15:f>
                      <c15:dlblFieldTableCache>
                        <c:ptCount val="1"/>
                      </c15:dlblFieldTableCache>
                    </c15:dlblFTEntry>
                  </c15:dlblFieldTable>
                  <c15:showDataLabelsRange val="0"/>
                </c:ext>
                <c:ext xmlns:c16="http://schemas.microsoft.com/office/drawing/2014/chart" uri="{C3380CC4-5D6E-409C-BE32-E72D297353CC}">
                  <c16:uniqueId val="{00000022-0378-4CBA-88F4-6B3726F95D70}"/>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{2FA971FC-8311-4A1C-B44B-3F9CB9A25DE1}</c15:txfldGUID>
                      <c15:f>Diagramm!$K$58</c15:f>
                      <c15:dlblFieldTableCache>
                        <c:ptCount val="1"/>
                      </c15:dlblFieldTableCache>
                    </c15:dlblFTEntry>
                  </c15:dlblFieldTable>
                  <c15:showDataLabelsRange val="0"/>
                </c:ext>
                <c:ext xmlns:c16="http://schemas.microsoft.com/office/drawing/2014/chart" uri="{C3380CC4-5D6E-409C-BE32-E72D297353CC}">
                  <c16:uniqueId val="{00000023-0378-4CBA-88F4-6B3726F95D70}"/>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{7A968CC3-642D-4AC1-AA9C-1F3EF242E6EE}</c15:txfldGUID>
                      <c15:f>Diagramm!$K$59</c15:f>
                      <c15:dlblFieldTableCache>
                        <c:ptCount val="1"/>
                      </c15:dlblFieldTableCache>
                    </c15:dlblFTEntry>
                  </c15:dlblFieldTable>
                  <c15:showDataLabelsRange val="0"/>
                </c:ext>
                <c:ext xmlns:c16="http://schemas.microsoft.com/office/drawing/2014/chart" uri="{C3380CC4-5D6E-409C-BE32-E72D297353CC}">
                  <c16:uniqueId val="{00000024-0378-4CBA-88F4-6B3726F95D70}"/>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{083D496E-32F8-46B8-8FD0-B7A109B60F90}</c15:txfldGUID>
                      <c15:f>Diagramm!$K$60</c15:f>
                      <c15:dlblFieldTableCache>
                        <c:ptCount val="1"/>
                      </c15:dlblFieldTableCache>
                    </c15:dlblFTEntry>
                  </c15:dlblFieldTable>
                  <c15:showDataLabelsRange val="0"/>
                </c:ext>
                <c:ext xmlns:c16="http://schemas.microsoft.com/office/drawing/2014/chart" uri="{C3380CC4-5D6E-409C-BE32-E72D297353CC}">
                  <c16:uniqueId val="{00000025-0378-4CBA-88F4-6B3726F95D70}"/>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{7A6CC225-F2C4-467C-8E74-C0605227C623}</c15:txfldGUID>
                      <c15:f>Diagramm!$K$61</c15:f>
                      <c15:dlblFieldTableCache>
                        <c:ptCount val="1"/>
                      </c15:dlblFieldTableCache>
                    </c15:dlblFTEntry>
                  </c15:dlblFieldTable>
                  <c15:showDataLabelsRange val="0"/>
                </c:ext>
                <c:ext xmlns:c16="http://schemas.microsoft.com/office/drawing/2014/chart" uri="{C3380CC4-5D6E-409C-BE32-E72D297353CC}">
                  <c16:uniqueId val="{00000026-0378-4CBA-88F4-6B3726F95D70}"/>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{67836928-9425-4ECF-9BCB-919CD309E8C6}</c15:txfldGUID>
                      <c15:f>Diagramm!$K$62</c15:f>
                      <c15:dlblFieldTableCache>
                        <c:ptCount val="1"/>
                      </c15:dlblFieldTableCache>
                    </c15:dlblFTEntry>
                  </c15:dlblFieldTable>
                  <c15:showDataLabelsRange val="0"/>
                </c:ext>
                <c:ext xmlns:c16="http://schemas.microsoft.com/office/drawing/2014/chart" uri="{C3380CC4-5D6E-409C-BE32-E72D297353CC}">
                  <c16:uniqueId val="{00000027-0378-4CBA-88F4-6B3726F95D70}"/>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{289D22D9-A1B6-419E-B054-FE7023763D37}</c15:txfldGUID>
                      <c15:f>Diagramm!$K$63</c15:f>
                      <c15:dlblFieldTableCache>
                        <c:ptCount val="1"/>
                      </c15:dlblFieldTableCache>
                    </c15:dlblFTEntry>
                  </c15:dlblFieldTable>
                  <c15:showDataLabelsRange val="0"/>
                </c:ext>
                <c:ext xmlns:c16="http://schemas.microsoft.com/office/drawing/2014/chart" uri="{C3380CC4-5D6E-409C-BE32-E72D297353CC}">
                  <c16:uniqueId val="{00000028-0378-4CBA-88F4-6B3726F95D70}"/>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{6A58FAC4-11C6-4E5B-863D-610F4CBBF561}</c15:txfldGUID>
                      <c15:f>Diagramm!$K$64</c15:f>
                      <c15:dlblFieldTableCache>
                        <c:ptCount val="1"/>
                      </c15:dlblFieldTableCache>
                    </c15:dlblFTEntry>
                  </c15:dlblFieldTable>
                  <c15:showDataLabelsRange val="0"/>
                </c:ext>
                <c:ext xmlns:c16="http://schemas.microsoft.com/office/drawing/2014/chart" uri="{C3380CC4-5D6E-409C-BE32-E72D297353CC}">
                  <c16:uniqueId val="{00000029-0378-4CBA-88F4-6B3726F95D70}"/>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{BDAA9EE8-299B-4268-96A9-11378677C348}</c15:txfldGUID>
                      <c15:f>Diagramm!$K$65</c15:f>
                      <c15:dlblFieldTableCache>
                        <c:ptCount val="1"/>
                      </c15:dlblFieldTableCache>
                    </c15:dlblFTEntry>
                  </c15:dlblFieldTable>
                  <c15:showDataLabelsRange val="0"/>
                </c:ext>
                <c:ext xmlns:c16="http://schemas.microsoft.com/office/drawing/2014/chart" uri="{C3380CC4-5D6E-409C-BE32-E72D297353CC}">
                  <c16:uniqueId val="{0000002A-0378-4CBA-88F4-6B3726F95D70}"/>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{5768AAC8-F712-4FAE-9DDA-46139BFADE84}</c15:txfldGUID>
                      <c15:f>Diagramm!$K$66</c15:f>
                      <c15:dlblFieldTableCache>
                        <c:ptCount val="1"/>
                      </c15:dlblFieldTableCache>
                    </c15:dlblFTEntry>
                  </c15:dlblFieldTable>
                  <c15:showDataLabelsRange val="0"/>
                </c:ext>
                <c:ext xmlns:c16="http://schemas.microsoft.com/office/drawing/2014/chart" uri="{C3380CC4-5D6E-409C-BE32-E72D297353CC}">
                  <c16:uniqueId val="{0000002B-0378-4CBA-88F4-6B3726F95D70}"/>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{982AA512-3697-4DBE-A204-ADB77C582B7D}</c15:txfldGUID>
                      <c15:f>Diagramm!$K$67</c15:f>
                      <c15:dlblFieldTableCache>
                        <c:ptCount val="1"/>
                      </c15:dlblFieldTableCache>
                    </c15:dlblFTEntry>
                  </c15:dlblFieldTable>
                  <c15:showDataLabelsRange val="0"/>
                </c:ext>
                <c:ext xmlns:c16="http://schemas.microsoft.com/office/drawing/2014/chart" uri="{C3380CC4-5D6E-409C-BE32-E72D297353CC}">
                  <c16:uniqueId val="{0000002C-0378-4CBA-88F4-6B3726F95D70}"/>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0378-4CBA-88F4-6B3726F95D70}"/>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{55D38B25-8C2E-481F-BBD1-C3AEE72DDFF3}</c15:txfldGUID>
                      <c15:f>Diagramm!$J$46</c15:f>
                      <c15:dlblFieldTableCache>
                        <c:ptCount val="1"/>
                      </c15:dlblFieldTableCache>
                    </c15:dlblFTEntry>
                  </c15:dlblFieldTable>
                  <c15:showDataLabelsRange val="0"/>
                </c:ext>
                <c:ext xmlns:c16="http://schemas.microsoft.com/office/drawing/2014/chart" uri="{C3380CC4-5D6E-409C-BE32-E72D297353CC}">
                  <c16:uniqueId val="{0000002E-0378-4CBA-88F4-6B3726F95D70}"/>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{BA46F75B-8079-4CC6-A4D5-B5219449ECFB}</c15:txfldGUID>
                      <c15:f>Diagramm!$J$47</c15:f>
                      <c15:dlblFieldTableCache>
                        <c:ptCount val="1"/>
                      </c15:dlblFieldTableCache>
                    </c15:dlblFTEntry>
                  </c15:dlblFieldTable>
                  <c15:showDataLabelsRange val="0"/>
                </c:ext>
                <c:ext xmlns:c16="http://schemas.microsoft.com/office/drawing/2014/chart" uri="{C3380CC4-5D6E-409C-BE32-E72D297353CC}">
                  <c16:uniqueId val="{0000002F-0378-4CBA-88F4-6B3726F95D70}"/>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{1E7549DD-0215-4AD4-9D05-99364DF42D83}</c15:txfldGUID>
                      <c15:f>Diagramm!$J$48</c15:f>
                      <c15:dlblFieldTableCache>
                        <c:ptCount val="1"/>
                      </c15:dlblFieldTableCache>
                    </c15:dlblFTEntry>
                  </c15:dlblFieldTable>
                  <c15:showDataLabelsRange val="0"/>
                </c:ext>
                <c:ext xmlns:c16="http://schemas.microsoft.com/office/drawing/2014/chart" uri="{C3380CC4-5D6E-409C-BE32-E72D297353CC}">
                  <c16:uniqueId val="{00000030-0378-4CBA-88F4-6B3726F95D70}"/>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{3E077351-96AF-41ED-BD70-DE8C8FD1E07E}</c15:txfldGUID>
                      <c15:f>Diagramm!$J$49</c15:f>
                      <c15:dlblFieldTableCache>
                        <c:ptCount val="1"/>
                      </c15:dlblFieldTableCache>
                    </c15:dlblFTEntry>
                  </c15:dlblFieldTable>
                  <c15:showDataLabelsRange val="0"/>
                </c:ext>
                <c:ext xmlns:c16="http://schemas.microsoft.com/office/drawing/2014/chart" uri="{C3380CC4-5D6E-409C-BE32-E72D297353CC}">
                  <c16:uniqueId val="{00000031-0378-4CBA-88F4-6B3726F95D70}"/>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{F41E452F-AED5-474B-8BC5-DE0323926977}</c15:txfldGUID>
                      <c15:f>Diagramm!$J$50</c15:f>
                      <c15:dlblFieldTableCache>
                        <c:ptCount val="1"/>
                      </c15:dlblFieldTableCache>
                    </c15:dlblFTEntry>
                  </c15:dlblFieldTable>
                  <c15:showDataLabelsRange val="0"/>
                </c:ext>
                <c:ext xmlns:c16="http://schemas.microsoft.com/office/drawing/2014/chart" uri="{C3380CC4-5D6E-409C-BE32-E72D297353CC}">
                  <c16:uniqueId val="{00000032-0378-4CBA-88F4-6B3726F95D70}"/>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{E1BB8132-38E7-417A-B77F-B3BDB7752E3F}</c15:txfldGUID>
                      <c15:f>Diagramm!$J$51</c15:f>
                      <c15:dlblFieldTableCache>
                        <c:ptCount val="1"/>
                      </c15:dlblFieldTableCache>
                    </c15:dlblFTEntry>
                  </c15:dlblFieldTable>
                  <c15:showDataLabelsRange val="0"/>
                </c:ext>
                <c:ext xmlns:c16="http://schemas.microsoft.com/office/drawing/2014/chart" uri="{C3380CC4-5D6E-409C-BE32-E72D297353CC}">
                  <c16:uniqueId val="{00000033-0378-4CBA-88F4-6B3726F95D70}"/>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{8A57B8C5-B228-4BBE-842C-97C651DD78BA}</c15:txfldGUID>
                      <c15:f>Diagramm!$J$52</c15:f>
                      <c15:dlblFieldTableCache>
                        <c:ptCount val="1"/>
                      </c15:dlblFieldTableCache>
                    </c15:dlblFTEntry>
                  </c15:dlblFieldTable>
                  <c15:showDataLabelsRange val="0"/>
                </c:ext>
                <c:ext xmlns:c16="http://schemas.microsoft.com/office/drawing/2014/chart" uri="{C3380CC4-5D6E-409C-BE32-E72D297353CC}">
                  <c16:uniqueId val="{00000034-0378-4CBA-88F4-6B3726F95D70}"/>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{EA867025-70C0-4769-B63F-965726FC3187}</c15:txfldGUID>
                      <c15:f>Diagramm!$J$53</c15:f>
                      <c15:dlblFieldTableCache>
                        <c:ptCount val="1"/>
                      </c15:dlblFieldTableCache>
                    </c15:dlblFTEntry>
                  </c15:dlblFieldTable>
                  <c15:showDataLabelsRange val="0"/>
                </c:ext>
                <c:ext xmlns:c16="http://schemas.microsoft.com/office/drawing/2014/chart" uri="{C3380CC4-5D6E-409C-BE32-E72D297353CC}">
                  <c16:uniqueId val="{00000035-0378-4CBA-88F4-6B3726F95D70}"/>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{D7189412-1E9E-43AE-8CE1-B27340F5C3F7}</c15:txfldGUID>
                      <c15:f>Diagramm!$J$54</c15:f>
                      <c15:dlblFieldTableCache>
                        <c:ptCount val="1"/>
                      </c15:dlblFieldTableCache>
                    </c15:dlblFTEntry>
                  </c15:dlblFieldTable>
                  <c15:showDataLabelsRange val="0"/>
                </c:ext>
                <c:ext xmlns:c16="http://schemas.microsoft.com/office/drawing/2014/chart" uri="{C3380CC4-5D6E-409C-BE32-E72D297353CC}">
                  <c16:uniqueId val="{00000036-0378-4CBA-88F4-6B3726F95D70}"/>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{71BDAE14-47E3-4DCE-96BF-6E004D97D0F9}</c15:txfldGUID>
                      <c15:f>Diagramm!$J$55</c15:f>
                      <c15:dlblFieldTableCache>
                        <c:ptCount val="1"/>
                      </c15:dlblFieldTableCache>
                    </c15:dlblFTEntry>
                  </c15:dlblFieldTable>
                  <c15:showDataLabelsRange val="0"/>
                </c:ext>
                <c:ext xmlns:c16="http://schemas.microsoft.com/office/drawing/2014/chart" uri="{C3380CC4-5D6E-409C-BE32-E72D297353CC}">
                  <c16:uniqueId val="{00000037-0378-4CBA-88F4-6B3726F95D70}"/>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{D86B4F9E-1357-44CD-96C4-F367F0E7EFF6}</c15:txfldGUID>
                      <c15:f>Diagramm!$J$56</c15:f>
                      <c15:dlblFieldTableCache>
                        <c:ptCount val="1"/>
                      </c15:dlblFieldTableCache>
                    </c15:dlblFTEntry>
                  </c15:dlblFieldTable>
                  <c15:showDataLabelsRange val="0"/>
                </c:ext>
                <c:ext xmlns:c16="http://schemas.microsoft.com/office/drawing/2014/chart" uri="{C3380CC4-5D6E-409C-BE32-E72D297353CC}">
                  <c16:uniqueId val="{00000038-0378-4CBA-88F4-6B3726F95D70}"/>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{4191DA2F-4378-4A75-8705-4FEA0D6A0C6E}</c15:txfldGUID>
                      <c15:f>Diagramm!$J$57</c15:f>
                      <c15:dlblFieldTableCache>
                        <c:ptCount val="1"/>
                      </c15:dlblFieldTableCache>
                    </c15:dlblFTEntry>
                  </c15:dlblFieldTable>
                  <c15:showDataLabelsRange val="0"/>
                </c:ext>
                <c:ext xmlns:c16="http://schemas.microsoft.com/office/drawing/2014/chart" uri="{C3380CC4-5D6E-409C-BE32-E72D297353CC}">
                  <c16:uniqueId val="{00000039-0378-4CBA-88F4-6B3726F95D70}"/>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{C59BC13E-A690-447D-9D20-78C7BA69BC98}</c15:txfldGUID>
                      <c15:f>Diagramm!$J$58</c15:f>
                      <c15:dlblFieldTableCache>
                        <c:ptCount val="1"/>
                      </c15:dlblFieldTableCache>
                    </c15:dlblFTEntry>
                  </c15:dlblFieldTable>
                  <c15:showDataLabelsRange val="0"/>
                </c:ext>
                <c:ext xmlns:c16="http://schemas.microsoft.com/office/drawing/2014/chart" uri="{C3380CC4-5D6E-409C-BE32-E72D297353CC}">
                  <c16:uniqueId val="{0000003A-0378-4CBA-88F4-6B3726F95D70}"/>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{5134D675-0013-4250-B7FA-6C04180CB348}</c15:txfldGUID>
                      <c15:f>Diagramm!$J$59</c15:f>
                      <c15:dlblFieldTableCache>
                        <c:ptCount val="1"/>
                      </c15:dlblFieldTableCache>
                    </c15:dlblFTEntry>
                  </c15:dlblFieldTable>
                  <c15:showDataLabelsRange val="0"/>
                </c:ext>
                <c:ext xmlns:c16="http://schemas.microsoft.com/office/drawing/2014/chart" uri="{C3380CC4-5D6E-409C-BE32-E72D297353CC}">
                  <c16:uniqueId val="{0000003B-0378-4CBA-88F4-6B3726F95D70}"/>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{F82C2327-52D1-497F-8BF2-BD857A189029}</c15:txfldGUID>
                      <c15:f>Diagramm!$J$60</c15:f>
                      <c15:dlblFieldTableCache>
                        <c:ptCount val="1"/>
                      </c15:dlblFieldTableCache>
                    </c15:dlblFTEntry>
                  </c15:dlblFieldTable>
                  <c15:showDataLabelsRange val="0"/>
                </c:ext>
                <c:ext xmlns:c16="http://schemas.microsoft.com/office/drawing/2014/chart" uri="{C3380CC4-5D6E-409C-BE32-E72D297353CC}">
                  <c16:uniqueId val="{0000003C-0378-4CBA-88F4-6B3726F95D70}"/>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{C7DF609C-7B92-4E9F-8155-DA0A6B8EDDC8}</c15:txfldGUID>
                      <c15:f>Diagramm!$J$61</c15:f>
                      <c15:dlblFieldTableCache>
                        <c:ptCount val="1"/>
                      </c15:dlblFieldTableCache>
                    </c15:dlblFTEntry>
                  </c15:dlblFieldTable>
                  <c15:showDataLabelsRange val="0"/>
                </c:ext>
                <c:ext xmlns:c16="http://schemas.microsoft.com/office/drawing/2014/chart" uri="{C3380CC4-5D6E-409C-BE32-E72D297353CC}">
                  <c16:uniqueId val="{0000003D-0378-4CBA-88F4-6B3726F95D70}"/>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{4C3D40BD-3F2B-4E95-A57F-FB06792771E8}</c15:txfldGUID>
                      <c15:f>Diagramm!$J$62</c15:f>
                      <c15:dlblFieldTableCache>
                        <c:ptCount val="1"/>
                      </c15:dlblFieldTableCache>
                    </c15:dlblFTEntry>
                  </c15:dlblFieldTable>
                  <c15:showDataLabelsRange val="0"/>
                </c:ext>
                <c:ext xmlns:c16="http://schemas.microsoft.com/office/drawing/2014/chart" uri="{C3380CC4-5D6E-409C-BE32-E72D297353CC}">
                  <c16:uniqueId val="{0000003E-0378-4CBA-88F4-6B3726F95D70}"/>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{6E5FA142-E4D0-4CA7-80C0-3F9AB2C32DD3}</c15:txfldGUID>
                      <c15:f>Diagramm!$J$63</c15:f>
                      <c15:dlblFieldTableCache>
                        <c:ptCount val="1"/>
                      </c15:dlblFieldTableCache>
                    </c15:dlblFTEntry>
                  </c15:dlblFieldTable>
                  <c15:showDataLabelsRange val="0"/>
                </c:ext>
                <c:ext xmlns:c16="http://schemas.microsoft.com/office/drawing/2014/chart" uri="{C3380CC4-5D6E-409C-BE32-E72D297353CC}">
                  <c16:uniqueId val="{0000003F-0378-4CBA-88F4-6B3726F95D70}"/>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{C23A98C8-012F-4A82-90A2-337F4E53755B}</c15:txfldGUID>
                      <c15:f>Diagramm!$J$64</c15:f>
                      <c15:dlblFieldTableCache>
                        <c:ptCount val="1"/>
                      </c15:dlblFieldTableCache>
                    </c15:dlblFTEntry>
                  </c15:dlblFieldTable>
                  <c15:showDataLabelsRange val="0"/>
                </c:ext>
                <c:ext xmlns:c16="http://schemas.microsoft.com/office/drawing/2014/chart" uri="{C3380CC4-5D6E-409C-BE32-E72D297353CC}">
                  <c16:uniqueId val="{00000040-0378-4CBA-88F4-6B3726F95D70}"/>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{436BA0E0-990F-4FB4-AA6A-95D183BF0DBE}</c15:txfldGUID>
                      <c15:f>Diagramm!$J$65</c15:f>
                      <c15:dlblFieldTableCache>
                        <c:ptCount val="1"/>
                      </c15:dlblFieldTableCache>
                    </c15:dlblFTEntry>
                  </c15:dlblFieldTable>
                  <c15:showDataLabelsRange val="0"/>
                </c:ext>
                <c:ext xmlns:c16="http://schemas.microsoft.com/office/drawing/2014/chart" uri="{C3380CC4-5D6E-409C-BE32-E72D297353CC}">
                  <c16:uniqueId val="{00000041-0378-4CBA-88F4-6B3726F95D70}"/>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{A11FA1A4-93F7-46B3-A360-8C58E48A098C}</c15:txfldGUID>
                      <c15:f>Diagramm!$J$66</c15:f>
                      <c15:dlblFieldTableCache>
                        <c:ptCount val="1"/>
                      </c15:dlblFieldTableCache>
                    </c15:dlblFTEntry>
                  </c15:dlblFieldTable>
                  <c15:showDataLabelsRange val="0"/>
                </c:ext>
                <c:ext xmlns:c16="http://schemas.microsoft.com/office/drawing/2014/chart" uri="{C3380CC4-5D6E-409C-BE32-E72D297353CC}">
                  <c16:uniqueId val="{00000042-0378-4CBA-88F4-6B3726F95D70}"/>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{1057262F-BE8F-4C3C-A268-127C15E33152}</c15:txfldGUID>
                      <c15:f>Diagramm!$J$67</c15:f>
                      <c15:dlblFieldTableCache>
                        <c:ptCount val="1"/>
                      </c15:dlblFieldTableCache>
                    </c15:dlblFTEntry>
                  </c15:dlblFieldTable>
                  <c15:showDataLabelsRange val="0"/>
                </c:ext>
                <c:ext xmlns:c16="http://schemas.microsoft.com/office/drawing/2014/chart" uri="{C3380CC4-5D6E-409C-BE32-E72D297353CC}">
                  <c16:uniqueId val="{00000043-0378-4CBA-88F4-6B3726F95D70}"/>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0378-4CBA-88F4-6B3726F95D70}"/>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A5E2-4464-9BF1-0E49302E5BB7}"/>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A5E2-4464-9BF1-0E49302E5BB7}"/>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A5E2-4464-9BF1-0E49302E5BB7}"/>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A5E2-4464-9BF1-0E49302E5BB7}"/>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A5E2-4464-9BF1-0E49302E5BB7}"/>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A5E2-4464-9BF1-0E49302E5BB7}"/>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A5E2-4464-9BF1-0E49302E5BB7}"/>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A5E2-4464-9BF1-0E49302E5BB7}"/>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A5E2-4464-9BF1-0E49302E5BB7}"/>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A5E2-4464-9BF1-0E49302E5BB7}"/>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A5E2-4464-9BF1-0E49302E5BB7}"/>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A5E2-4464-9BF1-0E49302E5BB7}"/>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A5E2-4464-9BF1-0E49302E5BB7}"/>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A5E2-4464-9BF1-0E49302E5BB7}"/>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A5E2-4464-9BF1-0E49302E5BB7}"/>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A5E2-4464-9BF1-0E49302E5BB7}"/>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A5E2-4464-9BF1-0E49302E5BB7}"/>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A5E2-4464-9BF1-0E49302E5BB7}"/>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A5E2-4464-9BF1-0E49302E5BB7}"/>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A5E2-4464-9BF1-0E49302E5BB7}"/>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A5E2-4464-9BF1-0E49302E5BB7}"/>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A5E2-4464-9BF1-0E49302E5BB7}"/>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A5E2-4464-9BF1-0E49302E5BB7}"/>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A5E2-4464-9BF1-0E49302E5BB7}"/>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A5E2-4464-9BF1-0E49302E5BB7}"/>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A5E2-4464-9BF1-0E49302E5BB7}"/>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A5E2-4464-9BF1-0E49302E5BB7}"/>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A5E2-4464-9BF1-0E49302E5BB7}"/>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A5E2-4464-9BF1-0E49302E5BB7}"/>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A5E2-4464-9BF1-0E49302E5BB7}"/>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A5E2-4464-9BF1-0E49302E5BB7}"/>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A5E2-4464-9BF1-0E49302E5BB7}"/>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A5E2-4464-9BF1-0E49302E5BB7}"/>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A5E2-4464-9BF1-0E49302E5BB7}"/>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A5E2-4464-9BF1-0E49302E5BB7}"/>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A5E2-4464-9BF1-0E49302E5BB7}"/>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A5E2-4464-9BF1-0E49302E5BB7}"/>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A5E2-4464-9BF1-0E49302E5BB7}"/>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A5E2-4464-9BF1-0E49302E5BB7}"/>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A5E2-4464-9BF1-0E49302E5BB7}"/>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A5E2-4464-9BF1-0E49302E5BB7}"/>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A5E2-4464-9BF1-0E49302E5BB7}"/>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A5E2-4464-9BF1-0E49302E5BB7}"/>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A5E2-4464-9BF1-0E49302E5BB7}"/>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A5E2-4464-9BF1-0E49302E5BB7}"/>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A5E2-4464-9BF1-0E49302E5BB7}"/>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A5E2-4464-9BF1-0E49302E5BB7}"/>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A5E2-4464-9BF1-0E49302E5BB7}"/>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A5E2-4464-9BF1-0E49302E5BB7}"/>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A5E2-4464-9BF1-0E49302E5BB7}"/>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A5E2-4464-9BF1-0E49302E5BB7}"/>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A5E2-4464-9BF1-0E49302E5BB7}"/>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A5E2-4464-9BF1-0E49302E5BB7}"/>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A5E2-4464-9BF1-0E49302E5BB7}"/>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A5E2-4464-9BF1-0E49302E5BB7}"/>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A5E2-4464-9BF1-0E49302E5BB7}"/>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A5E2-4464-9BF1-0E49302E5BB7}"/>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A5E2-4464-9BF1-0E49302E5BB7}"/>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A5E2-4464-9BF1-0E49302E5BB7}"/>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A5E2-4464-9BF1-0E49302E5BB7}"/>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A5E2-4464-9BF1-0E49302E5BB7}"/>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A5E2-4464-9BF1-0E49302E5BB7}"/>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A5E2-4464-9BF1-0E49302E5BB7}"/>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A5E2-4464-9BF1-0E49302E5BB7}"/>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A5E2-4464-9BF1-0E49302E5BB7}"/>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A5E2-4464-9BF1-0E49302E5BB7}"/>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A5E2-4464-9BF1-0E49302E5BB7}"/>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A5E2-4464-9BF1-0E49302E5BB7}"/>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A5E2-4464-9BF1-0E49302E5BB7}"/>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100.51864801864802</c:v>
                </c:pt>
                <c:pt idx="2">
                  <c:v>102.1037296037296</c:v>
                </c:pt>
                <c:pt idx="3">
                  <c:v>100.92463092463093</c:v>
                </c:pt>
                <c:pt idx="4">
                  <c:v>101.28399378399378</c:v>
                </c:pt>
                <c:pt idx="5">
                  <c:v>101.58313908313907</c:v>
                </c:pt>
                <c:pt idx="6">
                  <c:v>103.91996891996894</c:v>
                </c:pt>
                <c:pt idx="7">
                  <c:v>104.16472416472415</c:v>
                </c:pt>
                <c:pt idx="8">
                  <c:v>104.35897435897436</c:v>
                </c:pt>
                <c:pt idx="9">
                  <c:v>105.06216006216007</c:v>
                </c:pt>
                <c:pt idx="10">
                  <c:v>107.74475524475524</c:v>
                </c:pt>
                <c:pt idx="11">
                  <c:v>107.64568764568764</c:v>
                </c:pt>
                <c:pt idx="12">
                  <c:v>107.82828282828282</c:v>
                </c:pt>
                <c:pt idx="13">
                  <c:v>107.63014763014762</c:v>
                </c:pt>
                <c:pt idx="14">
                  <c:v>108.78205128205127</c:v>
                </c:pt>
                <c:pt idx="15">
                  <c:v>108.15850815850816</c:v>
                </c:pt>
                <c:pt idx="16">
                  <c:v>108.34887334887335</c:v>
                </c:pt>
                <c:pt idx="17">
                  <c:v>108.25563325563326</c:v>
                </c:pt>
                <c:pt idx="18">
                  <c:v>110.68181818181819</c:v>
                </c:pt>
                <c:pt idx="19">
                  <c:v>110.37490287490289</c:v>
                </c:pt>
                <c:pt idx="20">
                  <c:v>110.47008547008548</c:v>
                </c:pt>
                <c:pt idx="21">
                  <c:v>110.6837606837607</c:v>
                </c:pt>
                <c:pt idx="22">
                  <c:v>114.68337218337219</c:v>
                </c:pt>
                <c:pt idx="23">
                  <c:v>113.41491841491842</c:v>
                </c:pt>
                <c:pt idx="24">
                  <c:v>113.8986013986014</c:v>
                </c:pt>
              </c:numCache>
            </c:numRef>
          </c:val>
          <c:smooth val="0"/>
          <c:extLst>
            <c:ext xmlns:c16="http://schemas.microsoft.com/office/drawing/2014/chart" uri="{C3380CC4-5D6E-409C-BE32-E72D297353CC}">
              <c16:uniqueId val="{00000000-6B60-46FA-B0E3-98AE6E169095}"/>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102.16797230825287</c:v>
                </c:pt>
                <c:pt idx="2">
                  <c:v>107.12333758425943</c:v>
                </c:pt>
                <c:pt idx="3">
                  <c:v>107.74275824376025</c:v>
                </c:pt>
                <c:pt idx="4">
                  <c:v>103.84405173984332</c:v>
                </c:pt>
                <c:pt idx="5">
                  <c:v>107.17799234833304</c:v>
                </c:pt>
                <c:pt idx="6">
                  <c:v>111.51393696483878</c:v>
                </c:pt>
                <c:pt idx="7">
                  <c:v>111.40462743669157</c:v>
                </c:pt>
                <c:pt idx="8">
                  <c:v>109.43705593004189</c:v>
                </c:pt>
                <c:pt idx="9">
                  <c:v>111.53215521952997</c:v>
                </c:pt>
                <c:pt idx="10">
                  <c:v>115.15758790307888</c:v>
                </c:pt>
                <c:pt idx="11">
                  <c:v>115.7405720531973</c:v>
                </c:pt>
                <c:pt idx="12">
                  <c:v>114.13736564037164</c:v>
                </c:pt>
                <c:pt idx="13">
                  <c:v>116.97941337219895</c:v>
                </c:pt>
                <c:pt idx="14">
                  <c:v>121.60685006376389</c:v>
                </c:pt>
                <c:pt idx="15">
                  <c:v>122.0440881763527</c:v>
                </c:pt>
                <c:pt idx="16">
                  <c:v>119.85789761340864</c:v>
                </c:pt>
                <c:pt idx="17">
                  <c:v>122.66350883585353</c:v>
                </c:pt>
                <c:pt idx="18">
                  <c:v>127.07232647112407</c:v>
                </c:pt>
                <c:pt idx="19">
                  <c:v>126.32537802878485</c:v>
                </c:pt>
                <c:pt idx="20">
                  <c:v>124.43067954089999</c:v>
                </c:pt>
                <c:pt idx="21">
                  <c:v>127.45490981963927</c:v>
                </c:pt>
                <c:pt idx="22">
                  <c:v>132.30096556749865</c:v>
                </c:pt>
                <c:pt idx="23">
                  <c:v>130.84350519220257</c:v>
                </c:pt>
                <c:pt idx="24">
                  <c:v>122.95500091091273</c:v>
                </c:pt>
              </c:numCache>
            </c:numRef>
          </c:val>
          <c:smooth val="0"/>
          <c:extLst>
            <c:ext xmlns:c16="http://schemas.microsoft.com/office/drawing/2014/chart" uri="{C3380CC4-5D6E-409C-BE32-E72D297353CC}">
              <c16:uniqueId val="{00000001-6B60-46FA-B0E3-98AE6E169095}"/>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101.91657271702368</c:v>
                </c:pt>
                <c:pt idx="2">
                  <c:v>100.0953950221143</c:v>
                </c:pt>
                <c:pt idx="3">
                  <c:v>99.71381493365709</c:v>
                </c:pt>
                <c:pt idx="4">
                  <c:v>96.903997918654056</c:v>
                </c:pt>
                <c:pt idx="5">
                  <c:v>98.308906426155588</c:v>
                </c:pt>
                <c:pt idx="6">
                  <c:v>96.54843465440986</c:v>
                </c:pt>
                <c:pt idx="7">
                  <c:v>97.875292689272399</c:v>
                </c:pt>
                <c:pt idx="8">
                  <c:v>95.976064521724041</c:v>
                </c:pt>
                <c:pt idx="9">
                  <c:v>97.337611655537245</c:v>
                </c:pt>
                <c:pt idx="10">
                  <c:v>94.874685630040759</c:v>
                </c:pt>
                <c:pt idx="11">
                  <c:v>95.819963576446099</c:v>
                </c:pt>
                <c:pt idx="12">
                  <c:v>93.894718584684767</c:v>
                </c:pt>
                <c:pt idx="13">
                  <c:v>96.036770444887694</c:v>
                </c:pt>
                <c:pt idx="14">
                  <c:v>94.033474980487384</c:v>
                </c:pt>
                <c:pt idx="15">
                  <c:v>94.310987772092631</c:v>
                </c:pt>
                <c:pt idx="16">
                  <c:v>92.377070505593622</c:v>
                </c:pt>
                <c:pt idx="17">
                  <c:v>94.597172838435512</c:v>
                </c:pt>
                <c:pt idx="18">
                  <c:v>91.934784493972771</c:v>
                </c:pt>
                <c:pt idx="19">
                  <c:v>92.897406989853437</c:v>
                </c:pt>
                <c:pt idx="20">
                  <c:v>91.22365796548435</c:v>
                </c:pt>
                <c:pt idx="21">
                  <c:v>93.044835660393716</c:v>
                </c:pt>
                <c:pt idx="22">
                  <c:v>90.009539502211439</c:v>
                </c:pt>
                <c:pt idx="23">
                  <c:v>89.966178128523111</c:v>
                </c:pt>
                <c:pt idx="24">
                  <c:v>86.063654496574443</c:v>
                </c:pt>
              </c:numCache>
            </c:numRef>
          </c:val>
          <c:smooth val="0"/>
          <c:extLst>
            <c:ext xmlns:c16="http://schemas.microsoft.com/office/drawing/2014/chart" uri="{C3380CC4-5D6E-409C-BE32-E72D297353CC}">
              <c16:uniqueId val="{00000002-6B60-46FA-B0E3-98AE6E169095}"/>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6B60-46FA-B0E3-98AE6E169095}"/>
                </c:ext>
              </c:extLst>
            </c:dLbl>
            <c:dLbl>
              <c:idx val="1"/>
              <c:delete val="1"/>
              <c:extLst>
                <c:ext xmlns:c15="http://schemas.microsoft.com/office/drawing/2012/chart" uri="{CE6537A1-D6FC-4f65-9D91-7224C49458BB}"/>
                <c:ext xmlns:c16="http://schemas.microsoft.com/office/drawing/2014/chart" uri="{C3380CC4-5D6E-409C-BE32-E72D297353CC}">
                  <c16:uniqueId val="{00000004-6B60-46FA-B0E3-98AE6E169095}"/>
                </c:ext>
              </c:extLst>
            </c:dLbl>
            <c:dLbl>
              <c:idx val="2"/>
              <c:delete val="1"/>
              <c:extLst>
                <c:ext xmlns:c15="http://schemas.microsoft.com/office/drawing/2012/chart" uri="{CE6537A1-D6FC-4f65-9D91-7224C49458BB}"/>
                <c:ext xmlns:c16="http://schemas.microsoft.com/office/drawing/2014/chart" uri="{C3380CC4-5D6E-409C-BE32-E72D297353CC}">
                  <c16:uniqueId val="{00000005-6B60-46FA-B0E3-98AE6E169095}"/>
                </c:ext>
              </c:extLst>
            </c:dLbl>
            <c:dLbl>
              <c:idx val="3"/>
              <c:delete val="1"/>
              <c:extLst>
                <c:ext xmlns:c15="http://schemas.microsoft.com/office/drawing/2012/chart" uri="{CE6537A1-D6FC-4f65-9D91-7224C49458BB}"/>
                <c:ext xmlns:c16="http://schemas.microsoft.com/office/drawing/2014/chart" uri="{C3380CC4-5D6E-409C-BE32-E72D297353CC}">
                  <c16:uniqueId val="{00000006-6B60-46FA-B0E3-98AE6E169095}"/>
                </c:ext>
              </c:extLst>
            </c:dLbl>
            <c:dLbl>
              <c:idx val="4"/>
              <c:delete val="1"/>
              <c:extLst>
                <c:ext xmlns:c15="http://schemas.microsoft.com/office/drawing/2012/chart" uri="{CE6537A1-D6FC-4f65-9D91-7224C49458BB}"/>
                <c:ext xmlns:c16="http://schemas.microsoft.com/office/drawing/2014/chart" uri="{C3380CC4-5D6E-409C-BE32-E72D297353CC}">
                  <c16:uniqueId val="{00000007-6B60-46FA-B0E3-98AE6E169095}"/>
                </c:ext>
              </c:extLst>
            </c:dLbl>
            <c:dLbl>
              <c:idx val="5"/>
              <c:delete val="1"/>
              <c:extLst>
                <c:ext xmlns:c15="http://schemas.microsoft.com/office/drawing/2012/chart" uri="{CE6537A1-D6FC-4f65-9D91-7224C49458BB}"/>
                <c:ext xmlns:c16="http://schemas.microsoft.com/office/drawing/2014/chart" uri="{C3380CC4-5D6E-409C-BE32-E72D297353CC}">
                  <c16:uniqueId val="{00000008-6B60-46FA-B0E3-98AE6E169095}"/>
                </c:ext>
              </c:extLst>
            </c:dLbl>
            <c:dLbl>
              <c:idx val="6"/>
              <c:delete val="1"/>
              <c:extLst>
                <c:ext xmlns:c15="http://schemas.microsoft.com/office/drawing/2012/chart" uri="{CE6537A1-D6FC-4f65-9D91-7224C49458BB}"/>
                <c:ext xmlns:c16="http://schemas.microsoft.com/office/drawing/2014/chart" uri="{C3380CC4-5D6E-409C-BE32-E72D297353CC}">
                  <c16:uniqueId val="{00000009-6B60-46FA-B0E3-98AE6E169095}"/>
                </c:ext>
              </c:extLst>
            </c:dLbl>
            <c:dLbl>
              <c:idx val="7"/>
              <c:delete val="1"/>
              <c:extLst>
                <c:ext xmlns:c15="http://schemas.microsoft.com/office/drawing/2012/chart" uri="{CE6537A1-D6FC-4f65-9D91-7224C49458BB}"/>
                <c:ext xmlns:c16="http://schemas.microsoft.com/office/drawing/2014/chart" uri="{C3380CC4-5D6E-409C-BE32-E72D297353CC}">
                  <c16:uniqueId val="{0000000A-6B60-46FA-B0E3-98AE6E169095}"/>
                </c:ext>
              </c:extLst>
            </c:dLbl>
            <c:dLbl>
              <c:idx val="8"/>
              <c:delete val="1"/>
              <c:extLst>
                <c:ext xmlns:c15="http://schemas.microsoft.com/office/drawing/2012/chart" uri="{CE6537A1-D6FC-4f65-9D91-7224C49458BB}"/>
                <c:ext xmlns:c16="http://schemas.microsoft.com/office/drawing/2014/chart" uri="{C3380CC4-5D6E-409C-BE32-E72D297353CC}">
                  <c16:uniqueId val="{0000000B-6B60-46FA-B0E3-98AE6E169095}"/>
                </c:ext>
              </c:extLst>
            </c:dLbl>
            <c:dLbl>
              <c:idx val="9"/>
              <c:delete val="1"/>
              <c:extLst>
                <c:ext xmlns:c15="http://schemas.microsoft.com/office/drawing/2012/chart" uri="{CE6537A1-D6FC-4f65-9D91-7224C49458BB}"/>
                <c:ext xmlns:c16="http://schemas.microsoft.com/office/drawing/2014/chart" uri="{C3380CC4-5D6E-409C-BE32-E72D297353CC}">
                  <c16:uniqueId val="{0000000C-6B60-46FA-B0E3-98AE6E169095}"/>
                </c:ext>
              </c:extLst>
            </c:dLbl>
            <c:dLbl>
              <c:idx val="10"/>
              <c:delete val="1"/>
              <c:extLst>
                <c:ext xmlns:c15="http://schemas.microsoft.com/office/drawing/2012/chart" uri="{CE6537A1-D6FC-4f65-9D91-7224C49458BB}"/>
                <c:ext xmlns:c16="http://schemas.microsoft.com/office/drawing/2014/chart" uri="{C3380CC4-5D6E-409C-BE32-E72D297353CC}">
                  <c16:uniqueId val="{0000000D-6B60-46FA-B0E3-98AE6E169095}"/>
                </c:ext>
              </c:extLst>
            </c:dLbl>
            <c:dLbl>
              <c:idx val="11"/>
              <c:delete val="1"/>
              <c:extLst>
                <c:ext xmlns:c15="http://schemas.microsoft.com/office/drawing/2012/chart" uri="{CE6537A1-D6FC-4f65-9D91-7224C49458BB}"/>
                <c:ext xmlns:c16="http://schemas.microsoft.com/office/drawing/2014/chart" uri="{C3380CC4-5D6E-409C-BE32-E72D297353CC}">
                  <c16:uniqueId val="{0000000E-6B60-46FA-B0E3-98AE6E169095}"/>
                </c:ext>
              </c:extLst>
            </c:dLbl>
            <c:dLbl>
              <c:idx val="12"/>
              <c:delete val="1"/>
              <c:extLst>
                <c:ext xmlns:c15="http://schemas.microsoft.com/office/drawing/2012/chart" uri="{CE6537A1-D6FC-4f65-9D91-7224C49458BB}"/>
                <c:ext xmlns:c16="http://schemas.microsoft.com/office/drawing/2014/chart" uri="{C3380CC4-5D6E-409C-BE32-E72D297353CC}">
                  <c16:uniqueId val="{0000000F-6B60-46FA-B0E3-98AE6E169095}"/>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6B60-46FA-B0E3-98AE6E169095}"/>
                </c:ext>
              </c:extLst>
            </c:dLbl>
            <c:dLbl>
              <c:idx val="14"/>
              <c:delete val="1"/>
              <c:extLst>
                <c:ext xmlns:c15="http://schemas.microsoft.com/office/drawing/2012/chart" uri="{CE6537A1-D6FC-4f65-9D91-7224C49458BB}"/>
                <c:ext xmlns:c16="http://schemas.microsoft.com/office/drawing/2014/chart" uri="{C3380CC4-5D6E-409C-BE32-E72D297353CC}">
                  <c16:uniqueId val="{00000011-6B60-46FA-B0E3-98AE6E169095}"/>
                </c:ext>
              </c:extLst>
            </c:dLbl>
            <c:dLbl>
              <c:idx val="15"/>
              <c:delete val="1"/>
              <c:extLst>
                <c:ext xmlns:c15="http://schemas.microsoft.com/office/drawing/2012/chart" uri="{CE6537A1-D6FC-4f65-9D91-7224C49458BB}"/>
                <c:ext xmlns:c16="http://schemas.microsoft.com/office/drawing/2014/chart" uri="{C3380CC4-5D6E-409C-BE32-E72D297353CC}">
                  <c16:uniqueId val="{00000012-6B60-46FA-B0E3-98AE6E169095}"/>
                </c:ext>
              </c:extLst>
            </c:dLbl>
            <c:dLbl>
              <c:idx val="16"/>
              <c:delete val="1"/>
              <c:extLst>
                <c:ext xmlns:c15="http://schemas.microsoft.com/office/drawing/2012/chart" uri="{CE6537A1-D6FC-4f65-9D91-7224C49458BB}"/>
                <c:ext xmlns:c16="http://schemas.microsoft.com/office/drawing/2014/chart" uri="{C3380CC4-5D6E-409C-BE32-E72D297353CC}">
                  <c16:uniqueId val="{00000013-6B60-46FA-B0E3-98AE6E169095}"/>
                </c:ext>
              </c:extLst>
            </c:dLbl>
            <c:dLbl>
              <c:idx val="17"/>
              <c:delete val="1"/>
              <c:extLst>
                <c:ext xmlns:c15="http://schemas.microsoft.com/office/drawing/2012/chart" uri="{CE6537A1-D6FC-4f65-9D91-7224C49458BB}"/>
                <c:ext xmlns:c16="http://schemas.microsoft.com/office/drawing/2014/chart" uri="{C3380CC4-5D6E-409C-BE32-E72D297353CC}">
                  <c16:uniqueId val="{00000014-6B60-46FA-B0E3-98AE6E169095}"/>
                </c:ext>
              </c:extLst>
            </c:dLbl>
            <c:dLbl>
              <c:idx val="18"/>
              <c:delete val="1"/>
              <c:extLst>
                <c:ext xmlns:c15="http://schemas.microsoft.com/office/drawing/2012/chart" uri="{CE6537A1-D6FC-4f65-9D91-7224C49458BB}"/>
                <c:ext xmlns:c16="http://schemas.microsoft.com/office/drawing/2014/chart" uri="{C3380CC4-5D6E-409C-BE32-E72D297353CC}">
                  <c16:uniqueId val="{00000015-6B60-46FA-B0E3-98AE6E169095}"/>
                </c:ext>
              </c:extLst>
            </c:dLbl>
            <c:dLbl>
              <c:idx val="19"/>
              <c:delete val="1"/>
              <c:extLst>
                <c:ext xmlns:c15="http://schemas.microsoft.com/office/drawing/2012/chart" uri="{CE6537A1-D6FC-4f65-9D91-7224C49458BB}"/>
                <c:ext xmlns:c16="http://schemas.microsoft.com/office/drawing/2014/chart" uri="{C3380CC4-5D6E-409C-BE32-E72D297353CC}">
                  <c16:uniqueId val="{00000016-6B60-46FA-B0E3-98AE6E169095}"/>
                </c:ext>
              </c:extLst>
            </c:dLbl>
            <c:dLbl>
              <c:idx val="20"/>
              <c:delete val="1"/>
              <c:extLst>
                <c:ext xmlns:c15="http://schemas.microsoft.com/office/drawing/2012/chart" uri="{CE6537A1-D6FC-4f65-9D91-7224C49458BB}"/>
                <c:ext xmlns:c16="http://schemas.microsoft.com/office/drawing/2014/chart" uri="{C3380CC4-5D6E-409C-BE32-E72D297353CC}">
                  <c16:uniqueId val="{00000017-6B60-46FA-B0E3-98AE6E169095}"/>
                </c:ext>
              </c:extLst>
            </c:dLbl>
            <c:dLbl>
              <c:idx val="21"/>
              <c:delete val="1"/>
              <c:extLst>
                <c:ext xmlns:c15="http://schemas.microsoft.com/office/drawing/2012/chart" uri="{CE6537A1-D6FC-4f65-9D91-7224C49458BB}"/>
                <c:ext xmlns:c16="http://schemas.microsoft.com/office/drawing/2014/chart" uri="{C3380CC4-5D6E-409C-BE32-E72D297353CC}">
                  <c16:uniqueId val="{00000018-6B60-46FA-B0E3-98AE6E169095}"/>
                </c:ext>
              </c:extLst>
            </c:dLbl>
            <c:dLbl>
              <c:idx val="22"/>
              <c:delete val="1"/>
              <c:extLst>
                <c:ext xmlns:c15="http://schemas.microsoft.com/office/drawing/2012/chart" uri="{CE6537A1-D6FC-4f65-9D91-7224C49458BB}"/>
                <c:ext xmlns:c16="http://schemas.microsoft.com/office/drawing/2014/chart" uri="{C3380CC4-5D6E-409C-BE32-E72D297353CC}">
                  <c16:uniqueId val="{00000019-6B60-46FA-B0E3-98AE6E169095}"/>
                </c:ext>
              </c:extLst>
            </c:dLbl>
            <c:dLbl>
              <c:idx val="23"/>
              <c:delete val="1"/>
              <c:extLst>
                <c:ext xmlns:c15="http://schemas.microsoft.com/office/drawing/2012/chart" uri="{CE6537A1-D6FC-4f65-9D91-7224C49458BB}"/>
                <c:ext xmlns:c16="http://schemas.microsoft.com/office/drawing/2014/chart" uri="{C3380CC4-5D6E-409C-BE32-E72D297353CC}">
                  <c16:uniqueId val="{0000001A-6B60-46FA-B0E3-98AE6E169095}"/>
                </c:ext>
              </c:extLst>
            </c:dLbl>
            <c:dLbl>
              <c:idx val="24"/>
              <c:delete val="1"/>
              <c:extLst>
                <c:ext xmlns:c15="http://schemas.microsoft.com/office/drawing/2012/chart" uri="{CE6537A1-D6FC-4f65-9D91-7224C49458BB}"/>
                <c:ext xmlns:c16="http://schemas.microsoft.com/office/drawing/2014/chart" uri="{C3380CC4-5D6E-409C-BE32-E72D297353CC}">
                  <c16:uniqueId val="{0000001B-6B60-46FA-B0E3-98AE6E169095}"/>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6B60-46FA-B0E3-98AE6E169095}"/>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Rotenburg (Wümme) (03357)</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704850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66" t="s">
        <v>97</v>
      </c>
      <c r="F8" s="566" t="s">
        <v>98</v>
      </c>
      <c r="G8" s="566" t="s">
        <v>99</v>
      </c>
      <c r="H8" s="566" t="s">
        <v>100</v>
      </c>
      <c r="I8" s="566" t="s">
        <v>101</v>
      </c>
      <c r="J8" s="590"/>
      <c r="K8" s="591"/>
    </row>
    <row r="9" spans="1:255" ht="12" customHeight="1" x14ac:dyDescent="0.2">
      <c r="A9" s="578"/>
      <c r="B9" s="579"/>
      <c r="C9" s="579"/>
      <c r="D9" s="583"/>
      <c r="E9" s="567"/>
      <c r="F9" s="567"/>
      <c r="G9" s="567"/>
      <c r="H9" s="567"/>
      <c r="I9" s="567"/>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58635</v>
      </c>
      <c r="F11" s="238">
        <v>58386</v>
      </c>
      <c r="G11" s="238">
        <v>59039</v>
      </c>
      <c r="H11" s="238">
        <v>56980</v>
      </c>
      <c r="I11" s="265">
        <v>56870</v>
      </c>
      <c r="J11" s="263">
        <v>1765</v>
      </c>
      <c r="K11" s="266">
        <v>3.1035695445753473</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17.557772661379722</v>
      </c>
      <c r="E13" s="115">
        <v>10295</v>
      </c>
      <c r="F13" s="114">
        <v>10135</v>
      </c>
      <c r="G13" s="114">
        <v>10386</v>
      </c>
      <c r="H13" s="114">
        <v>9936</v>
      </c>
      <c r="I13" s="140">
        <v>9813</v>
      </c>
      <c r="J13" s="115">
        <v>482</v>
      </c>
      <c r="K13" s="116">
        <v>4.9118516253948847</v>
      </c>
    </row>
    <row r="14" spans="1:255" ht="14.1" customHeight="1" x14ac:dyDescent="0.2">
      <c r="A14" s="306" t="s">
        <v>230</v>
      </c>
      <c r="B14" s="307"/>
      <c r="C14" s="308"/>
      <c r="D14" s="113">
        <v>64.134049629061138</v>
      </c>
      <c r="E14" s="115">
        <v>37605</v>
      </c>
      <c r="F14" s="114">
        <v>37562</v>
      </c>
      <c r="G14" s="114">
        <v>37925</v>
      </c>
      <c r="H14" s="114">
        <v>36531</v>
      </c>
      <c r="I14" s="140">
        <v>36605</v>
      </c>
      <c r="J14" s="115">
        <v>1000</v>
      </c>
      <c r="K14" s="116">
        <v>2.7318672312525609</v>
      </c>
    </row>
    <row r="15" spans="1:255" ht="14.1" customHeight="1" x14ac:dyDescent="0.2">
      <c r="A15" s="306" t="s">
        <v>231</v>
      </c>
      <c r="B15" s="307"/>
      <c r="C15" s="308"/>
      <c r="D15" s="113">
        <v>8.8240811801824854</v>
      </c>
      <c r="E15" s="115">
        <v>5174</v>
      </c>
      <c r="F15" s="114">
        <v>5127</v>
      </c>
      <c r="G15" s="114">
        <v>5177</v>
      </c>
      <c r="H15" s="114">
        <v>5030</v>
      </c>
      <c r="I15" s="140">
        <v>4984</v>
      </c>
      <c r="J15" s="115">
        <v>190</v>
      </c>
      <c r="K15" s="116">
        <v>3.812199036918138</v>
      </c>
    </row>
    <row r="16" spans="1:255" ht="14.1" customHeight="1" x14ac:dyDescent="0.2">
      <c r="A16" s="306" t="s">
        <v>232</v>
      </c>
      <c r="B16" s="307"/>
      <c r="C16" s="308"/>
      <c r="D16" s="113">
        <v>7.3488530741024984</v>
      </c>
      <c r="E16" s="115">
        <v>4309</v>
      </c>
      <c r="F16" s="114">
        <v>4294</v>
      </c>
      <c r="G16" s="114">
        <v>4276</v>
      </c>
      <c r="H16" s="114">
        <v>4236</v>
      </c>
      <c r="I16" s="140">
        <v>4213</v>
      </c>
      <c r="J16" s="115">
        <v>96</v>
      </c>
      <c r="K16" s="116">
        <v>2.2786612864941849</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2.2802080668542679</v>
      </c>
      <c r="E18" s="115">
        <v>1337</v>
      </c>
      <c r="F18" s="114">
        <v>1343</v>
      </c>
      <c r="G18" s="114">
        <v>1367</v>
      </c>
      <c r="H18" s="114">
        <v>1360</v>
      </c>
      <c r="I18" s="140">
        <v>1349</v>
      </c>
      <c r="J18" s="115">
        <v>-12</v>
      </c>
      <c r="K18" s="116">
        <v>-0.88954781319495924</v>
      </c>
    </row>
    <row r="19" spans="1:255" ht="14.1" customHeight="1" x14ac:dyDescent="0.2">
      <c r="A19" s="306" t="s">
        <v>235</v>
      </c>
      <c r="B19" s="307" t="s">
        <v>236</v>
      </c>
      <c r="C19" s="308"/>
      <c r="D19" s="113">
        <v>1.7736846593331628</v>
      </c>
      <c r="E19" s="115">
        <v>1040</v>
      </c>
      <c r="F19" s="114">
        <v>1035</v>
      </c>
      <c r="G19" s="114">
        <v>1074</v>
      </c>
      <c r="H19" s="114">
        <v>1062</v>
      </c>
      <c r="I19" s="140">
        <v>1047</v>
      </c>
      <c r="J19" s="115">
        <v>-7</v>
      </c>
      <c r="K19" s="116">
        <v>-0.66857688634192936</v>
      </c>
    </row>
    <row r="20" spans="1:255" ht="14.1" customHeight="1" x14ac:dyDescent="0.2">
      <c r="A20" s="306">
        <v>12</v>
      </c>
      <c r="B20" s="307" t="s">
        <v>237</v>
      </c>
      <c r="C20" s="308"/>
      <c r="D20" s="113">
        <v>0.96188283448452294</v>
      </c>
      <c r="E20" s="115">
        <v>564</v>
      </c>
      <c r="F20" s="114">
        <v>545</v>
      </c>
      <c r="G20" s="114">
        <v>595</v>
      </c>
      <c r="H20" s="114">
        <v>599</v>
      </c>
      <c r="I20" s="140">
        <v>581</v>
      </c>
      <c r="J20" s="115">
        <v>-17</v>
      </c>
      <c r="K20" s="116">
        <v>-2.9259896729776247</v>
      </c>
    </row>
    <row r="21" spans="1:255" ht="14.1" customHeight="1" x14ac:dyDescent="0.2">
      <c r="A21" s="306">
        <v>21</v>
      </c>
      <c r="B21" s="307" t="s">
        <v>238</v>
      </c>
      <c r="C21" s="308"/>
      <c r="D21" s="113">
        <v>0.4093118444614991</v>
      </c>
      <c r="E21" s="115">
        <v>240</v>
      </c>
      <c r="F21" s="114">
        <v>244</v>
      </c>
      <c r="G21" s="114">
        <v>244</v>
      </c>
      <c r="H21" s="114">
        <v>242</v>
      </c>
      <c r="I21" s="140">
        <v>244</v>
      </c>
      <c r="J21" s="115">
        <v>-4</v>
      </c>
      <c r="K21" s="116">
        <v>-1.639344262295082</v>
      </c>
    </row>
    <row r="22" spans="1:255" ht="14.1" customHeight="1" x14ac:dyDescent="0.2">
      <c r="A22" s="306">
        <v>22</v>
      </c>
      <c r="B22" s="307" t="s">
        <v>239</v>
      </c>
      <c r="C22" s="308"/>
      <c r="D22" s="113">
        <v>1.7975611835934169</v>
      </c>
      <c r="E22" s="115">
        <v>1054</v>
      </c>
      <c r="F22" s="114">
        <v>1060</v>
      </c>
      <c r="G22" s="114">
        <v>1089</v>
      </c>
      <c r="H22" s="114">
        <v>1065</v>
      </c>
      <c r="I22" s="140">
        <v>1067</v>
      </c>
      <c r="J22" s="115">
        <v>-13</v>
      </c>
      <c r="K22" s="116">
        <v>-1.2183692596063731</v>
      </c>
    </row>
    <row r="23" spans="1:255" ht="14.1" customHeight="1" x14ac:dyDescent="0.2">
      <c r="A23" s="306">
        <v>23</v>
      </c>
      <c r="B23" s="307" t="s">
        <v>240</v>
      </c>
      <c r="C23" s="308"/>
      <c r="D23" s="113">
        <v>0.64637162104545065</v>
      </c>
      <c r="E23" s="115">
        <v>379</v>
      </c>
      <c r="F23" s="114">
        <v>380</v>
      </c>
      <c r="G23" s="114">
        <v>383</v>
      </c>
      <c r="H23" s="114">
        <v>398</v>
      </c>
      <c r="I23" s="140">
        <v>404</v>
      </c>
      <c r="J23" s="115">
        <v>-25</v>
      </c>
      <c r="K23" s="116">
        <v>-6.1881188118811883</v>
      </c>
    </row>
    <row r="24" spans="1:255" ht="14.1" customHeight="1" x14ac:dyDescent="0.2">
      <c r="A24" s="306">
        <v>24</v>
      </c>
      <c r="B24" s="307" t="s">
        <v>241</v>
      </c>
      <c r="C24" s="308"/>
      <c r="D24" s="113">
        <v>1.5553850089536967</v>
      </c>
      <c r="E24" s="115">
        <v>912</v>
      </c>
      <c r="F24" s="114">
        <v>915</v>
      </c>
      <c r="G24" s="114">
        <v>932</v>
      </c>
      <c r="H24" s="114">
        <v>1000</v>
      </c>
      <c r="I24" s="140">
        <v>997</v>
      </c>
      <c r="J24" s="115">
        <v>-85</v>
      </c>
      <c r="K24" s="116">
        <v>-8.5255767301905721</v>
      </c>
    </row>
    <row r="25" spans="1:255" ht="14.1" customHeight="1" x14ac:dyDescent="0.2">
      <c r="A25" s="306">
        <v>25</v>
      </c>
      <c r="B25" s="307" t="s">
        <v>242</v>
      </c>
      <c r="C25" s="308"/>
      <c r="D25" s="113">
        <v>5.2971774537392342</v>
      </c>
      <c r="E25" s="115">
        <v>3106</v>
      </c>
      <c r="F25" s="114">
        <v>3130</v>
      </c>
      <c r="G25" s="114">
        <v>3165</v>
      </c>
      <c r="H25" s="114">
        <v>3093</v>
      </c>
      <c r="I25" s="140">
        <v>3120</v>
      </c>
      <c r="J25" s="115">
        <v>-14</v>
      </c>
      <c r="K25" s="116">
        <v>-0.44871794871794873</v>
      </c>
    </row>
    <row r="26" spans="1:255" ht="14.1" customHeight="1" x14ac:dyDescent="0.2">
      <c r="A26" s="306">
        <v>26</v>
      </c>
      <c r="B26" s="307" t="s">
        <v>243</v>
      </c>
      <c r="C26" s="308"/>
      <c r="D26" s="113">
        <v>2.0380318922145477</v>
      </c>
      <c r="E26" s="115">
        <v>1195</v>
      </c>
      <c r="F26" s="114">
        <v>1183</v>
      </c>
      <c r="G26" s="114">
        <v>1184</v>
      </c>
      <c r="H26" s="114">
        <v>1141</v>
      </c>
      <c r="I26" s="140">
        <v>1157</v>
      </c>
      <c r="J26" s="115">
        <v>38</v>
      </c>
      <c r="K26" s="116">
        <v>3.2843560933448575</v>
      </c>
    </row>
    <row r="27" spans="1:255" ht="14.1" customHeight="1" x14ac:dyDescent="0.2">
      <c r="A27" s="306">
        <v>27</v>
      </c>
      <c r="B27" s="307" t="s">
        <v>244</v>
      </c>
      <c r="C27" s="308"/>
      <c r="D27" s="113">
        <v>1.5894943293254882</v>
      </c>
      <c r="E27" s="115">
        <v>932</v>
      </c>
      <c r="F27" s="114">
        <v>933</v>
      </c>
      <c r="G27" s="114">
        <v>931</v>
      </c>
      <c r="H27" s="114">
        <v>872</v>
      </c>
      <c r="I27" s="140">
        <v>872</v>
      </c>
      <c r="J27" s="115">
        <v>60</v>
      </c>
      <c r="K27" s="116">
        <v>6.8807339449541285</v>
      </c>
    </row>
    <row r="28" spans="1:255" ht="14.1" customHeight="1" x14ac:dyDescent="0.2">
      <c r="A28" s="306">
        <v>28</v>
      </c>
      <c r="B28" s="307" t="s">
        <v>245</v>
      </c>
      <c r="C28" s="308"/>
      <c r="D28" s="113">
        <v>0.20124499019357039</v>
      </c>
      <c r="E28" s="115">
        <v>118</v>
      </c>
      <c r="F28" s="114">
        <v>102</v>
      </c>
      <c r="G28" s="114">
        <v>114</v>
      </c>
      <c r="H28" s="114">
        <v>113</v>
      </c>
      <c r="I28" s="140">
        <v>110</v>
      </c>
      <c r="J28" s="115">
        <v>8</v>
      </c>
      <c r="K28" s="116">
        <v>7.2727272727272725</v>
      </c>
    </row>
    <row r="29" spans="1:255" ht="14.1" customHeight="1" x14ac:dyDescent="0.2">
      <c r="A29" s="306">
        <v>29</v>
      </c>
      <c r="B29" s="307" t="s">
        <v>246</v>
      </c>
      <c r="C29" s="308"/>
      <c r="D29" s="113">
        <v>4.4512663085188029</v>
      </c>
      <c r="E29" s="115">
        <v>2610</v>
      </c>
      <c r="F29" s="114">
        <v>2619</v>
      </c>
      <c r="G29" s="114">
        <v>2582</v>
      </c>
      <c r="H29" s="114">
        <v>2575</v>
      </c>
      <c r="I29" s="140">
        <v>2621</v>
      </c>
      <c r="J29" s="115">
        <v>-11</v>
      </c>
      <c r="K29" s="116">
        <v>-0.41968714231209464</v>
      </c>
    </row>
    <row r="30" spans="1:255" ht="14.1" customHeight="1" x14ac:dyDescent="0.2">
      <c r="A30" s="306" t="s">
        <v>247</v>
      </c>
      <c r="B30" s="307" t="s">
        <v>248</v>
      </c>
      <c r="C30" s="308"/>
      <c r="D30" s="113">
        <v>2.9572780762343309</v>
      </c>
      <c r="E30" s="115">
        <v>1734</v>
      </c>
      <c r="F30" s="114">
        <v>1735</v>
      </c>
      <c r="G30" s="114">
        <v>1697</v>
      </c>
      <c r="H30" s="114">
        <v>1695</v>
      </c>
      <c r="I30" s="140">
        <v>1750</v>
      </c>
      <c r="J30" s="115">
        <v>-16</v>
      </c>
      <c r="K30" s="116">
        <v>-0.91428571428571426</v>
      </c>
    </row>
    <row r="31" spans="1:255" ht="14.1" customHeight="1" x14ac:dyDescent="0.2">
      <c r="A31" s="306" t="s">
        <v>249</v>
      </c>
      <c r="B31" s="307" t="s">
        <v>250</v>
      </c>
      <c r="C31" s="308"/>
      <c r="D31" s="113">
        <v>1.4871663682101135</v>
      </c>
      <c r="E31" s="115">
        <v>872</v>
      </c>
      <c r="F31" s="114">
        <v>879</v>
      </c>
      <c r="G31" s="114">
        <v>880</v>
      </c>
      <c r="H31" s="114">
        <v>875</v>
      </c>
      <c r="I31" s="140">
        <v>866</v>
      </c>
      <c r="J31" s="115">
        <v>6</v>
      </c>
      <c r="K31" s="116">
        <v>0.69284064665127021</v>
      </c>
    </row>
    <row r="32" spans="1:255" ht="14.1" customHeight="1" x14ac:dyDescent="0.2">
      <c r="A32" s="306">
        <v>31</v>
      </c>
      <c r="B32" s="307" t="s">
        <v>251</v>
      </c>
      <c r="C32" s="308"/>
      <c r="D32" s="113">
        <v>0.78621983456979616</v>
      </c>
      <c r="E32" s="115">
        <v>461</v>
      </c>
      <c r="F32" s="114">
        <v>463</v>
      </c>
      <c r="G32" s="114">
        <v>460</v>
      </c>
      <c r="H32" s="114">
        <v>440</v>
      </c>
      <c r="I32" s="140">
        <v>443</v>
      </c>
      <c r="J32" s="115">
        <v>18</v>
      </c>
      <c r="K32" s="116">
        <v>4.0632054176072234</v>
      </c>
    </row>
    <row r="33" spans="1:11" ht="14.1" customHeight="1" x14ac:dyDescent="0.2">
      <c r="A33" s="306">
        <v>32</v>
      </c>
      <c r="B33" s="307" t="s">
        <v>252</v>
      </c>
      <c r="C33" s="308"/>
      <c r="D33" s="113">
        <v>3.24550183337597</v>
      </c>
      <c r="E33" s="115">
        <v>1903</v>
      </c>
      <c r="F33" s="114">
        <v>1875</v>
      </c>
      <c r="G33" s="114">
        <v>1927</v>
      </c>
      <c r="H33" s="114">
        <v>1926</v>
      </c>
      <c r="I33" s="140">
        <v>1905</v>
      </c>
      <c r="J33" s="115">
        <v>-2</v>
      </c>
      <c r="K33" s="116">
        <v>-0.10498687664041995</v>
      </c>
    </row>
    <row r="34" spans="1:11" ht="14.1" customHeight="1" x14ac:dyDescent="0.2">
      <c r="A34" s="306">
        <v>33</v>
      </c>
      <c r="B34" s="307" t="s">
        <v>253</v>
      </c>
      <c r="C34" s="308"/>
      <c r="D34" s="113">
        <v>2.0175662999914725</v>
      </c>
      <c r="E34" s="115">
        <v>1183</v>
      </c>
      <c r="F34" s="114">
        <v>1193</v>
      </c>
      <c r="G34" s="114">
        <v>1242</v>
      </c>
      <c r="H34" s="114">
        <v>1208</v>
      </c>
      <c r="I34" s="140">
        <v>1194</v>
      </c>
      <c r="J34" s="115">
        <v>-11</v>
      </c>
      <c r="K34" s="116">
        <v>-0.92127303182579567</v>
      </c>
    </row>
    <row r="35" spans="1:11" ht="14.1" customHeight="1" x14ac:dyDescent="0.2">
      <c r="A35" s="306">
        <v>34</v>
      </c>
      <c r="B35" s="307" t="s">
        <v>254</v>
      </c>
      <c r="C35" s="308"/>
      <c r="D35" s="113">
        <v>2.8975867655836955</v>
      </c>
      <c r="E35" s="115">
        <v>1699</v>
      </c>
      <c r="F35" s="114">
        <v>1724</v>
      </c>
      <c r="G35" s="114">
        <v>1726</v>
      </c>
      <c r="H35" s="114">
        <v>1633</v>
      </c>
      <c r="I35" s="140">
        <v>1624</v>
      </c>
      <c r="J35" s="115">
        <v>75</v>
      </c>
      <c r="K35" s="116">
        <v>4.6182266009852215</v>
      </c>
    </row>
    <row r="36" spans="1:11" ht="14.1" customHeight="1" x14ac:dyDescent="0.2">
      <c r="A36" s="306">
        <v>41</v>
      </c>
      <c r="B36" s="307" t="s">
        <v>255</v>
      </c>
      <c r="C36" s="308"/>
      <c r="D36" s="113">
        <v>0.52016713566982176</v>
      </c>
      <c r="E36" s="115">
        <v>305</v>
      </c>
      <c r="F36" s="114">
        <v>297</v>
      </c>
      <c r="G36" s="114">
        <v>290</v>
      </c>
      <c r="H36" s="114">
        <v>291</v>
      </c>
      <c r="I36" s="140">
        <v>290</v>
      </c>
      <c r="J36" s="115">
        <v>15</v>
      </c>
      <c r="K36" s="116">
        <v>5.1724137931034484</v>
      </c>
    </row>
    <row r="37" spans="1:11" ht="14.1" customHeight="1" x14ac:dyDescent="0.2">
      <c r="A37" s="306">
        <v>42</v>
      </c>
      <c r="B37" s="307" t="s">
        <v>256</v>
      </c>
      <c r="C37" s="308"/>
      <c r="D37" s="113" t="s">
        <v>513</v>
      </c>
      <c r="E37" s="115" t="s">
        <v>513</v>
      </c>
      <c r="F37" s="114">
        <v>45</v>
      </c>
      <c r="G37" s="114">
        <v>49</v>
      </c>
      <c r="H37" s="114">
        <v>49</v>
      </c>
      <c r="I37" s="140">
        <v>49</v>
      </c>
      <c r="J37" s="115" t="s">
        <v>513</v>
      </c>
      <c r="K37" s="116" t="s">
        <v>513</v>
      </c>
    </row>
    <row r="38" spans="1:11" ht="14.1" customHeight="1" x14ac:dyDescent="0.2">
      <c r="A38" s="306">
        <v>43</v>
      </c>
      <c r="B38" s="307" t="s">
        <v>257</v>
      </c>
      <c r="C38" s="308"/>
      <c r="D38" s="113">
        <v>1.0710326596742561</v>
      </c>
      <c r="E38" s="115">
        <v>628</v>
      </c>
      <c r="F38" s="114">
        <v>630</v>
      </c>
      <c r="G38" s="114">
        <v>632</v>
      </c>
      <c r="H38" s="114">
        <v>583</v>
      </c>
      <c r="I38" s="140">
        <v>570</v>
      </c>
      <c r="J38" s="115">
        <v>58</v>
      </c>
      <c r="K38" s="116">
        <v>10.175438596491228</v>
      </c>
    </row>
    <row r="39" spans="1:11" ht="14.1" customHeight="1" x14ac:dyDescent="0.2">
      <c r="A39" s="306">
        <v>51</v>
      </c>
      <c r="B39" s="307" t="s">
        <v>258</v>
      </c>
      <c r="C39" s="308"/>
      <c r="D39" s="113">
        <v>7.8707256757909096</v>
      </c>
      <c r="E39" s="115">
        <v>4615</v>
      </c>
      <c r="F39" s="114">
        <v>4522</v>
      </c>
      <c r="G39" s="114">
        <v>4633</v>
      </c>
      <c r="H39" s="114">
        <v>4389</v>
      </c>
      <c r="I39" s="140">
        <v>4338</v>
      </c>
      <c r="J39" s="115">
        <v>277</v>
      </c>
      <c r="K39" s="116">
        <v>6.3854310742277551</v>
      </c>
    </row>
    <row r="40" spans="1:11" ht="14.1" customHeight="1" x14ac:dyDescent="0.2">
      <c r="A40" s="306" t="s">
        <v>259</v>
      </c>
      <c r="B40" s="307" t="s">
        <v>260</v>
      </c>
      <c r="C40" s="308"/>
      <c r="D40" s="113">
        <v>6.797987550098064</v>
      </c>
      <c r="E40" s="115">
        <v>3986</v>
      </c>
      <c r="F40" s="114">
        <v>3932</v>
      </c>
      <c r="G40" s="114">
        <v>4047</v>
      </c>
      <c r="H40" s="114">
        <v>3858</v>
      </c>
      <c r="I40" s="140">
        <v>3801</v>
      </c>
      <c r="J40" s="115">
        <v>185</v>
      </c>
      <c r="K40" s="116">
        <v>4.8671402262562484</v>
      </c>
    </row>
    <row r="41" spans="1:11" ht="14.1" customHeight="1" x14ac:dyDescent="0.2">
      <c r="A41" s="306"/>
      <c r="B41" s="307" t="s">
        <v>261</v>
      </c>
      <c r="C41" s="308"/>
      <c r="D41" s="113">
        <v>6.1550268610897927</v>
      </c>
      <c r="E41" s="115">
        <v>3609</v>
      </c>
      <c r="F41" s="114">
        <v>3549</v>
      </c>
      <c r="G41" s="114">
        <v>3653</v>
      </c>
      <c r="H41" s="114">
        <v>3476</v>
      </c>
      <c r="I41" s="140">
        <v>3415</v>
      </c>
      <c r="J41" s="115">
        <v>194</v>
      </c>
      <c r="K41" s="116">
        <v>5.6808199121522698</v>
      </c>
    </row>
    <row r="42" spans="1:11" ht="14.1" customHeight="1" x14ac:dyDescent="0.2">
      <c r="A42" s="306">
        <v>52</v>
      </c>
      <c r="B42" s="307" t="s">
        <v>262</v>
      </c>
      <c r="C42" s="308"/>
      <c r="D42" s="113">
        <v>4.7991813763110773</v>
      </c>
      <c r="E42" s="115">
        <v>2814</v>
      </c>
      <c r="F42" s="114">
        <v>2769</v>
      </c>
      <c r="G42" s="114">
        <v>2809</v>
      </c>
      <c r="H42" s="114">
        <v>2687</v>
      </c>
      <c r="I42" s="140">
        <v>2665</v>
      </c>
      <c r="J42" s="115">
        <v>149</v>
      </c>
      <c r="K42" s="116">
        <v>5.5909943714821759</v>
      </c>
    </row>
    <row r="43" spans="1:11" ht="14.1" customHeight="1" x14ac:dyDescent="0.2">
      <c r="A43" s="306" t="s">
        <v>263</v>
      </c>
      <c r="B43" s="307" t="s">
        <v>264</v>
      </c>
      <c r="C43" s="308"/>
      <c r="D43" s="113">
        <v>3.8782297262727039</v>
      </c>
      <c r="E43" s="115">
        <v>2274</v>
      </c>
      <c r="F43" s="114">
        <v>2263</v>
      </c>
      <c r="G43" s="114">
        <v>2286</v>
      </c>
      <c r="H43" s="114">
        <v>2201</v>
      </c>
      <c r="I43" s="140">
        <v>2199</v>
      </c>
      <c r="J43" s="115">
        <v>75</v>
      </c>
      <c r="K43" s="116">
        <v>3.4106412005457027</v>
      </c>
    </row>
    <row r="44" spans="1:11" ht="14.1" customHeight="1" x14ac:dyDescent="0.2">
      <c r="A44" s="306">
        <v>53</v>
      </c>
      <c r="B44" s="307" t="s">
        <v>265</v>
      </c>
      <c r="C44" s="308"/>
      <c r="D44" s="113">
        <v>0.48605781529803016</v>
      </c>
      <c r="E44" s="115">
        <v>285</v>
      </c>
      <c r="F44" s="114">
        <v>290</v>
      </c>
      <c r="G44" s="114">
        <v>291</v>
      </c>
      <c r="H44" s="114">
        <v>285</v>
      </c>
      <c r="I44" s="140">
        <v>284</v>
      </c>
      <c r="J44" s="115">
        <v>1</v>
      </c>
      <c r="K44" s="116">
        <v>0.352112676056338</v>
      </c>
    </row>
    <row r="45" spans="1:11" ht="14.1" customHeight="1" x14ac:dyDescent="0.2">
      <c r="A45" s="306" t="s">
        <v>266</v>
      </c>
      <c r="B45" s="307" t="s">
        <v>267</v>
      </c>
      <c r="C45" s="308"/>
      <c r="D45" s="113">
        <v>0.41101731048008866</v>
      </c>
      <c r="E45" s="115">
        <v>241</v>
      </c>
      <c r="F45" s="114">
        <v>245</v>
      </c>
      <c r="G45" s="114">
        <v>244</v>
      </c>
      <c r="H45" s="114">
        <v>237</v>
      </c>
      <c r="I45" s="140">
        <v>235</v>
      </c>
      <c r="J45" s="115">
        <v>6</v>
      </c>
      <c r="K45" s="116">
        <v>2.5531914893617023</v>
      </c>
    </row>
    <row r="46" spans="1:11" ht="14.1" customHeight="1" x14ac:dyDescent="0.2">
      <c r="A46" s="306">
        <v>54</v>
      </c>
      <c r="B46" s="307" t="s">
        <v>268</v>
      </c>
      <c r="C46" s="308"/>
      <c r="D46" s="113">
        <v>2.5991302123305191</v>
      </c>
      <c r="E46" s="115">
        <v>1524</v>
      </c>
      <c r="F46" s="114">
        <v>1448</v>
      </c>
      <c r="G46" s="114">
        <v>1403</v>
      </c>
      <c r="H46" s="114">
        <v>1381</v>
      </c>
      <c r="I46" s="140">
        <v>1369</v>
      </c>
      <c r="J46" s="115">
        <v>155</v>
      </c>
      <c r="K46" s="116">
        <v>11.322132943754566</v>
      </c>
    </row>
    <row r="47" spans="1:11" ht="14.1" customHeight="1" x14ac:dyDescent="0.2">
      <c r="A47" s="306">
        <v>61</v>
      </c>
      <c r="B47" s="307" t="s">
        <v>269</v>
      </c>
      <c r="C47" s="308"/>
      <c r="D47" s="113">
        <v>3.1448793382791846</v>
      </c>
      <c r="E47" s="115">
        <v>1844</v>
      </c>
      <c r="F47" s="114">
        <v>1828</v>
      </c>
      <c r="G47" s="114">
        <v>1840</v>
      </c>
      <c r="H47" s="114">
        <v>1753</v>
      </c>
      <c r="I47" s="140">
        <v>1767</v>
      </c>
      <c r="J47" s="115">
        <v>77</v>
      </c>
      <c r="K47" s="116">
        <v>4.3576683644595358</v>
      </c>
    </row>
    <row r="48" spans="1:11" ht="14.1" customHeight="1" x14ac:dyDescent="0.2">
      <c r="A48" s="306">
        <v>62</v>
      </c>
      <c r="B48" s="307" t="s">
        <v>270</v>
      </c>
      <c r="C48" s="308"/>
      <c r="D48" s="113">
        <v>6.8662061908416474</v>
      </c>
      <c r="E48" s="115">
        <v>4026</v>
      </c>
      <c r="F48" s="114">
        <v>3992</v>
      </c>
      <c r="G48" s="114">
        <v>4054</v>
      </c>
      <c r="H48" s="114">
        <v>4013</v>
      </c>
      <c r="I48" s="140">
        <v>4004</v>
      </c>
      <c r="J48" s="115">
        <v>22</v>
      </c>
      <c r="K48" s="116">
        <v>0.5494505494505495</v>
      </c>
    </row>
    <row r="49" spans="1:11" ht="14.1" customHeight="1" x14ac:dyDescent="0.2">
      <c r="A49" s="306">
        <v>63</v>
      </c>
      <c r="B49" s="307" t="s">
        <v>271</v>
      </c>
      <c r="C49" s="308"/>
      <c r="D49" s="113">
        <v>1.4053039993178136</v>
      </c>
      <c r="E49" s="115">
        <v>824</v>
      </c>
      <c r="F49" s="114">
        <v>824</v>
      </c>
      <c r="G49" s="114">
        <v>833</v>
      </c>
      <c r="H49" s="114">
        <v>807</v>
      </c>
      <c r="I49" s="140">
        <v>794</v>
      </c>
      <c r="J49" s="115">
        <v>30</v>
      </c>
      <c r="K49" s="116">
        <v>3.7783375314861463</v>
      </c>
    </row>
    <row r="50" spans="1:11" ht="14.1" customHeight="1" x14ac:dyDescent="0.2">
      <c r="A50" s="306" t="s">
        <v>272</v>
      </c>
      <c r="B50" s="307" t="s">
        <v>273</v>
      </c>
      <c r="C50" s="308"/>
      <c r="D50" s="113">
        <v>0.34791506779227421</v>
      </c>
      <c r="E50" s="115">
        <v>204</v>
      </c>
      <c r="F50" s="114">
        <v>210</v>
      </c>
      <c r="G50" s="114">
        <v>220</v>
      </c>
      <c r="H50" s="114">
        <v>207</v>
      </c>
      <c r="I50" s="140">
        <v>201</v>
      </c>
      <c r="J50" s="115">
        <v>3</v>
      </c>
      <c r="K50" s="116">
        <v>1.4925373134328359</v>
      </c>
    </row>
    <row r="51" spans="1:11" ht="14.1" customHeight="1" x14ac:dyDescent="0.2">
      <c r="A51" s="306" t="s">
        <v>274</v>
      </c>
      <c r="B51" s="307" t="s">
        <v>275</v>
      </c>
      <c r="C51" s="308"/>
      <c r="D51" s="113">
        <v>0.94823910633580621</v>
      </c>
      <c r="E51" s="115">
        <v>556</v>
      </c>
      <c r="F51" s="114">
        <v>545</v>
      </c>
      <c r="G51" s="114">
        <v>550</v>
      </c>
      <c r="H51" s="114">
        <v>536</v>
      </c>
      <c r="I51" s="140">
        <v>526</v>
      </c>
      <c r="J51" s="115">
        <v>30</v>
      </c>
      <c r="K51" s="116">
        <v>5.7034220532319395</v>
      </c>
    </row>
    <row r="52" spans="1:11" ht="14.1" customHeight="1" x14ac:dyDescent="0.2">
      <c r="A52" s="306">
        <v>71</v>
      </c>
      <c r="B52" s="307" t="s">
        <v>276</v>
      </c>
      <c r="C52" s="308"/>
      <c r="D52" s="113">
        <v>10.026434723288139</v>
      </c>
      <c r="E52" s="115">
        <v>5879</v>
      </c>
      <c r="F52" s="114">
        <v>5845</v>
      </c>
      <c r="G52" s="114">
        <v>5849</v>
      </c>
      <c r="H52" s="114">
        <v>5618</v>
      </c>
      <c r="I52" s="140">
        <v>5582</v>
      </c>
      <c r="J52" s="115">
        <v>297</v>
      </c>
      <c r="K52" s="116">
        <v>5.3206735936940168</v>
      </c>
    </row>
    <row r="53" spans="1:11" ht="14.1" customHeight="1" x14ac:dyDescent="0.2">
      <c r="A53" s="306" t="s">
        <v>277</v>
      </c>
      <c r="B53" s="307" t="s">
        <v>278</v>
      </c>
      <c r="C53" s="308"/>
      <c r="D53" s="113">
        <v>3.2864330178221199</v>
      </c>
      <c r="E53" s="115">
        <v>1927</v>
      </c>
      <c r="F53" s="114">
        <v>1926</v>
      </c>
      <c r="G53" s="114">
        <v>1929</v>
      </c>
      <c r="H53" s="114">
        <v>1793</v>
      </c>
      <c r="I53" s="140">
        <v>1779</v>
      </c>
      <c r="J53" s="115">
        <v>148</v>
      </c>
      <c r="K53" s="116">
        <v>8.319280494659921</v>
      </c>
    </row>
    <row r="54" spans="1:11" ht="14.1" customHeight="1" x14ac:dyDescent="0.2">
      <c r="A54" s="306" t="s">
        <v>279</v>
      </c>
      <c r="B54" s="307" t="s">
        <v>280</v>
      </c>
      <c r="C54" s="308"/>
      <c r="D54" s="113">
        <v>5.9384326767289162</v>
      </c>
      <c r="E54" s="115">
        <v>3482</v>
      </c>
      <c r="F54" s="114">
        <v>3447</v>
      </c>
      <c r="G54" s="114">
        <v>3451</v>
      </c>
      <c r="H54" s="114">
        <v>3375</v>
      </c>
      <c r="I54" s="140">
        <v>3367</v>
      </c>
      <c r="J54" s="115">
        <v>115</v>
      </c>
      <c r="K54" s="116">
        <v>3.4155034155034154</v>
      </c>
    </row>
    <row r="55" spans="1:11" ht="14.1" customHeight="1" x14ac:dyDescent="0.2">
      <c r="A55" s="306">
        <v>72</v>
      </c>
      <c r="B55" s="307" t="s">
        <v>281</v>
      </c>
      <c r="C55" s="308"/>
      <c r="D55" s="113">
        <v>3.6496972797817002</v>
      </c>
      <c r="E55" s="115">
        <v>2140</v>
      </c>
      <c r="F55" s="114">
        <v>2162</v>
      </c>
      <c r="G55" s="114">
        <v>2178</v>
      </c>
      <c r="H55" s="114">
        <v>2124</v>
      </c>
      <c r="I55" s="140">
        <v>2127</v>
      </c>
      <c r="J55" s="115">
        <v>13</v>
      </c>
      <c r="K55" s="116">
        <v>0.61118946873530799</v>
      </c>
    </row>
    <row r="56" spans="1:11" ht="14.1" customHeight="1" x14ac:dyDescent="0.2">
      <c r="A56" s="306" t="s">
        <v>282</v>
      </c>
      <c r="B56" s="307" t="s">
        <v>283</v>
      </c>
      <c r="C56" s="308"/>
      <c r="D56" s="113">
        <v>1.6423637759017651</v>
      </c>
      <c r="E56" s="115">
        <v>963</v>
      </c>
      <c r="F56" s="114">
        <v>985</v>
      </c>
      <c r="G56" s="114">
        <v>988</v>
      </c>
      <c r="H56" s="114">
        <v>961</v>
      </c>
      <c r="I56" s="140">
        <v>968</v>
      </c>
      <c r="J56" s="115">
        <v>-5</v>
      </c>
      <c r="K56" s="116">
        <v>-0.51652892561983466</v>
      </c>
    </row>
    <row r="57" spans="1:11" ht="14.1" customHeight="1" x14ac:dyDescent="0.2">
      <c r="A57" s="306" t="s">
        <v>284</v>
      </c>
      <c r="B57" s="307" t="s">
        <v>285</v>
      </c>
      <c r="C57" s="308"/>
      <c r="D57" s="113">
        <v>1.1204911742133539</v>
      </c>
      <c r="E57" s="115">
        <v>657</v>
      </c>
      <c r="F57" s="114">
        <v>653</v>
      </c>
      <c r="G57" s="114">
        <v>659</v>
      </c>
      <c r="H57" s="114">
        <v>645</v>
      </c>
      <c r="I57" s="140">
        <v>643</v>
      </c>
      <c r="J57" s="115">
        <v>14</v>
      </c>
      <c r="K57" s="116">
        <v>2.1772939346811819</v>
      </c>
    </row>
    <row r="58" spans="1:11" ht="14.1" customHeight="1" x14ac:dyDescent="0.2">
      <c r="A58" s="306">
        <v>73</v>
      </c>
      <c r="B58" s="307" t="s">
        <v>286</v>
      </c>
      <c r="C58" s="308"/>
      <c r="D58" s="113">
        <v>2.4763366589920697</v>
      </c>
      <c r="E58" s="115">
        <v>1452</v>
      </c>
      <c r="F58" s="114">
        <v>1456</v>
      </c>
      <c r="G58" s="114">
        <v>1460</v>
      </c>
      <c r="H58" s="114">
        <v>1431</v>
      </c>
      <c r="I58" s="140">
        <v>1434</v>
      </c>
      <c r="J58" s="115">
        <v>18</v>
      </c>
      <c r="K58" s="116">
        <v>1.2552301255230125</v>
      </c>
    </row>
    <row r="59" spans="1:11" ht="14.1" customHeight="1" x14ac:dyDescent="0.2">
      <c r="A59" s="306" t="s">
        <v>287</v>
      </c>
      <c r="B59" s="307" t="s">
        <v>288</v>
      </c>
      <c r="C59" s="308"/>
      <c r="D59" s="113">
        <v>2.1147778630510787</v>
      </c>
      <c r="E59" s="115">
        <v>1240</v>
      </c>
      <c r="F59" s="114">
        <v>1242</v>
      </c>
      <c r="G59" s="114">
        <v>1241</v>
      </c>
      <c r="H59" s="114">
        <v>1219</v>
      </c>
      <c r="I59" s="140">
        <v>1221</v>
      </c>
      <c r="J59" s="115">
        <v>19</v>
      </c>
      <c r="K59" s="116">
        <v>1.5561015561015561</v>
      </c>
    </row>
    <row r="60" spans="1:11" ht="14.1" customHeight="1" x14ac:dyDescent="0.2">
      <c r="A60" s="306">
        <v>81</v>
      </c>
      <c r="B60" s="307" t="s">
        <v>289</v>
      </c>
      <c r="C60" s="308"/>
      <c r="D60" s="113">
        <v>9.3118444614991045</v>
      </c>
      <c r="E60" s="115">
        <v>5460</v>
      </c>
      <c r="F60" s="114">
        <v>5461</v>
      </c>
      <c r="G60" s="114">
        <v>5478</v>
      </c>
      <c r="H60" s="114">
        <v>5335</v>
      </c>
      <c r="I60" s="140">
        <v>5336</v>
      </c>
      <c r="J60" s="115">
        <v>124</v>
      </c>
      <c r="K60" s="116">
        <v>2.3238380809595203</v>
      </c>
    </row>
    <row r="61" spans="1:11" ht="14.1" customHeight="1" x14ac:dyDescent="0.2">
      <c r="A61" s="306" t="s">
        <v>290</v>
      </c>
      <c r="B61" s="307" t="s">
        <v>291</v>
      </c>
      <c r="C61" s="308"/>
      <c r="D61" s="113">
        <v>2.3381939114863135</v>
      </c>
      <c r="E61" s="115">
        <v>1371</v>
      </c>
      <c r="F61" s="114">
        <v>1357</v>
      </c>
      <c r="G61" s="114">
        <v>1362</v>
      </c>
      <c r="H61" s="114">
        <v>1302</v>
      </c>
      <c r="I61" s="140">
        <v>1323</v>
      </c>
      <c r="J61" s="115">
        <v>48</v>
      </c>
      <c r="K61" s="116">
        <v>3.6281179138321997</v>
      </c>
    </row>
    <row r="62" spans="1:11" ht="14.1" customHeight="1" x14ac:dyDescent="0.2">
      <c r="A62" s="306" t="s">
        <v>292</v>
      </c>
      <c r="B62" s="307" t="s">
        <v>293</v>
      </c>
      <c r="C62" s="308"/>
      <c r="D62" s="113">
        <v>4.2977743668457409</v>
      </c>
      <c r="E62" s="115">
        <v>2520</v>
      </c>
      <c r="F62" s="114">
        <v>2536</v>
      </c>
      <c r="G62" s="114">
        <v>2552</v>
      </c>
      <c r="H62" s="114">
        <v>2487</v>
      </c>
      <c r="I62" s="140">
        <v>2451</v>
      </c>
      <c r="J62" s="115">
        <v>69</v>
      </c>
      <c r="K62" s="116">
        <v>2.8151774785801713</v>
      </c>
    </row>
    <row r="63" spans="1:11" ht="14.1" customHeight="1" x14ac:dyDescent="0.2">
      <c r="A63" s="306"/>
      <c r="B63" s="307" t="s">
        <v>294</v>
      </c>
      <c r="C63" s="308"/>
      <c r="D63" s="113">
        <v>3.7230323185810521</v>
      </c>
      <c r="E63" s="115">
        <v>2183</v>
      </c>
      <c r="F63" s="114">
        <v>2205</v>
      </c>
      <c r="G63" s="114">
        <v>2214</v>
      </c>
      <c r="H63" s="114">
        <v>2166</v>
      </c>
      <c r="I63" s="140">
        <v>2128</v>
      </c>
      <c r="J63" s="115">
        <v>55</v>
      </c>
      <c r="K63" s="116">
        <v>2.5845864661654137</v>
      </c>
    </row>
    <row r="64" spans="1:11" ht="14.1" customHeight="1" x14ac:dyDescent="0.2">
      <c r="A64" s="306" t="s">
        <v>295</v>
      </c>
      <c r="B64" s="307" t="s">
        <v>296</v>
      </c>
      <c r="C64" s="308"/>
      <c r="D64" s="113">
        <v>0.83226741707171481</v>
      </c>
      <c r="E64" s="115">
        <v>488</v>
      </c>
      <c r="F64" s="114">
        <v>478</v>
      </c>
      <c r="G64" s="114">
        <v>470</v>
      </c>
      <c r="H64" s="114">
        <v>473</v>
      </c>
      <c r="I64" s="140">
        <v>485</v>
      </c>
      <c r="J64" s="115">
        <v>3</v>
      </c>
      <c r="K64" s="116">
        <v>0.61855670103092786</v>
      </c>
    </row>
    <row r="65" spans="1:11" ht="14.1" customHeight="1" x14ac:dyDescent="0.2">
      <c r="A65" s="306" t="s">
        <v>297</v>
      </c>
      <c r="B65" s="307" t="s">
        <v>298</v>
      </c>
      <c r="C65" s="308"/>
      <c r="D65" s="113">
        <v>0.87149313549927521</v>
      </c>
      <c r="E65" s="115">
        <v>511</v>
      </c>
      <c r="F65" s="114">
        <v>521</v>
      </c>
      <c r="G65" s="114">
        <v>534</v>
      </c>
      <c r="H65" s="114">
        <v>511</v>
      </c>
      <c r="I65" s="140">
        <v>515</v>
      </c>
      <c r="J65" s="115">
        <v>-4</v>
      </c>
      <c r="K65" s="116">
        <v>-0.77669902912621358</v>
      </c>
    </row>
    <row r="66" spans="1:11" ht="14.1" customHeight="1" x14ac:dyDescent="0.2">
      <c r="A66" s="306">
        <v>82</v>
      </c>
      <c r="B66" s="307" t="s">
        <v>299</v>
      </c>
      <c r="C66" s="308"/>
      <c r="D66" s="113">
        <v>3.2420909013387909</v>
      </c>
      <c r="E66" s="115">
        <v>1901</v>
      </c>
      <c r="F66" s="114">
        <v>1903</v>
      </c>
      <c r="G66" s="114">
        <v>2130</v>
      </c>
      <c r="H66" s="114">
        <v>1691</v>
      </c>
      <c r="I66" s="140">
        <v>1690</v>
      </c>
      <c r="J66" s="115">
        <v>211</v>
      </c>
      <c r="K66" s="116">
        <v>12.485207100591715</v>
      </c>
    </row>
    <row r="67" spans="1:11" ht="14.1" customHeight="1" x14ac:dyDescent="0.2">
      <c r="A67" s="306" t="s">
        <v>300</v>
      </c>
      <c r="B67" s="307" t="s">
        <v>301</v>
      </c>
      <c r="C67" s="308"/>
      <c r="D67" s="113">
        <v>2.1147778630510787</v>
      </c>
      <c r="E67" s="115">
        <v>1240</v>
      </c>
      <c r="F67" s="114">
        <v>1248</v>
      </c>
      <c r="G67" s="114">
        <v>1462</v>
      </c>
      <c r="H67" s="114">
        <v>1052</v>
      </c>
      <c r="I67" s="140">
        <v>1056</v>
      </c>
      <c r="J67" s="115">
        <v>184</v>
      </c>
      <c r="K67" s="116">
        <v>17.424242424242426</v>
      </c>
    </row>
    <row r="68" spans="1:11" ht="14.1" customHeight="1" x14ac:dyDescent="0.2">
      <c r="A68" s="306" t="s">
        <v>302</v>
      </c>
      <c r="B68" s="307" t="s">
        <v>303</v>
      </c>
      <c r="C68" s="308"/>
      <c r="D68" s="113">
        <v>0.61396776669224862</v>
      </c>
      <c r="E68" s="115">
        <v>360</v>
      </c>
      <c r="F68" s="114">
        <v>362</v>
      </c>
      <c r="G68" s="114">
        <v>372</v>
      </c>
      <c r="H68" s="114">
        <v>359</v>
      </c>
      <c r="I68" s="140">
        <v>352</v>
      </c>
      <c r="J68" s="115">
        <v>8</v>
      </c>
      <c r="K68" s="116">
        <v>2.2727272727272729</v>
      </c>
    </row>
    <row r="69" spans="1:11" ht="14.1" customHeight="1" x14ac:dyDescent="0.2">
      <c r="A69" s="306">
        <v>83</v>
      </c>
      <c r="B69" s="307" t="s">
        <v>304</v>
      </c>
      <c r="C69" s="308"/>
      <c r="D69" s="113">
        <v>7.6268440351326001</v>
      </c>
      <c r="E69" s="115">
        <v>4472</v>
      </c>
      <c r="F69" s="114">
        <v>4458</v>
      </c>
      <c r="G69" s="114">
        <v>4424</v>
      </c>
      <c r="H69" s="114">
        <v>4177</v>
      </c>
      <c r="I69" s="140">
        <v>4189</v>
      </c>
      <c r="J69" s="115">
        <v>283</v>
      </c>
      <c r="K69" s="116">
        <v>6.7557889711148249</v>
      </c>
    </row>
    <row r="70" spans="1:11" ht="14.1" customHeight="1" x14ac:dyDescent="0.2">
      <c r="A70" s="306" t="s">
        <v>305</v>
      </c>
      <c r="B70" s="307" t="s">
        <v>306</v>
      </c>
      <c r="C70" s="308"/>
      <c r="D70" s="113">
        <v>6.7451181035217873</v>
      </c>
      <c r="E70" s="115">
        <v>3955</v>
      </c>
      <c r="F70" s="114">
        <v>3942</v>
      </c>
      <c r="G70" s="114">
        <v>3907</v>
      </c>
      <c r="H70" s="114">
        <v>3669</v>
      </c>
      <c r="I70" s="140">
        <v>3692</v>
      </c>
      <c r="J70" s="115">
        <v>263</v>
      </c>
      <c r="K70" s="116">
        <v>7.1235102925243767</v>
      </c>
    </row>
    <row r="71" spans="1:11" ht="14.1" customHeight="1" x14ac:dyDescent="0.2">
      <c r="A71" s="306"/>
      <c r="B71" s="307" t="s">
        <v>307</v>
      </c>
      <c r="C71" s="308"/>
      <c r="D71" s="113">
        <v>3.0323185810522726</v>
      </c>
      <c r="E71" s="115">
        <v>1778</v>
      </c>
      <c r="F71" s="114">
        <v>1779</v>
      </c>
      <c r="G71" s="114">
        <v>1756</v>
      </c>
      <c r="H71" s="114">
        <v>1644</v>
      </c>
      <c r="I71" s="140">
        <v>1669</v>
      </c>
      <c r="J71" s="115">
        <v>109</v>
      </c>
      <c r="K71" s="116">
        <v>6.530856800479329</v>
      </c>
    </row>
    <row r="72" spans="1:11" ht="14.1" customHeight="1" x14ac:dyDescent="0.2">
      <c r="A72" s="306">
        <v>84</v>
      </c>
      <c r="B72" s="307" t="s">
        <v>308</v>
      </c>
      <c r="C72" s="308"/>
      <c r="D72" s="113">
        <v>1.0096358830050312</v>
      </c>
      <c r="E72" s="115">
        <v>592</v>
      </c>
      <c r="F72" s="114">
        <v>589</v>
      </c>
      <c r="G72" s="114">
        <v>595</v>
      </c>
      <c r="H72" s="114">
        <v>621</v>
      </c>
      <c r="I72" s="140">
        <v>626</v>
      </c>
      <c r="J72" s="115">
        <v>-34</v>
      </c>
      <c r="K72" s="116">
        <v>-5.4313099041533546</v>
      </c>
    </row>
    <row r="73" spans="1:11" ht="14.1" customHeight="1" x14ac:dyDescent="0.2">
      <c r="A73" s="306" t="s">
        <v>309</v>
      </c>
      <c r="B73" s="307" t="s">
        <v>310</v>
      </c>
      <c r="C73" s="308"/>
      <c r="D73" s="113">
        <v>0.47070862113072398</v>
      </c>
      <c r="E73" s="115">
        <v>276</v>
      </c>
      <c r="F73" s="114">
        <v>277</v>
      </c>
      <c r="G73" s="114">
        <v>278</v>
      </c>
      <c r="H73" s="114">
        <v>296</v>
      </c>
      <c r="I73" s="140">
        <v>300</v>
      </c>
      <c r="J73" s="115">
        <v>-24</v>
      </c>
      <c r="K73" s="116">
        <v>-8</v>
      </c>
    </row>
    <row r="74" spans="1:11" ht="14.1" customHeight="1" x14ac:dyDescent="0.2">
      <c r="A74" s="306" t="s">
        <v>311</v>
      </c>
      <c r="B74" s="307" t="s">
        <v>312</v>
      </c>
      <c r="C74" s="308"/>
      <c r="D74" s="113">
        <v>0.2592308348256161</v>
      </c>
      <c r="E74" s="115">
        <v>152</v>
      </c>
      <c r="F74" s="114">
        <v>148</v>
      </c>
      <c r="G74" s="114">
        <v>148</v>
      </c>
      <c r="H74" s="114">
        <v>157</v>
      </c>
      <c r="I74" s="140">
        <v>162</v>
      </c>
      <c r="J74" s="115">
        <v>-10</v>
      </c>
      <c r="K74" s="116">
        <v>-6.1728395061728394</v>
      </c>
    </row>
    <row r="75" spans="1:11" ht="14.1" customHeight="1" x14ac:dyDescent="0.2">
      <c r="A75" s="306" t="s">
        <v>313</v>
      </c>
      <c r="B75" s="307" t="s">
        <v>314</v>
      </c>
      <c r="C75" s="308"/>
      <c r="D75" s="113">
        <v>6.8218640743583185E-3</v>
      </c>
      <c r="E75" s="115">
        <v>4</v>
      </c>
      <c r="F75" s="114">
        <v>4</v>
      </c>
      <c r="G75" s="114">
        <v>5</v>
      </c>
      <c r="H75" s="114">
        <v>4</v>
      </c>
      <c r="I75" s="140">
        <v>4</v>
      </c>
      <c r="J75" s="115">
        <v>0</v>
      </c>
      <c r="K75" s="116">
        <v>0</v>
      </c>
    </row>
    <row r="76" spans="1:11" ht="14.1" customHeight="1" x14ac:dyDescent="0.2">
      <c r="A76" s="306">
        <v>91</v>
      </c>
      <c r="B76" s="307" t="s">
        <v>315</v>
      </c>
      <c r="C76" s="308"/>
      <c r="D76" s="113">
        <v>0.25752536880702653</v>
      </c>
      <c r="E76" s="115">
        <v>151</v>
      </c>
      <c r="F76" s="114">
        <v>146</v>
      </c>
      <c r="G76" s="114">
        <v>138</v>
      </c>
      <c r="H76" s="114">
        <v>124</v>
      </c>
      <c r="I76" s="140">
        <v>117</v>
      </c>
      <c r="J76" s="115">
        <v>34</v>
      </c>
      <c r="K76" s="116">
        <v>29.05982905982906</v>
      </c>
    </row>
    <row r="77" spans="1:11" ht="14.1" customHeight="1" x14ac:dyDescent="0.2">
      <c r="A77" s="306">
        <v>92</v>
      </c>
      <c r="B77" s="307" t="s">
        <v>316</v>
      </c>
      <c r="C77" s="308"/>
      <c r="D77" s="113">
        <v>1.0249850771723374</v>
      </c>
      <c r="E77" s="115">
        <v>601</v>
      </c>
      <c r="F77" s="114">
        <v>607</v>
      </c>
      <c r="G77" s="114">
        <v>603</v>
      </c>
      <c r="H77" s="114">
        <v>584</v>
      </c>
      <c r="I77" s="140">
        <v>573</v>
      </c>
      <c r="J77" s="115">
        <v>28</v>
      </c>
      <c r="K77" s="116">
        <v>4.8865619546247823</v>
      </c>
    </row>
    <row r="78" spans="1:11" ht="14.1" customHeight="1" x14ac:dyDescent="0.2">
      <c r="A78" s="306">
        <v>93</v>
      </c>
      <c r="B78" s="307" t="s">
        <v>317</v>
      </c>
      <c r="C78" s="308"/>
      <c r="D78" s="113">
        <v>0.13473181546857679</v>
      </c>
      <c r="E78" s="115">
        <v>79</v>
      </c>
      <c r="F78" s="114">
        <v>79</v>
      </c>
      <c r="G78" s="114">
        <v>78</v>
      </c>
      <c r="H78" s="114">
        <v>73</v>
      </c>
      <c r="I78" s="140">
        <v>71</v>
      </c>
      <c r="J78" s="115">
        <v>8</v>
      </c>
      <c r="K78" s="116">
        <v>11.267605633802816</v>
      </c>
    </row>
    <row r="79" spans="1:11" ht="14.1" customHeight="1" x14ac:dyDescent="0.2">
      <c r="A79" s="306">
        <v>94</v>
      </c>
      <c r="B79" s="307" t="s">
        <v>318</v>
      </c>
      <c r="C79" s="308"/>
      <c r="D79" s="113">
        <v>8.6978766948068553E-2</v>
      </c>
      <c r="E79" s="115">
        <v>51</v>
      </c>
      <c r="F79" s="114">
        <v>54</v>
      </c>
      <c r="G79" s="114">
        <v>50</v>
      </c>
      <c r="H79" s="114">
        <v>45</v>
      </c>
      <c r="I79" s="140">
        <v>45</v>
      </c>
      <c r="J79" s="115">
        <v>6</v>
      </c>
      <c r="K79" s="116">
        <v>13.333333333333334</v>
      </c>
    </row>
    <row r="80" spans="1:11" ht="14.1" customHeight="1" x14ac:dyDescent="0.2">
      <c r="A80" s="306" t="s">
        <v>319</v>
      </c>
      <c r="B80" s="307" t="s">
        <v>320</v>
      </c>
      <c r="C80" s="308"/>
      <c r="D80" s="113" t="s">
        <v>513</v>
      </c>
      <c r="E80" s="115" t="s">
        <v>513</v>
      </c>
      <c r="F80" s="114">
        <v>4</v>
      </c>
      <c r="G80" s="114">
        <v>6</v>
      </c>
      <c r="H80" s="114">
        <v>7</v>
      </c>
      <c r="I80" s="140">
        <v>7</v>
      </c>
      <c r="J80" s="115" t="s">
        <v>513</v>
      </c>
      <c r="K80" s="116" t="s">
        <v>513</v>
      </c>
    </row>
    <row r="81" spans="1:11" ht="14.1" customHeight="1" x14ac:dyDescent="0.2">
      <c r="A81" s="310" t="s">
        <v>321</v>
      </c>
      <c r="B81" s="311" t="s">
        <v>224</v>
      </c>
      <c r="C81" s="312"/>
      <c r="D81" s="125">
        <v>2.1352434552741535</v>
      </c>
      <c r="E81" s="143">
        <v>1252</v>
      </c>
      <c r="F81" s="144">
        <v>1268</v>
      </c>
      <c r="G81" s="144">
        <v>1275</v>
      </c>
      <c r="H81" s="144">
        <v>1247</v>
      </c>
      <c r="I81" s="145">
        <v>1255</v>
      </c>
      <c r="J81" s="143">
        <v>-3</v>
      </c>
      <c r="K81" s="146">
        <v>-0.23904382470119523</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18" t="s">
        <v>323</v>
      </c>
      <c r="B85" s="618"/>
      <c r="C85" s="618"/>
      <c r="D85" s="618"/>
      <c r="E85" s="618"/>
      <c r="F85" s="618"/>
      <c r="G85" s="618"/>
      <c r="H85" s="618"/>
      <c r="I85" s="618"/>
      <c r="J85" s="618"/>
      <c r="K85" s="618"/>
    </row>
    <row r="86" spans="1:11" ht="22.5" customHeight="1" x14ac:dyDescent="0.2">
      <c r="A86" s="618"/>
      <c r="B86" s="618"/>
      <c r="C86" s="618"/>
      <c r="D86" s="618"/>
      <c r="E86" s="618"/>
      <c r="F86" s="618"/>
      <c r="G86" s="618"/>
      <c r="H86" s="618"/>
      <c r="I86" s="618"/>
      <c r="J86" s="618"/>
      <c r="K86" s="618"/>
    </row>
    <row r="87" spans="1:11" ht="18" customHeight="1" x14ac:dyDescent="0.2">
      <c r="A87" s="619"/>
      <c r="B87" s="619"/>
      <c r="C87" s="619"/>
      <c r="D87" s="619"/>
      <c r="E87" s="619"/>
      <c r="F87" s="619"/>
      <c r="G87" s="619"/>
      <c r="H87" s="619"/>
      <c r="I87" s="619"/>
      <c r="J87" s="619"/>
      <c r="K87" s="619"/>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3:K3"/>
    <mergeCell ref="A4:K4"/>
    <mergeCell ref="A5:E5"/>
    <mergeCell ref="A7:C10"/>
    <mergeCell ref="D7:D10"/>
    <mergeCell ref="E7:I7"/>
    <mergeCell ref="J7:K8"/>
    <mergeCell ref="E8:E9"/>
    <mergeCell ref="F8:F9"/>
    <mergeCell ref="G8:G9"/>
    <mergeCell ref="H8:H9"/>
    <mergeCell ref="I8:I9"/>
    <mergeCell ref="A85:K85"/>
    <mergeCell ref="A86:K86"/>
    <mergeCell ref="A87:K87"/>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66" t="s">
        <v>97</v>
      </c>
      <c r="E8" s="566" t="s">
        <v>98</v>
      </c>
      <c r="F8" s="566" t="s">
        <v>99</v>
      </c>
      <c r="G8" s="566" t="s">
        <v>100</v>
      </c>
      <c r="H8" s="566" t="s">
        <v>101</v>
      </c>
      <c r="I8" s="590"/>
      <c r="J8" s="591"/>
      <c r="K8"/>
      <c r="L8"/>
      <c r="M8"/>
      <c r="N8"/>
      <c r="O8"/>
      <c r="P8"/>
    </row>
    <row r="9" spans="1:16" ht="12" customHeight="1" x14ac:dyDescent="0.2">
      <c r="A9" s="578"/>
      <c r="B9" s="579"/>
      <c r="C9" s="583"/>
      <c r="D9" s="567"/>
      <c r="E9" s="567"/>
      <c r="F9" s="567"/>
      <c r="G9" s="567"/>
      <c r="H9" s="567"/>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16673</v>
      </c>
      <c r="E12" s="114">
        <v>17556</v>
      </c>
      <c r="F12" s="114">
        <v>17641</v>
      </c>
      <c r="G12" s="114">
        <v>17725</v>
      </c>
      <c r="H12" s="140">
        <v>17349</v>
      </c>
      <c r="I12" s="115">
        <v>-676</v>
      </c>
      <c r="J12" s="116">
        <v>-3.8964781831805868</v>
      </c>
      <c r="K12"/>
      <c r="L12"/>
      <c r="M12"/>
      <c r="N12"/>
      <c r="O12"/>
      <c r="P12"/>
    </row>
    <row r="13" spans="1:16" s="110" customFormat="1" ht="14.45" customHeight="1" x14ac:dyDescent="0.2">
      <c r="A13" s="120" t="s">
        <v>105</v>
      </c>
      <c r="B13" s="119" t="s">
        <v>106</v>
      </c>
      <c r="C13" s="113">
        <v>40.736520122353504</v>
      </c>
      <c r="D13" s="115">
        <v>6792</v>
      </c>
      <c r="E13" s="114">
        <v>7149</v>
      </c>
      <c r="F13" s="114">
        <v>7178</v>
      </c>
      <c r="G13" s="114">
        <v>7188</v>
      </c>
      <c r="H13" s="140">
        <v>7007</v>
      </c>
      <c r="I13" s="115">
        <v>-215</v>
      </c>
      <c r="J13" s="116">
        <v>-3.068360211217354</v>
      </c>
      <c r="K13"/>
      <c r="L13"/>
      <c r="M13"/>
      <c r="N13"/>
      <c r="O13"/>
      <c r="P13"/>
    </row>
    <row r="14" spans="1:16" s="110" customFormat="1" ht="14.45" customHeight="1" x14ac:dyDescent="0.2">
      <c r="A14" s="120"/>
      <c r="B14" s="119" t="s">
        <v>107</v>
      </c>
      <c r="C14" s="113">
        <v>59.263479877646496</v>
      </c>
      <c r="D14" s="115">
        <v>9881</v>
      </c>
      <c r="E14" s="114">
        <v>10407</v>
      </c>
      <c r="F14" s="114">
        <v>10463</v>
      </c>
      <c r="G14" s="114">
        <v>10537</v>
      </c>
      <c r="H14" s="140">
        <v>10342</v>
      </c>
      <c r="I14" s="115">
        <v>-461</v>
      </c>
      <c r="J14" s="116">
        <v>-4.4575517308064203</v>
      </c>
      <c r="K14"/>
      <c r="L14"/>
      <c r="M14"/>
      <c r="N14"/>
      <c r="O14"/>
      <c r="P14"/>
    </row>
    <row r="15" spans="1:16" s="110" customFormat="1" ht="14.45" customHeight="1" x14ac:dyDescent="0.2">
      <c r="A15" s="118" t="s">
        <v>105</v>
      </c>
      <c r="B15" s="121" t="s">
        <v>108</v>
      </c>
      <c r="C15" s="113">
        <v>18.395009896239429</v>
      </c>
      <c r="D15" s="115">
        <v>3067</v>
      </c>
      <c r="E15" s="114">
        <v>3211</v>
      </c>
      <c r="F15" s="114">
        <v>3302</v>
      </c>
      <c r="G15" s="114">
        <v>3408</v>
      </c>
      <c r="H15" s="140">
        <v>3274</v>
      </c>
      <c r="I15" s="115">
        <v>-207</v>
      </c>
      <c r="J15" s="116">
        <v>-6.3225412339645697</v>
      </c>
      <c r="K15"/>
      <c r="L15"/>
      <c r="M15"/>
      <c r="N15"/>
      <c r="O15"/>
      <c r="P15"/>
    </row>
    <row r="16" spans="1:16" s="110" customFormat="1" ht="14.45" customHeight="1" x14ac:dyDescent="0.2">
      <c r="A16" s="118"/>
      <c r="B16" s="121" t="s">
        <v>109</v>
      </c>
      <c r="C16" s="113">
        <v>44.796977148683503</v>
      </c>
      <c r="D16" s="115">
        <v>7469</v>
      </c>
      <c r="E16" s="114">
        <v>8001</v>
      </c>
      <c r="F16" s="114">
        <v>8048</v>
      </c>
      <c r="G16" s="114">
        <v>8051</v>
      </c>
      <c r="H16" s="140">
        <v>7936</v>
      </c>
      <c r="I16" s="115">
        <v>-467</v>
      </c>
      <c r="J16" s="116">
        <v>-5.884576612903226</v>
      </c>
      <c r="K16"/>
      <c r="L16"/>
      <c r="M16"/>
      <c r="N16"/>
      <c r="O16"/>
      <c r="P16"/>
    </row>
    <row r="17" spans="1:16" s="110" customFormat="1" ht="14.45" customHeight="1" x14ac:dyDescent="0.2">
      <c r="A17" s="118"/>
      <c r="B17" s="121" t="s">
        <v>110</v>
      </c>
      <c r="C17" s="113">
        <v>18.664907335212618</v>
      </c>
      <c r="D17" s="115">
        <v>3112</v>
      </c>
      <c r="E17" s="114">
        <v>3198</v>
      </c>
      <c r="F17" s="114">
        <v>3169</v>
      </c>
      <c r="G17" s="114">
        <v>3161</v>
      </c>
      <c r="H17" s="140">
        <v>3137</v>
      </c>
      <c r="I17" s="115">
        <v>-25</v>
      </c>
      <c r="J17" s="116">
        <v>-0.79693975135479755</v>
      </c>
      <c r="K17"/>
      <c r="L17"/>
      <c r="M17"/>
      <c r="N17"/>
      <c r="O17"/>
      <c r="P17"/>
    </row>
    <row r="18" spans="1:16" s="110" customFormat="1" ht="14.45" customHeight="1" x14ac:dyDescent="0.2">
      <c r="A18" s="120"/>
      <c r="B18" s="121" t="s">
        <v>111</v>
      </c>
      <c r="C18" s="113">
        <v>18.14310561986445</v>
      </c>
      <c r="D18" s="115">
        <v>3025</v>
      </c>
      <c r="E18" s="114">
        <v>3146</v>
      </c>
      <c r="F18" s="114">
        <v>3122</v>
      </c>
      <c r="G18" s="114">
        <v>3105</v>
      </c>
      <c r="H18" s="140">
        <v>3002</v>
      </c>
      <c r="I18" s="115">
        <v>23</v>
      </c>
      <c r="J18" s="116">
        <v>0.76615589606928713</v>
      </c>
      <c r="K18"/>
      <c r="L18"/>
      <c r="M18"/>
      <c r="N18"/>
      <c r="O18"/>
      <c r="P18"/>
    </row>
    <row r="19" spans="1:16" s="110" customFormat="1" ht="14.45" customHeight="1" x14ac:dyDescent="0.2">
      <c r="A19" s="120"/>
      <c r="B19" s="121" t="s">
        <v>112</v>
      </c>
      <c r="C19" s="113">
        <v>1.6073891921069994</v>
      </c>
      <c r="D19" s="115">
        <v>268</v>
      </c>
      <c r="E19" s="114">
        <v>300</v>
      </c>
      <c r="F19" s="114">
        <v>323</v>
      </c>
      <c r="G19" s="114">
        <v>279</v>
      </c>
      <c r="H19" s="140">
        <v>272</v>
      </c>
      <c r="I19" s="115">
        <v>-4</v>
      </c>
      <c r="J19" s="116">
        <v>-1.4705882352941178</v>
      </c>
      <c r="K19"/>
      <c r="L19"/>
      <c r="M19"/>
      <c r="N19"/>
      <c r="O19"/>
      <c r="P19"/>
    </row>
    <row r="20" spans="1:16" s="110" customFormat="1" ht="14.45" customHeight="1" x14ac:dyDescent="0.2">
      <c r="A20" s="120" t="s">
        <v>113</v>
      </c>
      <c r="B20" s="119" t="s">
        <v>116</v>
      </c>
      <c r="C20" s="113">
        <v>95.069873448089723</v>
      </c>
      <c r="D20" s="115">
        <v>15851</v>
      </c>
      <c r="E20" s="114">
        <v>16728</v>
      </c>
      <c r="F20" s="114">
        <v>16834</v>
      </c>
      <c r="G20" s="114">
        <v>16914</v>
      </c>
      <c r="H20" s="140">
        <v>16566</v>
      </c>
      <c r="I20" s="115">
        <v>-715</v>
      </c>
      <c r="J20" s="116">
        <v>-4.3160690571049134</v>
      </c>
      <c r="K20"/>
      <c r="L20"/>
      <c r="M20"/>
      <c r="N20"/>
      <c r="O20"/>
      <c r="P20"/>
    </row>
    <row r="21" spans="1:16" s="110" customFormat="1" ht="14.45" customHeight="1" x14ac:dyDescent="0.2">
      <c r="A21" s="123"/>
      <c r="B21" s="124" t="s">
        <v>117</v>
      </c>
      <c r="C21" s="125">
        <v>4.8161698554549268</v>
      </c>
      <c r="D21" s="143">
        <v>803</v>
      </c>
      <c r="E21" s="144">
        <v>811</v>
      </c>
      <c r="F21" s="144">
        <v>786</v>
      </c>
      <c r="G21" s="144">
        <v>790</v>
      </c>
      <c r="H21" s="145">
        <v>760</v>
      </c>
      <c r="I21" s="143">
        <v>43</v>
      </c>
      <c r="J21" s="146">
        <v>5.6578947368421053</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727574</v>
      </c>
      <c r="E23" s="114">
        <v>756013</v>
      </c>
      <c r="F23" s="114">
        <v>760512</v>
      </c>
      <c r="G23" s="114">
        <v>766078</v>
      </c>
      <c r="H23" s="140">
        <v>749151</v>
      </c>
      <c r="I23" s="115">
        <v>-21577</v>
      </c>
      <c r="J23" s="116">
        <v>-2.8801937126160149</v>
      </c>
      <c r="K23"/>
      <c r="L23"/>
      <c r="M23"/>
      <c r="N23"/>
      <c r="O23"/>
      <c r="P23"/>
    </row>
    <row r="24" spans="1:16" s="110" customFormat="1" ht="14.45" customHeight="1" x14ac:dyDescent="0.2">
      <c r="A24" s="120" t="s">
        <v>105</v>
      </c>
      <c r="B24" s="119" t="s">
        <v>106</v>
      </c>
      <c r="C24" s="113">
        <v>40.626108134705198</v>
      </c>
      <c r="D24" s="115">
        <v>295585</v>
      </c>
      <c r="E24" s="114">
        <v>305608</v>
      </c>
      <c r="F24" s="114">
        <v>307415</v>
      </c>
      <c r="G24" s="114">
        <v>307749</v>
      </c>
      <c r="H24" s="140">
        <v>299849</v>
      </c>
      <c r="I24" s="115">
        <v>-4264</v>
      </c>
      <c r="J24" s="116">
        <v>-1.4220490980460165</v>
      </c>
      <c r="K24"/>
      <c r="L24"/>
      <c r="M24"/>
      <c r="N24"/>
      <c r="O24"/>
      <c r="P24"/>
    </row>
    <row r="25" spans="1:16" s="110" customFormat="1" ht="14.45" customHeight="1" x14ac:dyDescent="0.2">
      <c r="A25" s="120"/>
      <c r="B25" s="119" t="s">
        <v>107</v>
      </c>
      <c r="C25" s="113">
        <v>59.373891865294802</v>
      </c>
      <c r="D25" s="115">
        <v>431989</v>
      </c>
      <c r="E25" s="114">
        <v>450405</v>
      </c>
      <c r="F25" s="114">
        <v>453097</v>
      </c>
      <c r="G25" s="114">
        <v>458329</v>
      </c>
      <c r="H25" s="140">
        <v>449302</v>
      </c>
      <c r="I25" s="115">
        <v>-17313</v>
      </c>
      <c r="J25" s="116">
        <v>-3.8533102456699502</v>
      </c>
      <c r="K25"/>
      <c r="L25"/>
      <c r="M25"/>
      <c r="N25"/>
      <c r="O25"/>
      <c r="P25"/>
    </row>
    <row r="26" spans="1:16" s="110" customFormat="1" ht="14.45" customHeight="1" x14ac:dyDescent="0.2">
      <c r="A26" s="118" t="s">
        <v>105</v>
      </c>
      <c r="B26" s="121" t="s">
        <v>108</v>
      </c>
      <c r="C26" s="113">
        <v>18.742011121892755</v>
      </c>
      <c r="D26" s="115">
        <v>136362</v>
      </c>
      <c r="E26" s="114">
        <v>143633</v>
      </c>
      <c r="F26" s="114">
        <v>143796</v>
      </c>
      <c r="G26" s="114">
        <v>148587</v>
      </c>
      <c r="H26" s="140">
        <v>138735</v>
      </c>
      <c r="I26" s="115">
        <v>-2373</v>
      </c>
      <c r="J26" s="116">
        <v>-1.7104551843442535</v>
      </c>
      <c r="K26"/>
      <c r="L26"/>
      <c r="M26"/>
      <c r="N26"/>
      <c r="O26"/>
      <c r="P26"/>
    </row>
    <row r="27" spans="1:16" s="110" customFormat="1" ht="14.45" customHeight="1" x14ac:dyDescent="0.2">
      <c r="A27" s="118"/>
      <c r="B27" s="121" t="s">
        <v>109</v>
      </c>
      <c r="C27" s="113">
        <v>46.537121997212658</v>
      </c>
      <c r="D27" s="115">
        <v>338592</v>
      </c>
      <c r="E27" s="114">
        <v>354638</v>
      </c>
      <c r="F27" s="114">
        <v>358135</v>
      </c>
      <c r="G27" s="114">
        <v>360077</v>
      </c>
      <c r="H27" s="140">
        <v>357831</v>
      </c>
      <c r="I27" s="115">
        <v>-19239</v>
      </c>
      <c r="J27" s="116">
        <v>-5.3765604433377767</v>
      </c>
      <c r="K27"/>
      <c r="L27"/>
      <c r="M27"/>
      <c r="N27"/>
      <c r="O27"/>
      <c r="P27"/>
    </row>
    <row r="28" spans="1:16" s="110" customFormat="1" ht="14.45" customHeight="1" x14ac:dyDescent="0.2">
      <c r="A28" s="118"/>
      <c r="B28" s="121" t="s">
        <v>110</v>
      </c>
      <c r="C28" s="113">
        <v>18.958346504960321</v>
      </c>
      <c r="D28" s="115">
        <v>137936</v>
      </c>
      <c r="E28" s="114">
        <v>140642</v>
      </c>
      <c r="F28" s="114">
        <v>141563</v>
      </c>
      <c r="G28" s="114">
        <v>141545</v>
      </c>
      <c r="H28" s="140">
        <v>139611</v>
      </c>
      <c r="I28" s="115">
        <v>-1675</v>
      </c>
      <c r="J28" s="116">
        <v>-1.1997621963885368</v>
      </c>
      <c r="K28"/>
      <c r="L28"/>
      <c r="M28"/>
      <c r="N28"/>
      <c r="O28"/>
      <c r="P28"/>
    </row>
    <row r="29" spans="1:16" s="110" customFormat="1" ht="14.45" customHeight="1" x14ac:dyDescent="0.2">
      <c r="A29" s="118"/>
      <c r="B29" s="121" t="s">
        <v>111</v>
      </c>
      <c r="C29" s="113">
        <v>15.761970603677426</v>
      </c>
      <c r="D29" s="115">
        <v>114680</v>
      </c>
      <c r="E29" s="114">
        <v>117099</v>
      </c>
      <c r="F29" s="114">
        <v>117017</v>
      </c>
      <c r="G29" s="114">
        <v>115869</v>
      </c>
      <c r="H29" s="140">
        <v>112974</v>
      </c>
      <c r="I29" s="115">
        <v>1706</v>
      </c>
      <c r="J29" s="116">
        <v>1.5100819657620337</v>
      </c>
      <c r="K29"/>
      <c r="L29"/>
      <c r="M29"/>
      <c r="N29"/>
      <c r="O29"/>
      <c r="P29"/>
    </row>
    <row r="30" spans="1:16" s="110" customFormat="1" ht="14.45" customHeight="1" x14ac:dyDescent="0.2">
      <c r="A30" s="120"/>
      <c r="B30" s="121" t="s">
        <v>112</v>
      </c>
      <c r="C30" s="113">
        <v>1.5153097829224245</v>
      </c>
      <c r="D30" s="115">
        <v>11025</v>
      </c>
      <c r="E30" s="114">
        <v>11206</v>
      </c>
      <c r="F30" s="114">
        <v>11815</v>
      </c>
      <c r="G30" s="114">
        <v>10353</v>
      </c>
      <c r="H30" s="140">
        <v>9957</v>
      </c>
      <c r="I30" s="115">
        <v>1068</v>
      </c>
      <c r="J30" s="116">
        <v>10.726122326001807</v>
      </c>
      <c r="K30"/>
      <c r="L30"/>
      <c r="M30"/>
      <c r="N30"/>
      <c r="O30"/>
      <c r="P30"/>
    </row>
    <row r="31" spans="1:16" s="110" customFormat="1" ht="14.45" customHeight="1" x14ac:dyDescent="0.2">
      <c r="A31" s="120" t="s">
        <v>113</v>
      </c>
      <c r="B31" s="119" t="s">
        <v>116</v>
      </c>
      <c r="C31" s="113">
        <v>90.790490039501137</v>
      </c>
      <c r="D31" s="115">
        <v>660568</v>
      </c>
      <c r="E31" s="114">
        <v>686374</v>
      </c>
      <c r="F31" s="114">
        <v>690983</v>
      </c>
      <c r="G31" s="114">
        <v>697278</v>
      </c>
      <c r="H31" s="140">
        <v>682550</v>
      </c>
      <c r="I31" s="115">
        <v>-21982</v>
      </c>
      <c r="J31" s="116">
        <v>-3.2205699216174639</v>
      </c>
      <c r="K31"/>
      <c r="L31"/>
      <c r="M31"/>
      <c r="N31"/>
      <c r="O31"/>
      <c r="P31"/>
    </row>
    <row r="32" spans="1:16" s="110" customFormat="1" ht="14.45" customHeight="1" x14ac:dyDescent="0.2">
      <c r="A32" s="123"/>
      <c r="B32" s="124" t="s">
        <v>117</v>
      </c>
      <c r="C32" s="125">
        <v>8.9948238942018275</v>
      </c>
      <c r="D32" s="143">
        <v>65444</v>
      </c>
      <c r="E32" s="144">
        <v>67989</v>
      </c>
      <c r="F32" s="144">
        <v>67856</v>
      </c>
      <c r="G32" s="144">
        <v>67043</v>
      </c>
      <c r="H32" s="145">
        <v>64887</v>
      </c>
      <c r="I32" s="143">
        <v>557</v>
      </c>
      <c r="J32" s="146">
        <v>0.85841539907839781</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6415440</v>
      </c>
      <c r="E34" s="114">
        <v>6666510</v>
      </c>
      <c r="F34" s="114">
        <v>6669878</v>
      </c>
      <c r="G34" s="114">
        <v>6713473</v>
      </c>
      <c r="H34" s="140">
        <v>6597783</v>
      </c>
      <c r="I34" s="115">
        <v>-182343</v>
      </c>
      <c r="J34" s="116">
        <v>-2.7637010795899166</v>
      </c>
      <c r="K34"/>
      <c r="L34"/>
      <c r="M34"/>
      <c r="N34"/>
      <c r="O34"/>
      <c r="P34"/>
    </row>
    <row r="35" spans="1:16" s="110" customFormat="1" ht="14.45" customHeight="1" x14ac:dyDescent="0.2">
      <c r="A35" s="120" t="s">
        <v>105</v>
      </c>
      <c r="B35" s="119" t="s">
        <v>106</v>
      </c>
      <c r="C35" s="113">
        <v>40.899221253725386</v>
      </c>
      <c r="D35" s="115">
        <v>2623865</v>
      </c>
      <c r="E35" s="114">
        <v>2714871</v>
      </c>
      <c r="F35" s="114">
        <v>2714736</v>
      </c>
      <c r="G35" s="114">
        <v>2719585</v>
      </c>
      <c r="H35" s="140">
        <v>2663168</v>
      </c>
      <c r="I35" s="115">
        <v>-39303</v>
      </c>
      <c r="J35" s="116">
        <v>-1.47579874795732</v>
      </c>
      <c r="K35"/>
      <c r="L35"/>
      <c r="M35"/>
      <c r="N35"/>
      <c r="O35"/>
      <c r="P35"/>
    </row>
    <row r="36" spans="1:16" s="110" customFormat="1" ht="14.45" customHeight="1" x14ac:dyDescent="0.2">
      <c r="A36" s="120"/>
      <c r="B36" s="119" t="s">
        <v>107</v>
      </c>
      <c r="C36" s="113">
        <v>59.100778746274614</v>
      </c>
      <c r="D36" s="115">
        <v>3791575</v>
      </c>
      <c r="E36" s="114">
        <v>3951639</v>
      </c>
      <c r="F36" s="114">
        <v>3955142</v>
      </c>
      <c r="G36" s="114">
        <v>3993888</v>
      </c>
      <c r="H36" s="140">
        <v>3934615</v>
      </c>
      <c r="I36" s="115">
        <v>-143040</v>
      </c>
      <c r="J36" s="116">
        <v>-3.6354255753104181</v>
      </c>
      <c r="K36"/>
      <c r="L36"/>
      <c r="M36"/>
      <c r="N36"/>
      <c r="O36"/>
      <c r="P36"/>
    </row>
    <row r="37" spans="1:16" s="110" customFormat="1" ht="14.45" customHeight="1" x14ac:dyDescent="0.2">
      <c r="A37" s="118" t="s">
        <v>105</v>
      </c>
      <c r="B37" s="121" t="s">
        <v>108</v>
      </c>
      <c r="C37" s="113">
        <v>17.695200952701608</v>
      </c>
      <c r="D37" s="115">
        <v>1135225</v>
      </c>
      <c r="E37" s="114">
        <v>1207051</v>
      </c>
      <c r="F37" s="114">
        <v>1198554</v>
      </c>
      <c r="G37" s="114">
        <v>1240398</v>
      </c>
      <c r="H37" s="140">
        <v>1176945</v>
      </c>
      <c r="I37" s="115">
        <v>-41720</v>
      </c>
      <c r="J37" s="116">
        <v>-3.5447705712671365</v>
      </c>
      <c r="K37"/>
      <c r="L37"/>
      <c r="M37"/>
      <c r="N37"/>
      <c r="O37"/>
      <c r="P37"/>
    </row>
    <row r="38" spans="1:16" s="110" customFormat="1" ht="14.45" customHeight="1" x14ac:dyDescent="0.2">
      <c r="A38" s="118"/>
      <c r="B38" s="121" t="s">
        <v>109</v>
      </c>
      <c r="C38" s="113">
        <v>49.277399523649194</v>
      </c>
      <c r="D38" s="115">
        <v>3161362</v>
      </c>
      <c r="E38" s="114">
        <v>3298402</v>
      </c>
      <c r="F38" s="114">
        <v>3311797</v>
      </c>
      <c r="G38" s="114">
        <v>3326634</v>
      </c>
      <c r="H38" s="140">
        <v>3306303</v>
      </c>
      <c r="I38" s="115">
        <v>-144941</v>
      </c>
      <c r="J38" s="116">
        <v>-4.3837784982199155</v>
      </c>
      <c r="K38"/>
      <c r="L38"/>
      <c r="M38"/>
      <c r="N38"/>
      <c r="O38"/>
      <c r="P38"/>
    </row>
    <row r="39" spans="1:16" s="110" customFormat="1" ht="14.45" customHeight="1" x14ac:dyDescent="0.2">
      <c r="A39" s="118"/>
      <c r="B39" s="121" t="s">
        <v>110</v>
      </c>
      <c r="C39" s="113">
        <v>18.170226827777984</v>
      </c>
      <c r="D39" s="115">
        <v>1165700</v>
      </c>
      <c r="E39" s="114">
        <v>1187654</v>
      </c>
      <c r="F39" s="114">
        <v>1190909</v>
      </c>
      <c r="G39" s="114">
        <v>1188159</v>
      </c>
      <c r="H39" s="140">
        <v>1175286</v>
      </c>
      <c r="I39" s="115">
        <v>-9586</v>
      </c>
      <c r="J39" s="116">
        <v>-0.81563125911480272</v>
      </c>
      <c r="K39"/>
      <c r="L39"/>
      <c r="M39"/>
      <c r="N39"/>
      <c r="O39"/>
      <c r="P39"/>
    </row>
    <row r="40" spans="1:16" s="110" customFormat="1" ht="14.45" customHeight="1" x14ac:dyDescent="0.2">
      <c r="A40" s="120"/>
      <c r="B40" s="121" t="s">
        <v>111</v>
      </c>
      <c r="C40" s="113">
        <v>14.856845360567631</v>
      </c>
      <c r="D40" s="115">
        <v>953132</v>
      </c>
      <c r="E40" s="114">
        <v>973394</v>
      </c>
      <c r="F40" s="114">
        <v>968611</v>
      </c>
      <c r="G40" s="114">
        <v>958275</v>
      </c>
      <c r="H40" s="140">
        <v>939239</v>
      </c>
      <c r="I40" s="115">
        <v>13893</v>
      </c>
      <c r="J40" s="116">
        <v>1.4791762267111992</v>
      </c>
      <c r="K40"/>
      <c r="L40"/>
      <c r="M40"/>
      <c r="N40"/>
      <c r="O40"/>
      <c r="P40"/>
    </row>
    <row r="41" spans="1:16" s="110" customFormat="1" ht="14.45" customHeight="1" x14ac:dyDescent="0.2">
      <c r="A41" s="120"/>
      <c r="B41" s="121" t="s">
        <v>112</v>
      </c>
      <c r="C41" s="113">
        <v>1.3942301697155612</v>
      </c>
      <c r="D41" s="115">
        <v>89446</v>
      </c>
      <c r="E41" s="114">
        <v>91249</v>
      </c>
      <c r="F41" s="114">
        <v>94752</v>
      </c>
      <c r="G41" s="114">
        <v>82773</v>
      </c>
      <c r="H41" s="140">
        <v>79668</v>
      </c>
      <c r="I41" s="115">
        <v>9778</v>
      </c>
      <c r="J41" s="116">
        <v>12.273434754230054</v>
      </c>
      <c r="K41"/>
      <c r="L41"/>
      <c r="M41"/>
      <c r="N41"/>
      <c r="O41"/>
      <c r="P41"/>
    </row>
    <row r="42" spans="1:16" s="110" customFormat="1" ht="14.45" customHeight="1" x14ac:dyDescent="0.2">
      <c r="A42" s="120" t="s">
        <v>113</v>
      </c>
      <c r="B42" s="119" t="s">
        <v>116</v>
      </c>
      <c r="C42" s="113">
        <v>85.712889529011264</v>
      </c>
      <c r="D42" s="115">
        <v>5498859</v>
      </c>
      <c r="E42" s="114">
        <v>5714606</v>
      </c>
      <c r="F42" s="114">
        <v>5727794</v>
      </c>
      <c r="G42" s="114">
        <v>5772203</v>
      </c>
      <c r="H42" s="140">
        <v>5679499</v>
      </c>
      <c r="I42" s="115">
        <v>-180640</v>
      </c>
      <c r="J42" s="116">
        <v>-3.1805622291684532</v>
      </c>
      <c r="K42"/>
      <c r="L42"/>
      <c r="M42"/>
      <c r="N42"/>
      <c r="O42"/>
      <c r="P42"/>
    </row>
    <row r="43" spans="1:16" s="110" customFormat="1" ht="14.45" customHeight="1" x14ac:dyDescent="0.2">
      <c r="A43" s="123"/>
      <c r="B43" s="124" t="s">
        <v>117</v>
      </c>
      <c r="C43" s="125">
        <v>14.053533350791216</v>
      </c>
      <c r="D43" s="143">
        <v>901596</v>
      </c>
      <c r="E43" s="144">
        <v>936137</v>
      </c>
      <c r="F43" s="144">
        <v>926638</v>
      </c>
      <c r="G43" s="144">
        <v>925284</v>
      </c>
      <c r="H43" s="145">
        <v>902857</v>
      </c>
      <c r="I43" s="143">
        <v>-1261</v>
      </c>
      <c r="J43" s="146">
        <v>-0.13966774361831386</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183</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18256</v>
      </c>
      <c r="E56" s="114">
        <v>18900</v>
      </c>
      <c r="F56" s="114">
        <v>19088</v>
      </c>
      <c r="G56" s="114">
        <v>19304</v>
      </c>
      <c r="H56" s="140">
        <v>18902</v>
      </c>
      <c r="I56" s="115">
        <v>-646</v>
      </c>
      <c r="J56" s="116">
        <v>-3.4176277642577504</v>
      </c>
      <c r="K56"/>
      <c r="L56"/>
      <c r="M56"/>
      <c r="N56"/>
      <c r="O56"/>
      <c r="P56"/>
    </row>
    <row r="57" spans="1:16" s="110" customFormat="1" ht="14.45" customHeight="1" x14ac:dyDescent="0.2">
      <c r="A57" s="120" t="s">
        <v>105</v>
      </c>
      <c r="B57" s="119" t="s">
        <v>106</v>
      </c>
      <c r="C57" s="113">
        <v>40.156660823838735</v>
      </c>
      <c r="D57" s="115">
        <v>7331</v>
      </c>
      <c r="E57" s="114">
        <v>7530</v>
      </c>
      <c r="F57" s="114">
        <v>7663</v>
      </c>
      <c r="G57" s="114">
        <v>7687</v>
      </c>
      <c r="H57" s="140">
        <v>7475</v>
      </c>
      <c r="I57" s="115">
        <v>-144</v>
      </c>
      <c r="J57" s="116">
        <v>-1.9264214046822743</v>
      </c>
    </row>
    <row r="58" spans="1:16" s="110" customFormat="1" ht="14.45" customHeight="1" x14ac:dyDescent="0.2">
      <c r="A58" s="120"/>
      <c r="B58" s="119" t="s">
        <v>107</v>
      </c>
      <c r="C58" s="113">
        <v>59.843339176161265</v>
      </c>
      <c r="D58" s="115">
        <v>10925</v>
      </c>
      <c r="E58" s="114">
        <v>11370</v>
      </c>
      <c r="F58" s="114">
        <v>11425</v>
      </c>
      <c r="G58" s="114">
        <v>11617</v>
      </c>
      <c r="H58" s="140">
        <v>11427</v>
      </c>
      <c r="I58" s="115">
        <v>-502</v>
      </c>
      <c r="J58" s="116">
        <v>-4.3931040518071232</v>
      </c>
    </row>
    <row r="59" spans="1:16" s="110" customFormat="1" ht="14.45" customHeight="1" x14ac:dyDescent="0.2">
      <c r="A59" s="118" t="s">
        <v>105</v>
      </c>
      <c r="B59" s="121" t="s">
        <v>108</v>
      </c>
      <c r="C59" s="113">
        <v>18.037905346187554</v>
      </c>
      <c r="D59" s="115">
        <v>3293</v>
      </c>
      <c r="E59" s="114">
        <v>3363</v>
      </c>
      <c r="F59" s="114">
        <v>3465</v>
      </c>
      <c r="G59" s="114">
        <v>3608</v>
      </c>
      <c r="H59" s="140">
        <v>3426</v>
      </c>
      <c r="I59" s="115">
        <v>-133</v>
      </c>
      <c r="J59" s="116">
        <v>-3.8820782253356683</v>
      </c>
    </row>
    <row r="60" spans="1:16" s="110" customFormat="1" ht="14.45" customHeight="1" x14ac:dyDescent="0.2">
      <c r="A60" s="118"/>
      <c r="B60" s="121" t="s">
        <v>109</v>
      </c>
      <c r="C60" s="113">
        <v>45.519281332164766</v>
      </c>
      <c r="D60" s="115">
        <v>8310</v>
      </c>
      <c r="E60" s="114">
        <v>8710</v>
      </c>
      <c r="F60" s="114">
        <v>8831</v>
      </c>
      <c r="G60" s="114">
        <v>8907</v>
      </c>
      <c r="H60" s="140">
        <v>8815</v>
      </c>
      <c r="I60" s="115">
        <v>-505</v>
      </c>
      <c r="J60" s="116">
        <v>-5.7288712422007944</v>
      </c>
    </row>
    <row r="61" spans="1:16" s="110" customFormat="1" ht="14.45" customHeight="1" x14ac:dyDescent="0.2">
      <c r="A61" s="118"/>
      <c r="B61" s="121" t="s">
        <v>110</v>
      </c>
      <c r="C61" s="113">
        <v>18.793821209465381</v>
      </c>
      <c r="D61" s="115">
        <v>3431</v>
      </c>
      <c r="E61" s="114">
        <v>3498</v>
      </c>
      <c r="F61" s="114">
        <v>3484</v>
      </c>
      <c r="G61" s="114">
        <v>3492</v>
      </c>
      <c r="H61" s="140">
        <v>3461</v>
      </c>
      <c r="I61" s="115">
        <v>-30</v>
      </c>
      <c r="J61" s="116">
        <v>-0.86680150245593757</v>
      </c>
    </row>
    <row r="62" spans="1:16" s="110" customFormat="1" ht="14.45" customHeight="1" x14ac:dyDescent="0.2">
      <c r="A62" s="120"/>
      <c r="B62" s="121" t="s">
        <v>111</v>
      </c>
      <c r="C62" s="113">
        <v>17.648992112182295</v>
      </c>
      <c r="D62" s="115">
        <v>3222</v>
      </c>
      <c r="E62" s="114">
        <v>3329</v>
      </c>
      <c r="F62" s="114">
        <v>3308</v>
      </c>
      <c r="G62" s="114">
        <v>3297</v>
      </c>
      <c r="H62" s="140">
        <v>3200</v>
      </c>
      <c r="I62" s="115">
        <v>22</v>
      </c>
      <c r="J62" s="116">
        <v>0.6875</v>
      </c>
    </row>
    <row r="63" spans="1:16" s="110" customFormat="1" ht="14.45" customHeight="1" x14ac:dyDescent="0.2">
      <c r="A63" s="120"/>
      <c r="B63" s="121" t="s">
        <v>112</v>
      </c>
      <c r="C63" s="113">
        <v>1.5501752848378616</v>
      </c>
      <c r="D63" s="115">
        <v>283</v>
      </c>
      <c r="E63" s="114">
        <v>318</v>
      </c>
      <c r="F63" s="114">
        <v>344</v>
      </c>
      <c r="G63" s="114">
        <v>293</v>
      </c>
      <c r="H63" s="140">
        <v>281</v>
      </c>
      <c r="I63" s="115">
        <v>2</v>
      </c>
      <c r="J63" s="116">
        <v>0.71174377224199292</v>
      </c>
    </row>
    <row r="64" spans="1:16" s="110" customFormat="1" ht="14.45" customHeight="1" x14ac:dyDescent="0.2">
      <c r="A64" s="120" t="s">
        <v>113</v>
      </c>
      <c r="B64" s="119" t="s">
        <v>116</v>
      </c>
      <c r="C64" s="113">
        <v>94.960560911481153</v>
      </c>
      <c r="D64" s="115">
        <v>17336</v>
      </c>
      <c r="E64" s="114">
        <v>17961</v>
      </c>
      <c r="F64" s="114">
        <v>18180</v>
      </c>
      <c r="G64" s="114">
        <v>18389</v>
      </c>
      <c r="H64" s="140">
        <v>18000</v>
      </c>
      <c r="I64" s="115">
        <v>-664</v>
      </c>
      <c r="J64" s="116">
        <v>-3.6888888888888891</v>
      </c>
    </row>
    <row r="65" spans="1:10" s="110" customFormat="1" ht="14.45" customHeight="1" x14ac:dyDescent="0.2">
      <c r="A65" s="123"/>
      <c r="B65" s="124" t="s">
        <v>117</v>
      </c>
      <c r="C65" s="125">
        <v>4.9189307624890448</v>
      </c>
      <c r="D65" s="143">
        <v>898</v>
      </c>
      <c r="E65" s="144">
        <v>919</v>
      </c>
      <c r="F65" s="144">
        <v>885</v>
      </c>
      <c r="G65" s="144">
        <v>890</v>
      </c>
      <c r="H65" s="145">
        <v>876</v>
      </c>
      <c r="I65" s="143">
        <v>22</v>
      </c>
      <c r="J65" s="146">
        <v>2.5114155251141552</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327</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16673</v>
      </c>
      <c r="G11" s="114">
        <v>17556</v>
      </c>
      <c r="H11" s="114">
        <v>17641</v>
      </c>
      <c r="I11" s="114">
        <v>17725</v>
      </c>
      <c r="J11" s="140">
        <v>17349</v>
      </c>
      <c r="K11" s="114">
        <v>-676</v>
      </c>
      <c r="L11" s="116">
        <v>-3.8964781831805868</v>
      </c>
    </row>
    <row r="12" spans="1:17" s="110" customFormat="1" ht="24" customHeight="1" x14ac:dyDescent="0.2">
      <c r="A12" s="604" t="s">
        <v>185</v>
      </c>
      <c r="B12" s="605"/>
      <c r="C12" s="605"/>
      <c r="D12" s="606"/>
      <c r="E12" s="113">
        <v>40.736520122353504</v>
      </c>
      <c r="F12" s="115">
        <v>6792</v>
      </c>
      <c r="G12" s="114">
        <v>7149</v>
      </c>
      <c r="H12" s="114">
        <v>7178</v>
      </c>
      <c r="I12" s="114">
        <v>7188</v>
      </c>
      <c r="J12" s="140">
        <v>7007</v>
      </c>
      <c r="K12" s="114">
        <v>-215</v>
      </c>
      <c r="L12" s="116">
        <v>-3.068360211217354</v>
      </c>
    </row>
    <row r="13" spans="1:17" s="110" customFormat="1" ht="15" customHeight="1" x14ac:dyDescent="0.2">
      <c r="A13" s="120"/>
      <c r="B13" s="612" t="s">
        <v>107</v>
      </c>
      <c r="C13" s="612"/>
      <c r="E13" s="113">
        <v>59.263479877646496</v>
      </c>
      <c r="F13" s="115">
        <v>9881</v>
      </c>
      <c r="G13" s="114">
        <v>10407</v>
      </c>
      <c r="H13" s="114">
        <v>10463</v>
      </c>
      <c r="I13" s="114">
        <v>10537</v>
      </c>
      <c r="J13" s="140">
        <v>10342</v>
      </c>
      <c r="K13" s="114">
        <v>-461</v>
      </c>
      <c r="L13" s="116">
        <v>-4.4575517308064203</v>
      </c>
    </row>
    <row r="14" spans="1:17" s="110" customFormat="1" ht="22.5" customHeight="1" x14ac:dyDescent="0.2">
      <c r="A14" s="604" t="s">
        <v>186</v>
      </c>
      <c r="B14" s="605"/>
      <c r="C14" s="605"/>
      <c r="D14" s="606"/>
      <c r="E14" s="113">
        <v>18.395009896239429</v>
      </c>
      <c r="F14" s="115">
        <v>3067</v>
      </c>
      <c r="G14" s="114">
        <v>3211</v>
      </c>
      <c r="H14" s="114">
        <v>3302</v>
      </c>
      <c r="I14" s="114">
        <v>3408</v>
      </c>
      <c r="J14" s="140">
        <v>3274</v>
      </c>
      <c r="K14" s="114">
        <v>-207</v>
      </c>
      <c r="L14" s="116">
        <v>-6.3225412339645697</v>
      </c>
    </row>
    <row r="15" spans="1:17" s="110" customFormat="1" ht="15" customHeight="1" x14ac:dyDescent="0.2">
      <c r="A15" s="120"/>
      <c r="B15" s="119"/>
      <c r="C15" s="258" t="s">
        <v>106</v>
      </c>
      <c r="E15" s="113">
        <v>49.755461362895339</v>
      </c>
      <c r="F15" s="115">
        <v>1526</v>
      </c>
      <c r="G15" s="114">
        <v>1555</v>
      </c>
      <c r="H15" s="114">
        <v>1592</v>
      </c>
      <c r="I15" s="114">
        <v>1655</v>
      </c>
      <c r="J15" s="140">
        <v>1599</v>
      </c>
      <c r="K15" s="114">
        <v>-73</v>
      </c>
      <c r="L15" s="116">
        <v>-4.5653533458411504</v>
      </c>
    </row>
    <row r="16" spans="1:17" s="110" customFormat="1" ht="15" customHeight="1" x14ac:dyDescent="0.2">
      <c r="A16" s="120"/>
      <c r="B16" s="119"/>
      <c r="C16" s="258" t="s">
        <v>107</v>
      </c>
      <c r="E16" s="113">
        <v>50.244538637104661</v>
      </c>
      <c r="F16" s="115">
        <v>1541</v>
      </c>
      <c r="G16" s="114">
        <v>1656</v>
      </c>
      <c r="H16" s="114">
        <v>1710</v>
      </c>
      <c r="I16" s="114">
        <v>1753</v>
      </c>
      <c r="J16" s="140">
        <v>1675</v>
      </c>
      <c r="K16" s="114">
        <v>-134</v>
      </c>
      <c r="L16" s="116">
        <v>-8</v>
      </c>
    </row>
    <row r="17" spans="1:12" s="110" customFormat="1" ht="15" customHeight="1" x14ac:dyDescent="0.2">
      <c r="A17" s="120"/>
      <c r="B17" s="121" t="s">
        <v>109</v>
      </c>
      <c r="C17" s="258"/>
      <c r="E17" s="113">
        <v>44.796977148683503</v>
      </c>
      <c r="F17" s="115">
        <v>7469</v>
      </c>
      <c r="G17" s="114">
        <v>8001</v>
      </c>
      <c r="H17" s="114">
        <v>8048</v>
      </c>
      <c r="I17" s="114">
        <v>8051</v>
      </c>
      <c r="J17" s="140">
        <v>7936</v>
      </c>
      <c r="K17" s="114">
        <v>-467</v>
      </c>
      <c r="L17" s="116">
        <v>-5.884576612903226</v>
      </c>
    </row>
    <row r="18" spans="1:12" s="110" customFormat="1" ht="15" customHeight="1" x14ac:dyDescent="0.2">
      <c r="A18" s="120"/>
      <c r="B18" s="119"/>
      <c r="C18" s="258" t="s">
        <v>106</v>
      </c>
      <c r="E18" s="113">
        <v>33.900120498058641</v>
      </c>
      <c r="F18" s="115">
        <v>2532</v>
      </c>
      <c r="G18" s="114">
        <v>2729</v>
      </c>
      <c r="H18" s="114">
        <v>2714</v>
      </c>
      <c r="I18" s="114">
        <v>2670</v>
      </c>
      <c r="J18" s="140">
        <v>2621</v>
      </c>
      <c r="K18" s="114">
        <v>-89</v>
      </c>
      <c r="L18" s="116">
        <v>-3.3956505150705838</v>
      </c>
    </row>
    <row r="19" spans="1:12" s="110" customFormat="1" ht="15" customHeight="1" x14ac:dyDescent="0.2">
      <c r="A19" s="120"/>
      <c r="B19" s="119"/>
      <c r="C19" s="258" t="s">
        <v>107</v>
      </c>
      <c r="E19" s="113">
        <v>66.099879501941359</v>
      </c>
      <c r="F19" s="115">
        <v>4937</v>
      </c>
      <c r="G19" s="114">
        <v>5272</v>
      </c>
      <c r="H19" s="114">
        <v>5334</v>
      </c>
      <c r="I19" s="114">
        <v>5381</v>
      </c>
      <c r="J19" s="140">
        <v>5315</v>
      </c>
      <c r="K19" s="114">
        <v>-378</v>
      </c>
      <c r="L19" s="116">
        <v>-7.111947318908749</v>
      </c>
    </row>
    <row r="20" spans="1:12" s="110" customFormat="1" ht="15" customHeight="1" x14ac:dyDescent="0.2">
      <c r="A20" s="120"/>
      <c r="B20" s="121" t="s">
        <v>110</v>
      </c>
      <c r="C20" s="258"/>
      <c r="E20" s="113">
        <v>18.664907335212618</v>
      </c>
      <c r="F20" s="115">
        <v>3112</v>
      </c>
      <c r="G20" s="114">
        <v>3198</v>
      </c>
      <c r="H20" s="114">
        <v>3169</v>
      </c>
      <c r="I20" s="114">
        <v>3161</v>
      </c>
      <c r="J20" s="140">
        <v>3137</v>
      </c>
      <c r="K20" s="114">
        <v>-25</v>
      </c>
      <c r="L20" s="116">
        <v>-0.79693975135479755</v>
      </c>
    </row>
    <row r="21" spans="1:12" s="110" customFormat="1" ht="15" customHeight="1" x14ac:dyDescent="0.2">
      <c r="A21" s="120"/>
      <c r="B21" s="119"/>
      <c r="C21" s="258" t="s">
        <v>106</v>
      </c>
      <c r="E21" s="113">
        <v>33.515424164524418</v>
      </c>
      <c r="F21" s="115">
        <v>1043</v>
      </c>
      <c r="G21" s="114">
        <v>1108</v>
      </c>
      <c r="H21" s="114">
        <v>1103</v>
      </c>
      <c r="I21" s="114">
        <v>1092</v>
      </c>
      <c r="J21" s="140">
        <v>1079</v>
      </c>
      <c r="K21" s="114">
        <v>-36</v>
      </c>
      <c r="L21" s="116">
        <v>-3.3364226135310471</v>
      </c>
    </row>
    <row r="22" spans="1:12" s="110" customFormat="1" ht="15" customHeight="1" x14ac:dyDescent="0.2">
      <c r="A22" s="120"/>
      <c r="B22" s="119"/>
      <c r="C22" s="258" t="s">
        <v>107</v>
      </c>
      <c r="E22" s="113">
        <v>66.484575835475582</v>
      </c>
      <c r="F22" s="115">
        <v>2069</v>
      </c>
      <c r="G22" s="114">
        <v>2090</v>
      </c>
      <c r="H22" s="114">
        <v>2066</v>
      </c>
      <c r="I22" s="114">
        <v>2069</v>
      </c>
      <c r="J22" s="140">
        <v>2058</v>
      </c>
      <c r="K22" s="114">
        <v>11</v>
      </c>
      <c r="L22" s="116">
        <v>0.53449951409135088</v>
      </c>
    </row>
    <row r="23" spans="1:12" s="110" customFormat="1" ht="15" customHeight="1" x14ac:dyDescent="0.2">
      <c r="A23" s="120"/>
      <c r="B23" s="121" t="s">
        <v>111</v>
      </c>
      <c r="C23" s="258"/>
      <c r="E23" s="113">
        <v>18.14310561986445</v>
      </c>
      <c r="F23" s="115">
        <v>3025</v>
      </c>
      <c r="G23" s="114">
        <v>3146</v>
      </c>
      <c r="H23" s="114">
        <v>3122</v>
      </c>
      <c r="I23" s="114">
        <v>3105</v>
      </c>
      <c r="J23" s="140">
        <v>3002</v>
      </c>
      <c r="K23" s="114">
        <v>23</v>
      </c>
      <c r="L23" s="116">
        <v>0.76615589606928713</v>
      </c>
    </row>
    <row r="24" spans="1:12" s="110" customFormat="1" ht="15" customHeight="1" x14ac:dyDescent="0.2">
      <c r="A24" s="120"/>
      <c r="B24" s="119"/>
      <c r="C24" s="258" t="s">
        <v>106</v>
      </c>
      <c r="E24" s="113">
        <v>55.900826446280995</v>
      </c>
      <c r="F24" s="115">
        <v>1691</v>
      </c>
      <c r="G24" s="114">
        <v>1757</v>
      </c>
      <c r="H24" s="114">
        <v>1769</v>
      </c>
      <c r="I24" s="114">
        <v>1771</v>
      </c>
      <c r="J24" s="140">
        <v>1708</v>
      </c>
      <c r="K24" s="114">
        <v>-17</v>
      </c>
      <c r="L24" s="116">
        <v>-0.99531615925058547</v>
      </c>
    </row>
    <row r="25" spans="1:12" s="110" customFormat="1" ht="15" customHeight="1" x14ac:dyDescent="0.2">
      <c r="A25" s="120"/>
      <c r="B25" s="119"/>
      <c r="C25" s="258" t="s">
        <v>107</v>
      </c>
      <c r="E25" s="113">
        <v>44.099173553719005</v>
      </c>
      <c r="F25" s="115">
        <v>1334</v>
      </c>
      <c r="G25" s="114">
        <v>1389</v>
      </c>
      <c r="H25" s="114">
        <v>1353</v>
      </c>
      <c r="I25" s="114">
        <v>1334</v>
      </c>
      <c r="J25" s="140">
        <v>1294</v>
      </c>
      <c r="K25" s="114">
        <v>40</v>
      </c>
      <c r="L25" s="116">
        <v>3.091190108191654</v>
      </c>
    </row>
    <row r="26" spans="1:12" s="110" customFormat="1" ht="15" customHeight="1" x14ac:dyDescent="0.2">
      <c r="A26" s="120"/>
      <c r="C26" s="121" t="s">
        <v>187</v>
      </c>
      <c r="D26" s="110" t="s">
        <v>188</v>
      </c>
      <c r="E26" s="113">
        <v>1.6073891921069994</v>
      </c>
      <c r="F26" s="115">
        <v>268</v>
      </c>
      <c r="G26" s="114">
        <v>300</v>
      </c>
      <c r="H26" s="114">
        <v>323</v>
      </c>
      <c r="I26" s="114">
        <v>279</v>
      </c>
      <c r="J26" s="140">
        <v>272</v>
      </c>
      <c r="K26" s="114">
        <v>-4</v>
      </c>
      <c r="L26" s="116">
        <v>-1.4705882352941178</v>
      </c>
    </row>
    <row r="27" spans="1:12" s="110" customFormat="1" ht="15" customHeight="1" x14ac:dyDescent="0.2">
      <c r="A27" s="120"/>
      <c r="B27" s="119"/>
      <c r="D27" s="259" t="s">
        <v>106</v>
      </c>
      <c r="E27" s="113">
        <v>49.253731343283583</v>
      </c>
      <c r="F27" s="115">
        <v>132</v>
      </c>
      <c r="G27" s="114">
        <v>146</v>
      </c>
      <c r="H27" s="114">
        <v>167</v>
      </c>
      <c r="I27" s="114">
        <v>142</v>
      </c>
      <c r="J27" s="140">
        <v>134</v>
      </c>
      <c r="K27" s="114">
        <v>-2</v>
      </c>
      <c r="L27" s="116">
        <v>-1.4925373134328359</v>
      </c>
    </row>
    <row r="28" spans="1:12" s="110" customFormat="1" ht="15" customHeight="1" x14ac:dyDescent="0.2">
      <c r="A28" s="120"/>
      <c r="B28" s="119"/>
      <c r="D28" s="259" t="s">
        <v>107</v>
      </c>
      <c r="E28" s="113">
        <v>50.746268656716417</v>
      </c>
      <c r="F28" s="115">
        <v>136</v>
      </c>
      <c r="G28" s="114">
        <v>154</v>
      </c>
      <c r="H28" s="114">
        <v>156</v>
      </c>
      <c r="I28" s="114">
        <v>137</v>
      </c>
      <c r="J28" s="140">
        <v>138</v>
      </c>
      <c r="K28" s="114">
        <v>-2</v>
      </c>
      <c r="L28" s="116">
        <v>-1.4492753623188406</v>
      </c>
    </row>
    <row r="29" spans="1:12" s="110" customFormat="1" ht="24" customHeight="1" x14ac:dyDescent="0.2">
      <c r="A29" s="604" t="s">
        <v>189</v>
      </c>
      <c r="B29" s="605"/>
      <c r="C29" s="605"/>
      <c r="D29" s="606"/>
      <c r="E29" s="113">
        <v>95.069873448089723</v>
      </c>
      <c r="F29" s="115">
        <v>15851</v>
      </c>
      <c r="G29" s="114">
        <v>16728</v>
      </c>
      <c r="H29" s="114">
        <v>16834</v>
      </c>
      <c r="I29" s="114">
        <v>16914</v>
      </c>
      <c r="J29" s="140">
        <v>16566</v>
      </c>
      <c r="K29" s="114">
        <v>-715</v>
      </c>
      <c r="L29" s="116">
        <v>-4.3160690571049134</v>
      </c>
    </row>
    <row r="30" spans="1:12" s="110" customFormat="1" ht="15" customHeight="1" x14ac:dyDescent="0.2">
      <c r="A30" s="120"/>
      <c r="B30" s="119"/>
      <c r="C30" s="258" t="s">
        <v>106</v>
      </c>
      <c r="E30" s="113">
        <v>40.552646520724245</v>
      </c>
      <c r="F30" s="115">
        <v>6428</v>
      </c>
      <c r="G30" s="114">
        <v>6760</v>
      </c>
      <c r="H30" s="114">
        <v>6806</v>
      </c>
      <c r="I30" s="114">
        <v>6804</v>
      </c>
      <c r="J30" s="140">
        <v>6624</v>
      </c>
      <c r="K30" s="114">
        <v>-196</v>
      </c>
      <c r="L30" s="116">
        <v>-2.9589371980676327</v>
      </c>
    </row>
    <row r="31" spans="1:12" s="110" customFormat="1" ht="15" customHeight="1" x14ac:dyDescent="0.2">
      <c r="A31" s="120"/>
      <c r="B31" s="119"/>
      <c r="C31" s="258" t="s">
        <v>107</v>
      </c>
      <c r="E31" s="113">
        <v>59.447353479275755</v>
      </c>
      <c r="F31" s="115">
        <v>9423</v>
      </c>
      <c r="G31" s="114">
        <v>9968</v>
      </c>
      <c r="H31" s="114">
        <v>10028</v>
      </c>
      <c r="I31" s="114">
        <v>10110</v>
      </c>
      <c r="J31" s="140">
        <v>9942</v>
      </c>
      <c r="K31" s="114">
        <v>-519</v>
      </c>
      <c r="L31" s="116">
        <v>-5.2202776101388046</v>
      </c>
    </row>
    <row r="32" spans="1:12" s="110" customFormat="1" ht="15" customHeight="1" x14ac:dyDescent="0.2">
      <c r="A32" s="120"/>
      <c r="B32" s="119" t="s">
        <v>117</v>
      </c>
      <c r="C32" s="258"/>
      <c r="E32" s="113">
        <v>4.8161698554549268</v>
      </c>
      <c r="F32" s="114">
        <v>803</v>
      </c>
      <c r="G32" s="114">
        <v>811</v>
      </c>
      <c r="H32" s="114">
        <v>786</v>
      </c>
      <c r="I32" s="114">
        <v>790</v>
      </c>
      <c r="J32" s="140">
        <v>760</v>
      </c>
      <c r="K32" s="114">
        <v>43</v>
      </c>
      <c r="L32" s="116">
        <v>5.6578947368421053</v>
      </c>
    </row>
    <row r="33" spans="1:12" s="110" customFormat="1" ht="15" customHeight="1" x14ac:dyDescent="0.2">
      <c r="A33" s="120"/>
      <c r="B33" s="119"/>
      <c r="C33" s="258" t="s">
        <v>106</v>
      </c>
      <c r="E33" s="113">
        <v>44.084682440846827</v>
      </c>
      <c r="F33" s="114">
        <v>354</v>
      </c>
      <c r="G33" s="114">
        <v>382</v>
      </c>
      <c r="H33" s="114">
        <v>363</v>
      </c>
      <c r="I33" s="114">
        <v>375</v>
      </c>
      <c r="J33" s="140">
        <v>374</v>
      </c>
      <c r="K33" s="114">
        <v>-20</v>
      </c>
      <c r="L33" s="116">
        <v>-5.3475935828877006</v>
      </c>
    </row>
    <row r="34" spans="1:12" s="110" customFormat="1" ht="15" customHeight="1" x14ac:dyDescent="0.2">
      <c r="A34" s="120"/>
      <c r="B34" s="119"/>
      <c r="C34" s="258" t="s">
        <v>107</v>
      </c>
      <c r="E34" s="113">
        <v>55.915317559153173</v>
      </c>
      <c r="F34" s="114">
        <v>449</v>
      </c>
      <c r="G34" s="114">
        <v>429</v>
      </c>
      <c r="H34" s="114">
        <v>423</v>
      </c>
      <c r="I34" s="114">
        <v>415</v>
      </c>
      <c r="J34" s="140">
        <v>386</v>
      </c>
      <c r="K34" s="114">
        <v>63</v>
      </c>
      <c r="L34" s="116">
        <v>16.321243523316063</v>
      </c>
    </row>
    <row r="35" spans="1:12" s="110" customFormat="1" ht="24" customHeight="1" x14ac:dyDescent="0.2">
      <c r="A35" s="604" t="s">
        <v>192</v>
      </c>
      <c r="B35" s="605"/>
      <c r="C35" s="605"/>
      <c r="D35" s="606"/>
      <c r="E35" s="113">
        <v>18.347028129310861</v>
      </c>
      <c r="F35" s="114">
        <v>3059</v>
      </c>
      <c r="G35" s="114">
        <v>3172</v>
      </c>
      <c r="H35" s="114">
        <v>3224</v>
      </c>
      <c r="I35" s="114">
        <v>3359</v>
      </c>
      <c r="J35" s="114">
        <v>3230</v>
      </c>
      <c r="K35" s="318">
        <v>-171</v>
      </c>
      <c r="L35" s="319">
        <v>-5.2941176470588234</v>
      </c>
    </row>
    <row r="36" spans="1:12" s="110" customFormat="1" ht="15" customHeight="1" x14ac:dyDescent="0.2">
      <c r="A36" s="120"/>
      <c r="B36" s="119"/>
      <c r="C36" s="258" t="s">
        <v>106</v>
      </c>
      <c r="E36" s="113">
        <v>41.091860084995098</v>
      </c>
      <c r="F36" s="114">
        <v>1257</v>
      </c>
      <c r="G36" s="114">
        <v>1300</v>
      </c>
      <c r="H36" s="114">
        <v>1331</v>
      </c>
      <c r="I36" s="114">
        <v>1405</v>
      </c>
      <c r="J36" s="114">
        <v>1351</v>
      </c>
      <c r="K36" s="318">
        <v>-94</v>
      </c>
      <c r="L36" s="116">
        <v>-6.9578090303478906</v>
      </c>
    </row>
    <row r="37" spans="1:12" s="110" customFormat="1" ht="15" customHeight="1" x14ac:dyDescent="0.2">
      <c r="A37" s="120"/>
      <c r="B37" s="119"/>
      <c r="C37" s="258" t="s">
        <v>107</v>
      </c>
      <c r="E37" s="113">
        <v>58.908139915004902</v>
      </c>
      <c r="F37" s="114">
        <v>1802</v>
      </c>
      <c r="G37" s="114">
        <v>1872</v>
      </c>
      <c r="H37" s="114">
        <v>1893</v>
      </c>
      <c r="I37" s="114">
        <v>1954</v>
      </c>
      <c r="J37" s="140">
        <v>1879</v>
      </c>
      <c r="K37" s="114">
        <v>-77</v>
      </c>
      <c r="L37" s="116">
        <v>-4.0979244278871736</v>
      </c>
    </row>
    <row r="38" spans="1:12" s="110" customFormat="1" ht="15" customHeight="1" x14ac:dyDescent="0.2">
      <c r="A38" s="120"/>
      <c r="B38" s="119" t="s">
        <v>328</v>
      </c>
      <c r="C38" s="258"/>
      <c r="E38" s="113">
        <v>59.137527739459003</v>
      </c>
      <c r="F38" s="114">
        <v>9860</v>
      </c>
      <c r="G38" s="114">
        <v>10383</v>
      </c>
      <c r="H38" s="114">
        <v>10424</v>
      </c>
      <c r="I38" s="114">
        <v>10351</v>
      </c>
      <c r="J38" s="140">
        <v>10166</v>
      </c>
      <c r="K38" s="114">
        <v>-306</v>
      </c>
      <c r="L38" s="116">
        <v>-3.0100334448160537</v>
      </c>
    </row>
    <row r="39" spans="1:12" s="110" customFormat="1" ht="15" customHeight="1" x14ac:dyDescent="0.2">
      <c r="A39" s="120"/>
      <c r="B39" s="119"/>
      <c r="C39" s="258" t="s">
        <v>106</v>
      </c>
      <c r="E39" s="113">
        <v>41.369168356997974</v>
      </c>
      <c r="F39" s="115">
        <v>4079</v>
      </c>
      <c r="G39" s="114">
        <v>4300</v>
      </c>
      <c r="H39" s="114">
        <v>4310</v>
      </c>
      <c r="I39" s="114">
        <v>4256</v>
      </c>
      <c r="J39" s="140">
        <v>4143</v>
      </c>
      <c r="K39" s="114">
        <v>-64</v>
      </c>
      <c r="L39" s="116">
        <v>-1.5447743181269611</v>
      </c>
    </row>
    <row r="40" spans="1:12" s="110" customFormat="1" ht="15" customHeight="1" x14ac:dyDescent="0.2">
      <c r="A40" s="120"/>
      <c r="B40" s="119"/>
      <c r="C40" s="258" t="s">
        <v>107</v>
      </c>
      <c r="E40" s="113">
        <v>58.630831643002026</v>
      </c>
      <c r="F40" s="115">
        <v>5781</v>
      </c>
      <c r="G40" s="114">
        <v>6083</v>
      </c>
      <c r="H40" s="114">
        <v>6114</v>
      </c>
      <c r="I40" s="114">
        <v>6095</v>
      </c>
      <c r="J40" s="140">
        <v>6023</v>
      </c>
      <c r="K40" s="114">
        <v>-242</v>
      </c>
      <c r="L40" s="116">
        <v>-4.0179312634899551</v>
      </c>
    </row>
    <row r="41" spans="1:12" s="110" customFormat="1" ht="15" customHeight="1" x14ac:dyDescent="0.2">
      <c r="A41" s="120"/>
      <c r="B41" s="320" t="s">
        <v>515</v>
      </c>
      <c r="C41" s="258"/>
      <c r="E41" s="113">
        <v>4.7741858093924305</v>
      </c>
      <c r="F41" s="115">
        <v>796</v>
      </c>
      <c r="G41" s="114">
        <v>810</v>
      </c>
      <c r="H41" s="114">
        <v>794</v>
      </c>
      <c r="I41" s="114">
        <v>807</v>
      </c>
      <c r="J41" s="140">
        <v>767</v>
      </c>
      <c r="K41" s="114">
        <v>29</v>
      </c>
      <c r="L41" s="116">
        <v>3.7809647979139505</v>
      </c>
    </row>
    <row r="42" spans="1:12" s="110" customFormat="1" ht="15" customHeight="1" x14ac:dyDescent="0.2">
      <c r="A42" s="120"/>
      <c r="B42" s="119"/>
      <c r="C42" s="268" t="s">
        <v>106</v>
      </c>
      <c r="D42" s="182"/>
      <c r="E42" s="113">
        <v>43.341708542713569</v>
      </c>
      <c r="F42" s="115">
        <v>345</v>
      </c>
      <c r="G42" s="114">
        <v>344</v>
      </c>
      <c r="H42" s="114">
        <v>340</v>
      </c>
      <c r="I42" s="114">
        <v>329</v>
      </c>
      <c r="J42" s="140">
        <v>319</v>
      </c>
      <c r="K42" s="114">
        <v>26</v>
      </c>
      <c r="L42" s="116">
        <v>8.1504702194357375</v>
      </c>
    </row>
    <row r="43" spans="1:12" s="110" customFormat="1" ht="15" customHeight="1" x14ac:dyDescent="0.2">
      <c r="A43" s="120"/>
      <c r="B43" s="119"/>
      <c r="C43" s="268" t="s">
        <v>107</v>
      </c>
      <c r="D43" s="182"/>
      <c r="E43" s="113">
        <v>56.658291457286431</v>
      </c>
      <c r="F43" s="115">
        <v>451</v>
      </c>
      <c r="G43" s="114">
        <v>466</v>
      </c>
      <c r="H43" s="114">
        <v>454</v>
      </c>
      <c r="I43" s="114">
        <v>478</v>
      </c>
      <c r="J43" s="140">
        <v>448</v>
      </c>
      <c r="K43" s="114">
        <v>3</v>
      </c>
      <c r="L43" s="116">
        <v>0.6696428571428571</v>
      </c>
    </row>
    <row r="44" spans="1:12" s="110" customFormat="1" ht="15" customHeight="1" x14ac:dyDescent="0.2">
      <c r="A44" s="120"/>
      <c r="B44" s="119" t="s">
        <v>205</v>
      </c>
      <c r="C44" s="268"/>
      <c r="D44" s="182"/>
      <c r="E44" s="113">
        <v>17.741258321837702</v>
      </c>
      <c r="F44" s="115">
        <v>2958</v>
      </c>
      <c r="G44" s="114">
        <v>3191</v>
      </c>
      <c r="H44" s="114">
        <v>3199</v>
      </c>
      <c r="I44" s="114">
        <v>3208</v>
      </c>
      <c r="J44" s="140">
        <v>3186</v>
      </c>
      <c r="K44" s="114">
        <v>-228</v>
      </c>
      <c r="L44" s="116">
        <v>-7.1563088512241055</v>
      </c>
    </row>
    <row r="45" spans="1:12" s="110" customFormat="1" ht="15" customHeight="1" x14ac:dyDescent="0.2">
      <c r="A45" s="120"/>
      <c r="B45" s="119"/>
      <c r="C45" s="268" t="s">
        <v>106</v>
      </c>
      <c r="D45" s="182"/>
      <c r="E45" s="113">
        <v>37.559161595672755</v>
      </c>
      <c r="F45" s="115">
        <v>1111</v>
      </c>
      <c r="G45" s="114">
        <v>1205</v>
      </c>
      <c r="H45" s="114">
        <v>1197</v>
      </c>
      <c r="I45" s="114">
        <v>1198</v>
      </c>
      <c r="J45" s="140">
        <v>1194</v>
      </c>
      <c r="K45" s="114">
        <v>-83</v>
      </c>
      <c r="L45" s="116">
        <v>-6.9514237855946401</v>
      </c>
    </row>
    <row r="46" spans="1:12" s="110" customFormat="1" ht="15" customHeight="1" x14ac:dyDescent="0.2">
      <c r="A46" s="123"/>
      <c r="B46" s="124"/>
      <c r="C46" s="260" t="s">
        <v>107</v>
      </c>
      <c r="D46" s="261"/>
      <c r="E46" s="125">
        <v>62.440838404327245</v>
      </c>
      <c r="F46" s="143">
        <v>1847</v>
      </c>
      <c r="G46" s="144">
        <v>1986</v>
      </c>
      <c r="H46" s="144">
        <v>2002</v>
      </c>
      <c r="I46" s="144">
        <v>2010</v>
      </c>
      <c r="J46" s="145">
        <v>1992</v>
      </c>
      <c r="K46" s="144">
        <v>-145</v>
      </c>
      <c r="L46" s="146">
        <v>-7.2791164658634537</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329</v>
      </c>
      <c r="B49" s="192"/>
      <c r="C49" s="192"/>
      <c r="D49" s="192"/>
      <c r="E49" s="273"/>
      <c r="F49" s="274"/>
      <c r="G49" s="274"/>
      <c r="H49" s="274"/>
      <c r="I49" s="274"/>
      <c r="J49" s="274"/>
      <c r="K49" s="274"/>
      <c r="L49" s="276"/>
    </row>
    <row r="50" spans="1:12" ht="14.25" customHeight="1" x14ac:dyDescent="0.2">
      <c r="A50" s="535" t="s">
        <v>516</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19"/>
      <c r="B53" s="619"/>
      <c r="C53" s="619"/>
      <c r="D53" s="619"/>
      <c r="E53" s="619"/>
      <c r="F53" s="619"/>
      <c r="G53" s="619"/>
      <c r="H53" s="619"/>
      <c r="I53" s="619"/>
      <c r="J53" s="619"/>
      <c r="K53" s="619"/>
      <c r="L53" s="619"/>
    </row>
    <row r="54" spans="1:12" ht="21" customHeight="1" x14ac:dyDescent="0.2">
      <c r="A54" s="602"/>
      <c r="B54" s="602"/>
      <c r="C54" s="602"/>
      <c r="D54" s="602"/>
      <c r="E54" s="602"/>
      <c r="F54" s="602"/>
      <c r="G54" s="602"/>
      <c r="H54" s="602"/>
      <c r="I54" s="602"/>
      <c r="J54" s="602"/>
      <c r="K54" s="602"/>
      <c r="L54" s="602"/>
    </row>
    <row r="55" spans="1:12" ht="12.75" customHeight="1" x14ac:dyDescent="0.2"/>
  </sheetData>
  <mergeCells count="21">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35:D35"/>
    <mergeCell ref="A51:L51"/>
    <mergeCell ref="A52:L52"/>
    <mergeCell ref="A53:L53"/>
    <mergeCell ref="A54:L5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330</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16673</v>
      </c>
      <c r="E11" s="114">
        <v>17556</v>
      </c>
      <c r="F11" s="114">
        <v>17641</v>
      </c>
      <c r="G11" s="114">
        <v>17725</v>
      </c>
      <c r="H11" s="140">
        <v>17349</v>
      </c>
      <c r="I11" s="115">
        <v>-676</v>
      </c>
      <c r="J11" s="116">
        <v>-3.8964781831805868</v>
      </c>
    </row>
    <row r="12" spans="1:15" s="110" customFormat="1" ht="24.95" customHeight="1" x14ac:dyDescent="0.2">
      <c r="A12" s="193" t="s">
        <v>132</v>
      </c>
      <c r="B12" s="194" t="s">
        <v>133</v>
      </c>
      <c r="C12" s="113">
        <v>8.7446770227313628</v>
      </c>
      <c r="D12" s="115">
        <v>1458</v>
      </c>
      <c r="E12" s="114">
        <v>1440</v>
      </c>
      <c r="F12" s="114">
        <v>1452</v>
      </c>
      <c r="G12" s="114">
        <v>1436</v>
      </c>
      <c r="H12" s="140">
        <v>1400</v>
      </c>
      <c r="I12" s="115">
        <v>58</v>
      </c>
      <c r="J12" s="116">
        <v>4.1428571428571432</v>
      </c>
    </row>
    <row r="13" spans="1:15" s="110" customFormat="1" ht="24.95" customHeight="1" x14ac:dyDescent="0.2">
      <c r="A13" s="193" t="s">
        <v>134</v>
      </c>
      <c r="B13" s="199" t="s">
        <v>214</v>
      </c>
      <c r="C13" s="113">
        <v>1.1695555688838242</v>
      </c>
      <c r="D13" s="115">
        <v>195</v>
      </c>
      <c r="E13" s="114">
        <v>191</v>
      </c>
      <c r="F13" s="114">
        <v>197</v>
      </c>
      <c r="G13" s="114">
        <v>182</v>
      </c>
      <c r="H13" s="140">
        <v>190</v>
      </c>
      <c r="I13" s="115">
        <v>5</v>
      </c>
      <c r="J13" s="116">
        <v>2.6315789473684212</v>
      </c>
    </row>
    <row r="14" spans="1:15" s="287" customFormat="1" ht="24.95" customHeight="1" x14ac:dyDescent="0.2">
      <c r="A14" s="193" t="s">
        <v>215</v>
      </c>
      <c r="B14" s="199" t="s">
        <v>137</v>
      </c>
      <c r="C14" s="113">
        <v>7.4671624782582615</v>
      </c>
      <c r="D14" s="115">
        <v>1245</v>
      </c>
      <c r="E14" s="114">
        <v>1272</v>
      </c>
      <c r="F14" s="114">
        <v>1299</v>
      </c>
      <c r="G14" s="114">
        <v>1298</v>
      </c>
      <c r="H14" s="140">
        <v>1361</v>
      </c>
      <c r="I14" s="115">
        <v>-116</v>
      </c>
      <c r="J14" s="116">
        <v>-8.523144746509919</v>
      </c>
      <c r="K14" s="110"/>
      <c r="L14" s="110"/>
      <c r="M14" s="110"/>
      <c r="N14" s="110"/>
      <c r="O14" s="110"/>
    </row>
    <row r="15" spans="1:15" s="110" customFormat="1" ht="24.95" customHeight="1" x14ac:dyDescent="0.2">
      <c r="A15" s="193" t="s">
        <v>216</v>
      </c>
      <c r="B15" s="199" t="s">
        <v>217</v>
      </c>
      <c r="C15" s="113">
        <v>4.3543453487674686</v>
      </c>
      <c r="D15" s="115">
        <v>726</v>
      </c>
      <c r="E15" s="114">
        <v>753</v>
      </c>
      <c r="F15" s="114">
        <v>768</v>
      </c>
      <c r="G15" s="114">
        <v>765</v>
      </c>
      <c r="H15" s="140">
        <v>741</v>
      </c>
      <c r="I15" s="115">
        <v>-15</v>
      </c>
      <c r="J15" s="116">
        <v>-2.0242914979757085</v>
      </c>
    </row>
    <row r="16" spans="1:15" s="287" customFormat="1" ht="24.95" customHeight="1" x14ac:dyDescent="0.2">
      <c r="A16" s="193" t="s">
        <v>218</v>
      </c>
      <c r="B16" s="199" t="s">
        <v>141</v>
      </c>
      <c r="C16" s="113">
        <v>2.3571043003658612</v>
      </c>
      <c r="D16" s="115">
        <v>393</v>
      </c>
      <c r="E16" s="114">
        <v>389</v>
      </c>
      <c r="F16" s="114">
        <v>400</v>
      </c>
      <c r="G16" s="114">
        <v>399</v>
      </c>
      <c r="H16" s="140">
        <v>482</v>
      </c>
      <c r="I16" s="115">
        <v>-89</v>
      </c>
      <c r="J16" s="116">
        <v>-18.46473029045643</v>
      </c>
      <c r="K16" s="110"/>
      <c r="L16" s="110"/>
      <c r="M16" s="110"/>
      <c r="N16" s="110"/>
      <c r="O16" s="110"/>
    </row>
    <row r="17" spans="1:15" s="110" customFormat="1" ht="24.95" customHeight="1" x14ac:dyDescent="0.2">
      <c r="A17" s="193" t="s">
        <v>142</v>
      </c>
      <c r="B17" s="199" t="s">
        <v>220</v>
      </c>
      <c r="C17" s="113">
        <v>0.75571282912493254</v>
      </c>
      <c r="D17" s="115">
        <v>126</v>
      </c>
      <c r="E17" s="114">
        <v>130</v>
      </c>
      <c r="F17" s="114">
        <v>131</v>
      </c>
      <c r="G17" s="114">
        <v>134</v>
      </c>
      <c r="H17" s="140">
        <v>138</v>
      </c>
      <c r="I17" s="115">
        <v>-12</v>
      </c>
      <c r="J17" s="116">
        <v>-8.695652173913043</v>
      </c>
    </row>
    <row r="18" spans="1:15" s="287" customFormat="1" ht="24.95" customHeight="1" x14ac:dyDescent="0.2">
      <c r="A18" s="201" t="s">
        <v>144</v>
      </c>
      <c r="B18" s="202" t="s">
        <v>145</v>
      </c>
      <c r="C18" s="113">
        <v>5.30798296647274</v>
      </c>
      <c r="D18" s="115">
        <v>885</v>
      </c>
      <c r="E18" s="114">
        <v>884</v>
      </c>
      <c r="F18" s="114">
        <v>893</v>
      </c>
      <c r="G18" s="114">
        <v>884</v>
      </c>
      <c r="H18" s="140">
        <v>894</v>
      </c>
      <c r="I18" s="115">
        <v>-9</v>
      </c>
      <c r="J18" s="116">
        <v>-1.0067114093959733</v>
      </c>
      <c r="K18" s="110"/>
      <c r="L18" s="110"/>
      <c r="M18" s="110"/>
      <c r="N18" s="110"/>
      <c r="O18" s="110"/>
    </row>
    <row r="19" spans="1:15" s="110" customFormat="1" ht="24.95" customHeight="1" x14ac:dyDescent="0.2">
      <c r="A19" s="193" t="s">
        <v>146</v>
      </c>
      <c r="B19" s="199" t="s">
        <v>147</v>
      </c>
      <c r="C19" s="113">
        <v>16.895579679721706</v>
      </c>
      <c r="D19" s="115">
        <v>2817</v>
      </c>
      <c r="E19" s="114">
        <v>2943</v>
      </c>
      <c r="F19" s="114">
        <v>2938</v>
      </c>
      <c r="G19" s="114">
        <v>2984</v>
      </c>
      <c r="H19" s="140">
        <v>2859</v>
      </c>
      <c r="I19" s="115">
        <v>-42</v>
      </c>
      <c r="J19" s="116">
        <v>-1.4690451206715636</v>
      </c>
    </row>
    <row r="20" spans="1:15" s="287" customFormat="1" ht="24.95" customHeight="1" x14ac:dyDescent="0.2">
      <c r="A20" s="193" t="s">
        <v>148</v>
      </c>
      <c r="B20" s="199" t="s">
        <v>149</v>
      </c>
      <c r="C20" s="113">
        <v>8.0969231691957049</v>
      </c>
      <c r="D20" s="115">
        <v>1350</v>
      </c>
      <c r="E20" s="114">
        <v>1406</v>
      </c>
      <c r="F20" s="114">
        <v>1443</v>
      </c>
      <c r="G20" s="114">
        <v>1439</v>
      </c>
      <c r="H20" s="140">
        <v>1434</v>
      </c>
      <c r="I20" s="115">
        <v>-84</v>
      </c>
      <c r="J20" s="116">
        <v>-5.8577405857740583</v>
      </c>
      <c r="K20" s="110"/>
      <c r="L20" s="110"/>
      <c r="M20" s="110"/>
      <c r="N20" s="110"/>
      <c r="O20" s="110"/>
    </row>
    <row r="21" spans="1:15" s="110" customFormat="1" ht="24.95" customHeight="1" x14ac:dyDescent="0.2">
      <c r="A21" s="201" t="s">
        <v>150</v>
      </c>
      <c r="B21" s="202" t="s">
        <v>151</v>
      </c>
      <c r="C21" s="113">
        <v>14.808372818329035</v>
      </c>
      <c r="D21" s="115">
        <v>2469</v>
      </c>
      <c r="E21" s="114">
        <v>2837</v>
      </c>
      <c r="F21" s="114">
        <v>2942</v>
      </c>
      <c r="G21" s="114">
        <v>2951</v>
      </c>
      <c r="H21" s="140">
        <v>2856</v>
      </c>
      <c r="I21" s="115">
        <v>-387</v>
      </c>
      <c r="J21" s="116">
        <v>-13.550420168067227</v>
      </c>
    </row>
    <row r="22" spans="1:15" s="110" customFormat="1" ht="24.95" customHeight="1" x14ac:dyDescent="0.2">
      <c r="A22" s="201" t="s">
        <v>152</v>
      </c>
      <c r="B22" s="199" t="s">
        <v>153</v>
      </c>
      <c r="C22" s="113">
        <v>2.5190427637497752</v>
      </c>
      <c r="D22" s="115">
        <v>420</v>
      </c>
      <c r="E22" s="114">
        <v>575</v>
      </c>
      <c r="F22" s="114">
        <v>419</v>
      </c>
      <c r="G22" s="114">
        <v>414</v>
      </c>
      <c r="H22" s="140">
        <v>416</v>
      </c>
      <c r="I22" s="115">
        <v>4</v>
      </c>
      <c r="J22" s="116">
        <v>0.96153846153846156</v>
      </c>
    </row>
    <row r="23" spans="1:15" s="110" customFormat="1" ht="24.95" customHeight="1" x14ac:dyDescent="0.2">
      <c r="A23" s="193" t="s">
        <v>154</v>
      </c>
      <c r="B23" s="199" t="s">
        <v>155</v>
      </c>
      <c r="C23" s="113">
        <v>0.97163078030348471</v>
      </c>
      <c r="D23" s="115">
        <v>162</v>
      </c>
      <c r="E23" s="114">
        <v>163</v>
      </c>
      <c r="F23" s="114">
        <v>166</v>
      </c>
      <c r="G23" s="114">
        <v>162</v>
      </c>
      <c r="H23" s="140">
        <v>159</v>
      </c>
      <c r="I23" s="115">
        <v>3</v>
      </c>
      <c r="J23" s="116">
        <v>1.8867924528301887</v>
      </c>
    </row>
    <row r="24" spans="1:15" s="110" customFormat="1" ht="24.95" customHeight="1" x14ac:dyDescent="0.2">
      <c r="A24" s="193" t="s">
        <v>156</v>
      </c>
      <c r="B24" s="199" t="s">
        <v>221</v>
      </c>
      <c r="C24" s="113">
        <v>5.4219396629280876</v>
      </c>
      <c r="D24" s="115">
        <v>904</v>
      </c>
      <c r="E24" s="114">
        <v>931</v>
      </c>
      <c r="F24" s="114">
        <v>943</v>
      </c>
      <c r="G24" s="114">
        <v>907</v>
      </c>
      <c r="H24" s="140">
        <v>895</v>
      </c>
      <c r="I24" s="115">
        <v>9</v>
      </c>
      <c r="J24" s="116">
        <v>1.005586592178771</v>
      </c>
    </row>
    <row r="25" spans="1:15" s="110" customFormat="1" ht="24.95" customHeight="1" x14ac:dyDescent="0.2">
      <c r="A25" s="193" t="s">
        <v>222</v>
      </c>
      <c r="B25" s="204" t="s">
        <v>159</v>
      </c>
      <c r="C25" s="113">
        <v>3.5566484735800397</v>
      </c>
      <c r="D25" s="115">
        <v>593</v>
      </c>
      <c r="E25" s="114">
        <v>650</v>
      </c>
      <c r="F25" s="114">
        <v>659</v>
      </c>
      <c r="G25" s="114">
        <v>673</v>
      </c>
      <c r="H25" s="140">
        <v>607</v>
      </c>
      <c r="I25" s="115">
        <v>-14</v>
      </c>
      <c r="J25" s="116">
        <v>-2.3064250411861615</v>
      </c>
    </row>
    <row r="26" spans="1:15" s="110" customFormat="1" ht="24.95" customHeight="1" x14ac:dyDescent="0.2">
      <c r="A26" s="201">
        <v>782.78300000000002</v>
      </c>
      <c r="B26" s="203" t="s">
        <v>160</v>
      </c>
      <c r="C26" s="113">
        <v>0.64175613266958553</v>
      </c>
      <c r="D26" s="115">
        <v>107</v>
      </c>
      <c r="E26" s="114">
        <v>95</v>
      </c>
      <c r="F26" s="114">
        <v>89</v>
      </c>
      <c r="G26" s="114">
        <v>128</v>
      </c>
      <c r="H26" s="140">
        <v>123</v>
      </c>
      <c r="I26" s="115">
        <v>-16</v>
      </c>
      <c r="J26" s="116">
        <v>-13.008130081300813</v>
      </c>
    </row>
    <row r="27" spans="1:15" s="110" customFormat="1" ht="24.95" customHeight="1" x14ac:dyDescent="0.2">
      <c r="A27" s="193" t="s">
        <v>161</v>
      </c>
      <c r="B27" s="199" t="s">
        <v>162</v>
      </c>
      <c r="C27" s="113">
        <v>3.4846758231871888</v>
      </c>
      <c r="D27" s="115">
        <v>581</v>
      </c>
      <c r="E27" s="114">
        <v>604</v>
      </c>
      <c r="F27" s="114">
        <v>608</v>
      </c>
      <c r="G27" s="114">
        <v>621</v>
      </c>
      <c r="H27" s="140">
        <v>575</v>
      </c>
      <c r="I27" s="115">
        <v>6</v>
      </c>
      <c r="J27" s="116">
        <v>1.0434782608695652</v>
      </c>
    </row>
    <row r="28" spans="1:15" s="110" customFormat="1" ht="24.95" customHeight="1" x14ac:dyDescent="0.2">
      <c r="A28" s="193" t="s">
        <v>163</v>
      </c>
      <c r="B28" s="199" t="s">
        <v>164</v>
      </c>
      <c r="C28" s="113">
        <v>1.9372638397408986</v>
      </c>
      <c r="D28" s="115">
        <v>323</v>
      </c>
      <c r="E28" s="114">
        <v>333</v>
      </c>
      <c r="F28" s="114">
        <v>326</v>
      </c>
      <c r="G28" s="114">
        <v>351</v>
      </c>
      <c r="H28" s="140">
        <v>344</v>
      </c>
      <c r="I28" s="115">
        <v>-21</v>
      </c>
      <c r="J28" s="116">
        <v>-6.1046511627906979</v>
      </c>
    </row>
    <row r="29" spans="1:15" s="110" customFormat="1" ht="24.95" customHeight="1" x14ac:dyDescent="0.2">
      <c r="A29" s="193">
        <v>86</v>
      </c>
      <c r="B29" s="199" t="s">
        <v>165</v>
      </c>
      <c r="C29" s="113">
        <v>4.3423499070353264</v>
      </c>
      <c r="D29" s="115">
        <v>724</v>
      </c>
      <c r="E29" s="114">
        <v>744</v>
      </c>
      <c r="F29" s="114">
        <v>759</v>
      </c>
      <c r="G29" s="114">
        <v>776</v>
      </c>
      <c r="H29" s="140">
        <v>768</v>
      </c>
      <c r="I29" s="115">
        <v>-44</v>
      </c>
      <c r="J29" s="116">
        <v>-5.729166666666667</v>
      </c>
    </row>
    <row r="30" spans="1:15" s="110" customFormat="1" ht="24.95" customHeight="1" x14ac:dyDescent="0.2">
      <c r="A30" s="193">
        <v>87.88</v>
      </c>
      <c r="B30" s="204" t="s">
        <v>166</v>
      </c>
      <c r="C30" s="113">
        <v>5.4159419420620161</v>
      </c>
      <c r="D30" s="115">
        <v>903</v>
      </c>
      <c r="E30" s="114">
        <v>874</v>
      </c>
      <c r="F30" s="114">
        <v>906</v>
      </c>
      <c r="G30" s="114">
        <v>891</v>
      </c>
      <c r="H30" s="140">
        <v>883</v>
      </c>
      <c r="I30" s="115">
        <v>20</v>
      </c>
      <c r="J30" s="116">
        <v>2.2650056625141564</v>
      </c>
    </row>
    <row r="31" spans="1:15" s="110" customFormat="1" ht="24.95" customHeight="1" x14ac:dyDescent="0.2">
      <c r="A31" s="193" t="s">
        <v>167</v>
      </c>
      <c r="B31" s="199" t="s">
        <v>168</v>
      </c>
      <c r="C31" s="113">
        <v>9.2005038085527495</v>
      </c>
      <c r="D31" s="115">
        <v>1534</v>
      </c>
      <c r="E31" s="114">
        <v>1612</v>
      </c>
      <c r="F31" s="114">
        <v>1601</v>
      </c>
      <c r="G31" s="114">
        <v>1628</v>
      </c>
      <c r="H31" s="140">
        <v>1585</v>
      </c>
      <c r="I31" s="115">
        <v>-51</v>
      </c>
      <c r="J31" s="116">
        <v>-3.2176656151419558</v>
      </c>
    </row>
    <row r="32" spans="1:15" s="110" customFormat="1" ht="24.95" customHeight="1" x14ac:dyDescent="0.2">
      <c r="A32" s="193"/>
      <c r="B32" s="204" t="s">
        <v>169</v>
      </c>
      <c r="C32" s="113" t="s">
        <v>513</v>
      </c>
      <c r="D32" s="115" t="s">
        <v>513</v>
      </c>
      <c r="E32" s="114" t="s">
        <v>513</v>
      </c>
      <c r="F32" s="114" t="s">
        <v>513</v>
      </c>
      <c r="G32" s="114">
        <v>0</v>
      </c>
      <c r="H32" s="140">
        <v>0</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8.7446770227313628</v>
      </c>
      <c r="D34" s="115">
        <v>1458</v>
      </c>
      <c r="E34" s="114">
        <v>1440</v>
      </c>
      <c r="F34" s="114">
        <v>1452</v>
      </c>
      <c r="G34" s="114">
        <v>1436</v>
      </c>
      <c r="H34" s="140">
        <v>1400</v>
      </c>
      <c r="I34" s="115">
        <v>58</v>
      </c>
      <c r="J34" s="116">
        <v>4.1428571428571432</v>
      </c>
    </row>
    <row r="35" spans="1:10" s="110" customFormat="1" ht="24.95" customHeight="1" x14ac:dyDescent="0.2">
      <c r="A35" s="292" t="s">
        <v>171</v>
      </c>
      <c r="B35" s="293" t="s">
        <v>172</v>
      </c>
      <c r="C35" s="113">
        <v>13.944701013614827</v>
      </c>
      <c r="D35" s="115">
        <v>2325</v>
      </c>
      <c r="E35" s="114">
        <v>2347</v>
      </c>
      <c r="F35" s="114">
        <v>2389</v>
      </c>
      <c r="G35" s="114">
        <v>2364</v>
      </c>
      <c r="H35" s="140">
        <v>2445</v>
      </c>
      <c r="I35" s="115">
        <v>-120</v>
      </c>
      <c r="J35" s="116">
        <v>-4.9079754601226995</v>
      </c>
    </row>
    <row r="36" spans="1:10" s="110" customFormat="1" ht="24.95" customHeight="1" x14ac:dyDescent="0.2">
      <c r="A36" s="294" t="s">
        <v>173</v>
      </c>
      <c r="B36" s="295" t="s">
        <v>174</v>
      </c>
      <c r="C36" s="125">
        <v>77.292628801055599</v>
      </c>
      <c r="D36" s="143">
        <v>12887</v>
      </c>
      <c r="E36" s="144">
        <v>13767</v>
      </c>
      <c r="F36" s="144">
        <v>13799</v>
      </c>
      <c r="G36" s="144">
        <v>13925</v>
      </c>
      <c r="H36" s="145">
        <v>13504</v>
      </c>
      <c r="I36" s="143">
        <v>-617</v>
      </c>
      <c r="J36" s="146">
        <v>-4.5690165876777256</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331</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332</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66" t="s">
        <v>97</v>
      </c>
      <c r="F8" s="566" t="s">
        <v>98</v>
      </c>
      <c r="G8" s="566" t="s">
        <v>99</v>
      </c>
      <c r="H8" s="566" t="s">
        <v>100</v>
      </c>
      <c r="I8" s="566" t="s">
        <v>101</v>
      </c>
      <c r="J8" s="590"/>
      <c r="K8" s="591"/>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16673</v>
      </c>
      <c r="F11" s="264">
        <v>17556</v>
      </c>
      <c r="G11" s="264">
        <v>17641</v>
      </c>
      <c r="H11" s="264">
        <v>17725</v>
      </c>
      <c r="I11" s="265">
        <v>17349</v>
      </c>
      <c r="J11" s="263">
        <v>-676</v>
      </c>
      <c r="K11" s="266">
        <v>-3.8964781831805868</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47.364001679361841</v>
      </c>
      <c r="E13" s="115">
        <v>7897</v>
      </c>
      <c r="F13" s="114">
        <v>8195</v>
      </c>
      <c r="G13" s="114">
        <v>8319</v>
      </c>
      <c r="H13" s="114">
        <v>8359</v>
      </c>
      <c r="I13" s="140">
        <v>8214</v>
      </c>
      <c r="J13" s="115">
        <v>-317</v>
      </c>
      <c r="K13" s="116">
        <v>-3.8592646700754809</v>
      </c>
    </row>
    <row r="14" spans="1:15" ht="15.95" customHeight="1" x14ac:dyDescent="0.2">
      <c r="A14" s="306" t="s">
        <v>230</v>
      </c>
      <c r="B14" s="307"/>
      <c r="C14" s="308"/>
      <c r="D14" s="113">
        <v>41.78612127391591</v>
      </c>
      <c r="E14" s="115">
        <v>6967</v>
      </c>
      <c r="F14" s="114">
        <v>7504</v>
      </c>
      <c r="G14" s="114">
        <v>7453</v>
      </c>
      <c r="H14" s="114">
        <v>7471</v>
      </c>
      <c r="I14" s="140">
        <v>7288</v>
      </c>
      <c r="J14" s="115">
        <v>-321</v>
      </c>
      <c r="K14" s="116">
        <v>-4.4045005488474205</v>
      </c>
    </row>
    <row r="15" spans="1:15" ht="15.95" customHeight="1" x14ac:dyDescent="0.2">
      <c r="A15" s="306" t="s">
        <v>231</v>
      </c>
      <c r="B15" s="307"/>
      <c r="C15" s="308"/>
      <c r="D15" s="113">
        <v>4.2163977688478376</v>
      </c>
      <c r="E15" s="115">
        <v>703</v>
      </c>
      <c r="F15" s="114">
        <v>716</v>
      </c>
      <c r="G15" s="114">
        <v>735</v>
      </c>
      <c r="H15" s="114">
        <v>729</v>
      </c>
      <c r="I15" s="140">
        <v>728</v>
      </c>
      <c r="J15" s="115">
        <v>-25</v>
      </c>
      <c r="K15" s="116">
        <v>-3.4340659340659339</v>
      </c>
    </row>
    <row r="16" spans="1:15" ht="15.95" customHeight="1" x14ac:dyDescent="0.2">
      <c r="A16" s="306" t="s">
        <v>232</v>
      </c>
      <c r="B16" s="307"/>
      <c r="C16" s="308"/>
      <c r="D16" s="113">
        <v>2.5730222515444132</v>
      </c>
      <c r="E16" s="115">
        <v>429</v>
      </c>
      <c r="F16" s="114">
        <v>438</v>
      </c>
      <c r="G16" s="114">
        <v>432</v>
      </c>
      <c r="H16" s="114">
        <v>438</v>
      </c>
      <c r="I16" s="140">
        <v>429</v>
      </c>
      <c r="J16" s="115">
        <v>0</v>
      </c>
      <c r="K16" s="116">
        <v>0</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7.8870029388832243</v>
      </c>
      <c r="E18" s="115">
        <v>1315</v>
      </c>
      <c r="F18" s="114">
        <v>1295</v>
      </c>
      <c r="G18" s="114">
        <v>1303</v>
      </c>
      <c r="H18" s="114">
        <v>1305</v>
      </c>
      <c r="I18" s="140">
        <v>1266</v>
      </c>
      <c r="J18" s="115">
        <v>49</v>
      </c>
      <c r="K18" s="116">
        <v>3.8704581358609795</v>
      </c>
    </row>
    <row r="19" spans="1:11" ht="14.1" customHeight="1" x14ac:dyDescent="0.2">
      <c r="A19" s="306" t="s">
        <v>235</v>
      </c>
      <c r="B19" s="307" t="s">
        <v>236</v>
      </c>
      <c r="C19" s="308"/>
      <c r="D19" s="113">
        <v>6.6514724404726202</v>
      </c>
      <c r="E19" s="115">
        <v>1109</v>
      </c>
      <c r="F19" s="114">
        <v>1094</v>
      </c>
      <c r="G19" s="114">
        <v>1110</v>
      </c>
      <c r="H19" s="114">
        <v>1110</v>
      </c>
      <c r="I19" s="140">
        <v>1088</v>
      </c>
      <c r="J19" s="115">
        <v>21</v>
      </c>
      <c r="K19" s="116">
        <v>1.9301470588235294</v>
      </c>
    </row>
    <row r="20" spans="1:11" ht="14.1" customHeight="1" x14ac:dyDescent="0.2">
      <c r="A20" s="306">
        <v>12</v>
      </c>
      <c r="B20" s="307" t="s">
        <v>237</v>
      </c>
      <c r="C20" s="308"/>
      <c r="D20" s="113">
        <v>1.8413003058837643</v>
      </c>
      <c r="E20" s="115">
        <v>307</v>
      </c>
      <c r="F20" s="114">
        <v>340</v>
      </c>
      <c r="G20" s="114">
        <v>348</v>
      </c>
      <c r="H20" s="114">
        <v>349</v>
      </c>
      <c r="I20" s="140">
        <v>318</v>
      </c>
      <c r="J20" s="115">
        <v>-11</v>
      </c>
      <c r="K20" s="116">
        <v>-3.459119496855346</v>
      </c>
    </row>
    <row r="21" spans="1:11" ht="14.1" customHeight="1" x14ac:dyDescent="0.2">
      <c r="A21" s="306">
        <v>21</v>
      </c>
      <c r="B21" s="307" t="s">
        <v>238</v>
      </c>
      <c r="C21" s="308"/>
      <c r="D21" s="113">
        <v>5.9977208660708929E-2</v>
      </c>
      <c r="E21" s="115">
        <v>10</v>
      </c>
      <c r="F21" s="114">
        <v>13</v>
      </c>
      <c r="G21" s="114">
        <v>12</v>
      </c>
      <c r="H21" s="114">
        <v>14</v>
      </c>
      <c r="I21" s="140">
        <v>18</v>
      </c>
      <c r="J21" s="115">
        <v>-8</v>
      </c>
      <c r="K21" s="116">
        <v>-44.444444444444443</v>
      </c>
    </row>
    <row r="22" spans="1:11" ht="14.1" customHeight="1" x14ac:dyDescent="0.2">
      <c r="A22" s="306">
        <v>22</v>
      </c>
      <c r="B22" s="307" t="s">
        <v>239</v>
      </c>
      <c r="C22" s="308"/>
      <c r="D22" s="113">
        <v>0.44383134408924607</v>
      </c>
      <c r="E22" s="115">
        <v>74</v>
      </c>
      <c r="F22" s="114">
        <v>74</v>
      </c>
      <c r="G22" s="114">
        <v>83</v>
      </c>
      <c r="H22" s="114">
        <v>81</v>
      </c>
      <c r="I22" s="140">
        <v>78</v>
      </c>
      <c r="J22" s="115">
        <v>-4</v>
      </c>
      <c r="K22" s="116">
        <v>-5.1282051282051286</v>
      </c>
    </row>
    <row r="23" spans="1:11" ht="14.1" customHeight="1" x14ac:dyDescent="0.2">
      <c r="A23" s="306">
        <v>23</v>
      </c>
      <c r="B23" s="307" t="s">
        <v>240</v>
      </c>
      <c r="C23" s="308"/>
      <c r="D23" s="113">
        <v>0.50980627361602593</v>
      </c>
      <c r="E23" s="115">
        <v>85</v>
      </c>
      <c r="F23" s="114">
        <v>99</v>
      </c>
      <c r="G23" s="114">
        <v>90</v>
      </c>
      <c r="H23" s="114">
        <v>95</v>
      </c>
      <c r="I23" s="140">
        <v>92</v>
      </c>
      <c r="J23" s="115">
        <v>-7</v>
      </c>
      <c r="K23" s="116">
        <v>-7.6086956521739131</v>
      </c>
    </row>
    <row r="24" spans="1:11" ht="14.1" customHeight="1" x14ac:dyDescent="0.2">
      <c r="A24" s="306">
        <v>24</v>
      </c>
      <c r="B24" s="307" t="s">
        <v>241</v>
      </c>
      <c r="C24" s="308"/>
      <c r="D24" s="113">
        <v>0.47981766928567143</v>
      </c>
      <c r="E24" s="115">
        <v>80</v>
      </c>
      <c r="F24" s="114">
        <v>82</v>
      </c>
      <c r="G24" s="114">
        <v>84</v>
      </c>
      <c r="H24" s="114">
        <v>86</v>
      </c>
      <c r="I24" s="140">
        <v>88</v>
      </c>
      <c r="J24" s="115">
        <v>-8</v>
      </c>
      <c r="K24" s="116">
        <v>-9.0909090909090917</v>
      </c>
    </row>
    <row r="25" spans="1:11" ht="14.1" customHeight="1" x14ac:dyDescent="0.2">
      <c r="A25" s="306">
        <v>25</v>
      </c>
      <c r="B25" s="307" t="s">
        <v>242</v>
      </c>
      <c r="C25" s="308"/>
      <c r="D25" s="113">
        <v>1.7513344928927008</v>
      </c>
      <c r="E25" s="115">
        <v>292</v>
      </c>
      <c r="F25" s="114">
        <v>467</v>
      </c>
      <c r="G25" s="114">
        <v>320</v>
      </c>
      <c r="H25" s="114">
        <v>307</v>
      </c>
      <c r="I25" s="140">
        <v>314</v>
      </c>
      <c r="J25" s="115">
        <v>-22</v>
      </c>
      <c r="K25" s="116">
        <v>-7.0063694267515926</v>
      </c>
    </row>
    <row r="26" spans="1:11" ht="14.1" customHeight="1" x14ac:dyDescent="0.2">
      <c r="A26" s="306">
        <v>26</v>
      </c>
      <c r="B26" s="307" t="s">
        <v>243</v>
      </c>
      <c r="C26" s="308"/>
      <c r="D26" s="113">
        <v>0.79169915432135785</v>
      </c>
      <c r="E26" s="115">
        <v>132</v>
      </c>
      <c r="F26" s="114">
        <v>133</v>
      </c>
      <c r="G26" s="114">
        <v>125</v>
      </c>
      <c r="H26" s="114">
        <v>131</v>
      </c>
      <c r="I26" s="140">
        <v>126</v>
      </c>
      <c r="J26" s="115">
        <v>6</v>
      </c>
      <c r="K26" s="116">
        <v>4.7619047619047619</v>
      </c>
    </row>
    <row r="27" spans="1:11" ht="14.1" customHeight="1" x14ac:dyDescent="0.2">
      <c r="A27" s="306">
        <v>27</v>
      </c>
      <c r="B27" s="307" t="s">
        <v>244</v>
      </c>
      <c r="C27" s="308"/>
      <c r="D27" s="113">
        <v>0.29388832243747376</v>
      </c>
      <c r="E27" s="115">
        <v>49</v>
      </c>
      <c r="F27" s="114">
        <v>52</v>
      </c>
      <c r="G27" s="114">
        <v>51</v>
      </c>
      <c r="H27" s="114">
        <v>49</v>
      </c>
      <c r="I27" s="140">
        <v>48</v>
      </c>
      <c r="J27" s="115">
        <v>1</v>
      </c>
      <c r="K27" s="116">
        <v>2.0833333333333335</v>
      </c>
    </row>
    <row r="28" spans="1:11" ht="14.1" customHeight="1" x14ac:dyDescent="0.2">
      <c r="A28" s="306">
        <v>28</v>
      </c>
      <c r="B28" s="307" t="s">
        <v>245</v>
      </c>
      <c r="C28" s="308"/>
      <c r="D28" s="113">
        <v>0.20992023031248125</v>
      </c>
      <c r="E28" s="115">
        <v>35</v>
      </c>
      <c r="F28" s="114">
        <v>35</v>
      </c>
      <c r="G28" s="114">
        <v>35</v>
      </c>
      <c r="H28" s="114">
        <v>34</v>
      </c>
      <c r="I28" s="140">
        <v>33</v>
      </c>
      <c r="J28" s="115">
        <v>2</v>
      </c>
      <c r="K28" s="116">
        <v>6.0606060606060606</v>
      </c>
    </row>
    <row r="29" spans="1:11" ht="14.1" customHeight="1" x14ac:dyDescent="0.2">
      <c r="A29" s="306">
        <v>29</v>
      </c>
      <c r="B29" s="307" t="s">
        <v>246</v>
      </c>
      <c r="C29" s="308"/>
      <c r="D29" s="113">
        <v>3.5806393570443231</v>
      </c>
      <c r="E29" s="115">
        <v>597</v>
      </c>
      <c r="F29" s="114">
        <v>658</v>
      </c>
      <c r="G29" s="114">
        <v>681</v>
      </c>
      <c r="H29" s="114">
        <v>678</v>
      </c>
      <c r="I29" s="140">
        <v>640</v>
      </c>
      <c r="J29" s="115">
        <v>-43</v>
      </c>
      <c r="K29" s="116">
        <v>-6.71875</v>
      </c>
    </row>
    <row r="30" spans="1:11" ht="14.1" customHeight="1" x14ac:dyDescent="0.2">
      <c r="A30" s="306" t="s">
        <v>247</v>
      </c>
      <c r="B30" s="307" t="s">
        <v>248</v>
      </c>
      <c r="C30" s="308"/>
      <c r="D30" s="113" t="s">
        <v>513</v>
      </c>
      <c r="E30" s="115" t="s">
        <v>513</v>
      </c>
      <c r="F30" s="114">
        <v>116</v>
      </c>
      <c r="G30" s="114" t="s">
        <v>513</v>
      </c>
      <c r="H30" s="114">
        <v>116</v>
      </c>
      <c r="I30" s="140">
        <v>102</v>
      </c>
      <c r="J30" s="115" t="s">
        <v>513</v>
      </c>
      <c r="K30" s="116" t="s">
        <v>513</v>
      </c>
    </row>
    <row r="31" spans="1:11" ht="14.1" customHeight="1" x14ac:dyDescent="0.2">
      <c r="A31" s="306" t="s">
        <v>249</v>
      </c>
      <c r="B31" s="307" t="s">
        <v>250</v>
      </c>
      <c r="C31" s="308"/>
      <c r="D31" s="113">
        <v>2.9268877826425959</v>
      </c>
      <c r="E31" s="115">
        <v>488</v>
      </c>
      <c r="F31" s="114">
        <v>542</v>
      </c>
      <c r="G31" s="114">
        <v>561</v>
      </c>
      <c r="H31" s="114">
        <v>562</v>
      </c>
      <c r="I31" s="140">
        <v>538</v>
      </c>
      <c r="J31" s="115">
        <v>-50</v>
      </c>
      <c r="K31" s="116">
        <v>-9.2936802973977688</v>
      </c>
    </row>
    <row r="32" spans="1:11" ht="14.1" customHeight="1" x14ac:dyDescent="0.2">
      <c r="A32" s="306">
        <v>31</v>
      </c>
      <c r="B32" s="307" t="s">
        <v>251</v>
      </c>
      <c r="C32" s="308"/>
      <c r="D32" s="113">
        <v>0.14394530078570145</v>
      </c>
      <c r="E32" s="115">
        <v>24</v>
      </c>
      <c r="F32" s="114">
        <v>21</v>
      </c>
      <c r="G32" s="114">
        <v>20</v>
      </c>
      <c r="H32" s="114">
        <v>20</v>
      </c>
      <c r="I32" s="140">
        <v>21</v>
      </c>
      <c r="J32" s="115">
        <v>3</v>
      </c>
      <c r="K32" s="116">
        <v>14.285714285714286</v>
      </c>
    </row>
    <row r="33" spans="1:11" ht="14.1" customHeight="1" x14ac:dyDescent="0.2">
      <c r="A33" s="306">
        <v>32</v>
      </c>
      <c r="B33" s="307" t="s">
        <v>252</v>
      </c>
      <c r="C33" s="308"/>
      <c r="D33" s="113">
        <v>1.0735920350266899</v>
      </c>
      <c r="E33" s="115">
        <v>179</v>
      </c>
      <c r="F33" s="114">
        <v>182</v>
      </c>
      <c r="G33" s="114">
        <v>189</v>
      </c>
      <c r="H33" s="114">
        <v>183</v>
      </c>
      <c r="I33" s="140">
        <v>181</v>
      </c>
      <c r="J33" s="115">
        <v>-2</v>
      </c>
      <c r="K33" s="116">
        <v>-1.1049723756906078</v>
      </c>
    </row>
    <row r="34" spans="1:11" ht="14.1" customHeight="1" x14ac:dyDescent="0.2">
      <c r="A34" s="306">
        <v>33</v>
      </c>
      <c r="B34" s="307" t="s">
        <v>253</v>
      </c>
      <c r="C34" s="308"/>
      <c r="D34" s="113">
        <v>0.37185869369639535</v>
      </c>
      <c r="E34" s="115">
        <v>62</v>
      </c>
      <c r="F34" s="114">
        <v>71</v>
      </c>
      <c r="G34" s="114">
        <v>67</v>
      </c>
      <c r="H34" s="114">
        <v>81</v>
      </c>
      <c r="I34" s="140">
        <v>83</v>
      </c>
      <c r="J34" s="115">
        <v>-21</v>
      </c>
      <c r="K34" s="116">
        <v>-25.301204819277107</v>
      </c>
    </row>
    <row r="35" spans="1:11" ht="14.1" customHeight="1" x14ac:dyDescent="0.2">
      <c r="A35" s="306">
        <v>34</v>
      </c>
      <c r="B35" s="307" t="s">
        <v>254</v>
      </c>
      <c r="C35" s="308"/>
      <c r="D35" s="113">
        <v>3.9165117255442934</v>
      </c>
      <c r="E35" s="115">
        <v>653</v>
      </c>
      <c r="F35" s="114">
        <v>663</v>
      </c>
      <c r="G35" s="114">
        <v>683</v>
      </c>
      <c r="H35" s="114">
        <v>690</v>
      </c>
      <c r="I35" s="140">
        <v>665</v>
      </c>
      <c r="J35" s="115">
        <v>-12</v>
      </c>
      <c r="K35" s="116">
        <v>-1.8045112781954886</v>
      </c>
    </row>
    <row r="36" spans="1:11" ht="14.1" customHeight="1" x14ac:dyDescent="0.2">
      <c r="A36" s="306">
        <v>41</v>
      </c>
      <c r="B36" s="307" t="s">
        <v>255</v>
      </c>
      <c r="C36" s="308"/>
      <c r="D36" s="113">
        <v>0.10196125472320518</v>
      </c>
      <c r="E36" s="115">
        <v>17</v>
      </c>
      <c r="F36" s="114">
        <v>19</v>
      </c>
      <c r="G36" s="114">
        <v>16</v>
      </c>
      <c r="H36" s="114">
        <v>17</v>
      </c>
      <c r="I36" s="140">
        <v>17</v>
      </c>
      <c r="J36" s="115">
        <v>0</v>
      </c>
      <c r="K36" s="116">
        <v>0</v>
      </c>
    </row>
    <row r="37" spans="1:11" ht="14.1" customHeight="1" x14ac:dyDescent="0.2">
      <c r="A37" s="306">
        <v>42</v>
      </c>
      <c r="B37" s="307" t="s">
        <v>256</v>
      </c>
      <c r="C37" s="308"/>
      <c r="D37" s="113" t="s">
        <v>513</v>
      </c>
      <c r="E37" s="115" t="s">
        <v>513</v>
      </c>
      <c r="F37" s="114" t="s">
        <v>513</v>
      </c>
      <c r="G37" s="114" t="s">
        <v>513</v>
      </c>
      <c r="H37" s="114" t="s">
        <v>513</v>
      </c>
      <c r="I37" s="140" t="s">
        <v>513</v>
      </c>
      <c r="J37" s="115" t="s">
        <v>513</v>
      </c>
      <c r="K37" s="116" t="s">
        <v>513</v>
      </c>
    </row>
    <row r="38" spans="1:11" ht="14.1" customHeight="1" x14ac:dyDescent="0.2">
      <c r="A38" s="306">
        <v>43</v>
      </c>
      <c r="B38" s="307" t="s">
        <v>257</v>
      </c>
      <c r="C38" s="308"/>
      <c r="D38" s="113">
        <v>0.26989743897319018</v>
      </c>
      <c r="E38" s="115">
        <v>45</v>
      </c>
      <c r="F38" s="114">
        <v>43</v>
      </c>
      <c r="G38" s="114">
        <v>45</v>
      </c>
      <c r="H38" s="114">
        <v>45</v>
      </c>
      <c r="I38" s="140">
        <v>42</v>
      </c>
      <c r="J38" s="115">
        <v>3</v>
      </c>
      <c r="K38" s="116">
        <v>7.1428571428571432</v>
      </c>
    </row>
    <row r="39" spans="1:11" ht="14.1" customHeight="1" x14ac:dyDescent="0.2">
      <c r="A39" s="306">
        <v>51</v>
      </c>
      <c r="B39" s="307" t="s">
        <v>258</v>
      </c>
      <c r="C39" s="308"/>
      <c r="D39" s="113">
        <v>10.963833743177592</v>
      </c>
      <c r="E39" s="115">
        <v>1828</v>
      </c>
      <c r="F39" s="114">
        <v>1900</v>
      </c>
      <c r="G39" s="114">
        <v>1922</v>
      </c>
      <c r="H39" s="114">
        <v>1978</v>
      </c>
      <c r="I39" s="140">
        <v>1949</v>
      </c>
      <c r="J39" s="115">
        <v>-121</v>
      </c>
      <c r="K39" s="116">
        <v>-6.2083119548486403</v>
      </c>
    </row>
    <row r="40" spans="1:11" ht="14.1" customHeight="1" x14ac:dyDescent="0.2">
      <c r="A40" s="306" t="s">
        <v>259</v>
      </c>
      <c r="B40" s="307" t="s">
        <v>260</v>
      </c>
      <c r="C40" s="308"/>
      <c r="D40" s="113">
        <v>10.717927187668685</v>
      </c>
      <c r="E40" s="115">
        <v>1787</v>
      </c>
      <c r="F40" s="114">
        <v>1855</v>
      </c>
      <c r="G40" s="114">
        <v>1866</v>
      </c>
      <c r="H40" s="114">
        <v>1926</v>
      </c>
      <c r="I40" s="140">
        <v>1907</v>
      </c>
      <c r="J40" s="115">
        <v>-120</v>
      </c>
      <c r="K40" s="116">
        <v>-6.2926061877294179</v>
      </c>
    </row>
    <row r="41" spans="1:11" ht="14.1" customHeight="1" x14ac:dyDescent="0.2">
      <c r="A41" s="306"/>
      <c r="B41" s="307" t="s">
        <v>261</v>
      </c>
      <c r="C41" s="308"/>
      <c r="D41" s="113">
        <v>4.0724524680621368</v>
      </c>
      <c r="E41" s="115">
        <v>679</v>
      </c>
      <c r="F41" s="114">
        <v>736</v>
      </c>
      <c r="G41" s="114">
        <v>719</v>
      </c>
      <c r="H41" s="114">
        <v>812</v>
      </c>
      <c r="I41" s="140">
        <v>794</v>
      </c>
      <c r="J41" s="115">
        <v>-115</v>
      </c>
      <c r="K41" s="116">
        <v>-14.483627204030226</v>
      </c>
    </row>
    <row r="42" spans="1:11" ht="14.1" customHeight="1" x14ac:dyDescent="0.2">
      <c r="A42" s="306">
        <v>52</v>
      </c>
      <c r="B42" s="307" t="s">
        <v>262</v>
      </c>
      <c r="C42" s="308"/>
      <c r="D42" s="113">
        <v>7.1912673184190004</v>
      </c>
      <c r="E42" s="115">
        <v>1199</v>
      </c>
      <c r="F42" s="114">
        <v>1239</v>
      </c>
      <c r="G42" s="114">
        <v>1241</v>
      </c>
      <c r="H42" s="114">
        <v>1207</v>
      </c>
      <c r="I42" s="140">
        <v>1181</v>
      </c>
      <c r="J42" s="115">
        <v>18</v>
      </c>
      <c r="K42" s="116">
        <v>1.5241320914479255</v>
      </c>
    </row>
    <row r="43" spans="1:11" ht="14.1" customHeight="1" x14ac:dyDescent="0.2">
      <c r="A43" s="306" t="s">
        <v>263</v>
      </c>
      <c r="B43" s="307" t="s">
        <v>264</v>
      </c>
      <c r="C43" s="308"/>
      <c r="D43" s="113">
        <v>6.6334792778744074</v>
      </c>
      <c r="E43" s="115">
        <v>1106</v>
      </c>
      <c r="F43" s="114">
        <v>1142</v>
      </c>
      <c r="G43" s="114">
        <v>1137</v>
      </c>
      <c r="H43" s="114">
        <v>1118</v>
      </c>
      <c r="I43" s="140">
        <v>1102</v>
      </c>
      <c r="J43" s="115">
        <v>4</v>
      </c>
      <c r="K43" s="116">
        <v>0.36297640653357532</v>
      </c>
    </row>
    <row r="44" spans="1:11" ht="14.1" customHeight="1" x14ac:dyDescent="0.2">
      <c r="A44" s="306">
        <v>53</v>
      </c>
      <c r="B44" s="307" t="s">
        <v>265</v>
      </c>
      <c r="C44" s="308"/>
      <c r="D44" s="113">
        <v>0.71372878306243626</v>
      </c>
      <c r="E44" s="115">
        <v>119</v>
      </c>
      <c r="F44" s="114">
        <v>148</v>
      </c>
      <c r="G44" s="114">
        <v>166</v>
      </c>
      <c r="H44" s="114">
        <v>168</v>
      </c>
      <c r="I44" s="140">
        <v>134</v>
      </c>
      <c r="J44" s="115">
        <v>-15</v>
      </c>
      <c r="K44" s="116">
        <v>-11.194029850746269</v>
      </c>
    </row>
    <row r="45" spans="1:11" ht="14.1" customHeight="1" x14ac:dyDescent="0.2">
      <c r="A45" s="306" t="s">
        <v>266</v>
      </c>
      <c r="B45" s="307" t="s">
        <v>267</v>
      </c>
      <c r="C45" s="308"/>
      <c r="D45" s="113">
        <v>0.67174473699993997</v>
      </c>
      <c r="E45" s="115">
        <v>112</v>
      </c>
      <c r="F45" s="114">
        <v>141</v>
      </c>
      <c r="G45" s="114">
        <v>159</v>
      </c>
      <c r="H45" s="114">
        <v>161</v>
      </c>
      <c r="I45" s="140">
        <v>128</v>
      </c>
      <c r="J45" s="115">
        <v>-16</v>
      </c>
      <c r="K45" s="116">
        <v>-12.5</v>
      </c>
    </row>
    <row r="46" spans="1:11" ht="14.1" customHeight="1" x14ac:dyDescent="0.2">
      <c r="A46" s="306">
        <v>54</v>
      </c>
      <c r="B46" s="307" t="s">
        <v>268</v>
      </c>
      <c r="C46" s="308"/>
      <c r="D46" s="113">
        <v>10.442032027829425</v>
      </c>
      <c r="E46" s="115">
        <v>1741</v>
      </c>
      <c r="F46" s="114">
        <v>1759</v>
      </c>
      <c r="G46" s="114">
        <v>1762</v>
      </c>
      <c r="H46" s="114">
        <v>1756</v>
      </c>
      <c r="I46" s="140">
        <v>1756</v>
      </c>
      <c r="J46" s="115">
        <v>-15</v>
      </c>
      <c r="K46" s="116">
        <v>-0.85421412300683375</v>
      </c>
    </row>
    <row r="47" spans="1:11" ht="14.1" customHeight="1" x14ac:dyDescent="0.2">
      <c r="A47" s="306">
        <v>61</v>
      </c>
      <c r="B47" s="307" t="s">
        <v>269</v>
      </c>
      <c r="C47" s="308"/>
      <c r="D47" s="113">
        <v>0.47981766928567143</v>
      </c>
      <c r="E47" s="115">
        <v>80</v>
      </c>
      <c r="F47" s="114">
        <v>84</v>
      </c>
      <c r="G47" s="114">
        <v>85</v>
      </c>
      <c r="H47" s="114">
        <v>76</v>
      </c>
      <c r="I47" s="140">
        <v>82</v>
      </c>
      <c r="J47" s="115">
        <v>-2</v>
      </c>
      <c r="K47" s="116">
        <v>-2.4390243902439024</v>
      </c>
    </row>
    <row r="48" spans="1:11" ht="14.1" customHeight="1" x14ac:dyDescent="0.2">
      <c r="A48" s="306">
        <v>62</v>
      </c>
      <c r="B48" s="307" t="s">
        <v>270</v>
      </c>
      <c r="C48" s="308"/>
      <c r="D48" s="113">
        <v>8.7086906975349372</v>
      </c>
      <c r="E48" s="115">
        <v>1452</v>
      </c>
      <c r="F48" s="114">
        <v>1476</v>
      </c>
      <c r="G48" s="114">
        <v>1530</v>
      </c>
      <c r="H48" s="114">
        <v>1539</v>
      </c>
      <c r="I48" s="140">
        <v>1481</v>
      </c>
      <c r="J48" s="115">
        <v>-29</v>
      </c>
      <c r="K48" s="116">
        <v>-1.9581363943281567</v>
      </c>
    </row>
    <row r="49" spans="1:11" ht="14.1" customHeight="1" x14ac:dyDescent="0.2">
      <c r="A49" s="306">
        <v>63</v>
      </c>
      <c r="B49" s="307" t="s">
        <v>271</v>
      </c>
      <c r="C49" s="308"/>
      <c r="D49" s="113">
        <v>9.6623283152402095</v>
      </c>
      <c r="E49" s="115">
        <v>1611</v>
      </c>
      <c r="F49" s="114">
        <v>1930</v>
      </c>
      <c r="G49" s="114">
        <v>2002</v>
      </c>
      <c r="H49" s="114">
        <v>2028</v>
      </c>
      <c r="I49" s="140">
        <v>1980</v>
      </c>
      <c r="J49" s="115">
        <v>-369</v>
      </c>
      <c r="K49" s="116">
        <v>-18.636363636363637</v>
      </c>
    </row>
    <row r="50" spans="1:11" ht="14.1" customHeight="1" x14ac:dyDescent="0.2">
      <c r="A50" s="306" t="s">
        <v>272</v>
      </c>
      <c r="B50" s="307" t="s">
        <v>273</v>
      </c>
      <c r="C50" s="308"/>
      <c r="D50" s="113">
        <v>0.47381994841960057</v>
      </c>
      <c r="E50" s="115">
        <v>79</v>
      </c>
      <c r="F50" s="114">
        <v>111</v>
      </c>
      <c r="G50" s="114">
        <v>111</v>
      </c>
      <c r="H50" s="114">
        <v>117</v>
      </c>
      <c r="I50" s="140">
        <v>121</v>
      </c>
      <c r="J50" s="115">
        <v>-42</v>
      </c>
      <c r="K50" s="116">
        <v>-34.710743801652896</v>
      </c>
    </row>
    <row r="51" spans="1:11" ht="14.1" customHeight="1" x14ac:dyDescent="0.2">
      <c r="A51" s="306" t="s">
        <v>274</v>
      </c>
      <c r="B51" s="307" t="s">
        <v>275</v>
      </c>
      <c r="C51" s="308"/>
      <c r="D51" s="113">
        <v>8.9246086487134892</v>
      </c>
      <c r="E51" s="115">
        <v>1488</v>
      </c>
      <c r="F51" s="114">
        <v>1755</v>
      </c>
      <c r="G51" s="114">
        <v>1833</v>
      </c>
      <c r="H51" s="114">
        <v>1856</v>
      </c>
      <c r="I51" s="140">
        <v>1816</v>
      </c>
      <c r="J51" s="115">
        <v>-328</v>
      </c>
      <c r="K51" s="116">
        <v>-18.061674008810574</v>
      </c>
    </row>
    <row r="52" spans="1:11" ht="14.1" customHeight="1" x14ac:dyDescent="0.2">
      <c r="A52" s="306">
        <v>71</v>
      </c>
      <c r="B52" s="307" t="s">
        <v>276</v>
      </c>
      <c r="C52" s="308"/>
      <c r="D52" s="113">
        <v>11.581598992382894</v>
      </c>
      <c r="E52" s="115">
        <v>1931</v>
      </c>
      <c r="F52" s="114">
        <v>1953</v>
      </c>
      <c r="G52" s="114">
        <v>1964</v>
      </c>
      <c r="H52" s="114">
        <v>1969</v>
      </c>
      <c r="I52" s="140">
        <v>1960</v>
      </c>
      <c r="J52" s="115">
        <v>-29</v>
      </c>
      <c r="K52" s="116">
        <v>-1.4795918367346939</v>
      </c>
    </row>
    <row r="53" spans="1:11" ht="14.1" customHeight="1" x14ac:dyDescent="0.2">
      <c r="A53" s="306" t="s">
        <v>277</v>
      </c>
      <c r="B53" s="307" t="s">
        <v>278</v>
      </c>
      <c r="C53" s="308"/>
      <c r="D53" s="113">
        <v>0.80369459605349969</v>
      </c>
      <c r="E53" s="115">
        <v>134</v>
      </c>
      <c r="F53" s="114">
        <v>143</v>
      </c>
      <c r="G53" s="114">
        <v>143</v>
      </c>
      <c r="H53" s="114">
        <v>145</v>
      </c>
      <c r="I53" s="140">
        <v>150</v>
      </c>
      <c r="J53" s="115">
        <v>-16</v>
      </c>
      <c r="K53" s="116">
        <v>-10.666666666666666</v>
      </c>
    </row>
    <row r="54" spans="1:11" ht="14.1" customHeight="1" x14ac:dyDescent="0.2">
      <c r="A54" s="306" t="s">
        <v>279</v>
      </c>
      <c r="B54" s="307" t="s">
        <v>280</v>
      </c>
      <c r="C54" s="308"/>
      <c r="D54" s="113">
        <v>10.358063935704433</v>
      </c>
      <c r="E54" s="115">
        <v>1727</v>
      </c>
      <c r="F54" s="114">
        <v>1735</v>
      </c>
      <c r="G54" s="114">
        <v>1745</v>
      </c>
      <c r="H54" s="114">
        <v>1753</v>
      </c>
      <c r="I54" s="140">
        <v>1741</v>
      </c>
      <c r="J54" s="115">
        <v>-14</v>
      </c>
      <c r="K54" s="116">
        <v>-0.80413555427914996</v>
      </c>
    </row>
    <row r="55" spans="1:11" ht="14.1" customHeight="1" x14ac:dyDescent="0.2">
      <c r="A55" s="306">
        <v>72</v>
      </c>
      <c r="B55" s="307" t="s">
        <v>281</v>
      </c>
      <c r="C55" s="308"/>
      <c r="D55" s="113">
        <v>1.2115396149463205</v>
      </c>
      <c r="E55" s="115">
        <v>202</v>
      </c>
      <c r="F55" s="114">
        <v>203</v>
      </c>
      <c r="G55" s="114">
        <v>208</v>
      </c>
      <c r="H55" s="114">
        <v>206</v>
      </c>
      <c r="I55" s="140">
        <v>220</v>
      </c>
      <c r="J55" s="115">
        <v>-18</v>
      </c>
      <c r="K55" s="116">
        <v>-8.1818181818181817</v>
      </c>
    </row>
    <row r="56" spans="1:11" ht="14.1" customHeight="1" x14ac:dyDescent="0.2">
      <c r="A56" s="306" t="s">
        <v>282</v>
      </c>
      <c r="B56" s="307" t="s">
        <v>283</v>
      </c>
      <c r="C56" s="308"/>
      <c r="D56" s="113">
        <v>0.10795897558927607</v>
      </c>
      <c r="E56" s="115">
        <v>18</v>
      </c>
      <c r="F56" s="114">
        <v>19</v>
      </c>
      <c r="G56" s="114">
        <v>22</v>
      </c>
      <c r="H56" s="114">
        <v>21</v>
      </c>
      <c r="I56" s="140">
        <v>26</v>
      </c>
      <c r="J56" s="115">
        <v>-8</v>
      </c>
      <c r="K56" s="116">
        <v>-30.76923076923077</v>
      </c>
    </row>
    <row r="57" spans="1:11" ht="14.1" customHeight="1" x14ac:dyDescent="0.2">
      <c r="A57" s="306" t="s">
        <v>284</v>
      </c>
      <c r="B57" s="307" t="s">
        <v>285</v>
      </c>
      <c r="C57" s="308"/>
      <c r="D57" s="113">
        <v>0.7617105499910034</v>
      </c>
      <c r="E57" s="115">
        <v>127</v>
      </c>
      <c r="F57" s="114">
        <v>127</v>
      </c>
      <c r="G57" s="114">
        <v>128</v>
      </c>
      <c r="H57" s="114">
        <v>128</v>
      </c>
      <c r="I57" s="140">
        <v>138</v>
      </c>
      <c r="J57" s="115">
        <v>-11</v>
      </c>
      <c r="K57" s="116">
        <v>-7.9710144927536231</v>
      </c>
    </row>
    <row r="58" spans="1:11" ht="14.1" customHeight="1" x14ac:dyDescent="0.2">
      <c r="A58" s="306">
        <v>73</v>
      </c>
      <c r="B58" s="307" t="s">
        <v>286</v>
      </c>
      <c r="C58" s="308"/>
      <c r="D58" s="113">
        <v>0.49781083188388414</v>
      </c>
      <c r="E58" s="115">
        <v>83</v>
      </c>
      <c r="F58" s="114">
        <v>85</v>
      </c>
      <c r="G58" s="114">
        <v>86</v>
      </c>
      <c r="H58" s="114">
        <v>92</v>
      </c>
      <c r="I58" s="140">
        <v>79</v>
      </c>
      <c r="J58" s="115">
        <v>4</v>
      </c>
      <c r="K58" s="116">
        <v>5.0632911392405067</v>
      </c>
    </row>
    <row r="59" spans="1:11" ht="14.1" customHeight="1" x14ac:dyDescent="0.2">
      <c r="A59" s="306" t="s">
        <v>287</v>
      </c>
      <c r="B59" s="307" t="s">
        <v>288</v>
      </c>
      <c r="C59" s="308"/>
      <c r="D59" s="113">
        <v>0.31787920590175733</v>
      </c>
      <c r="E59" s="115">
        <v>53</v>
      </c>
      <c r="F59" s="114">
        <v>51</v>
      </c>
      <c r="G59" s="114">
        <v>51</v>
      </c>
      <c r="H59" s="114">
        <v>54</v>
      </c>
      <c r="I59" s="140">
        <v>49</v>
      </c>
      <c r="J59" s="115">
        <v>4</v>
      </c>
      <c r="K59" s="116">
        <v>8.1632653061224492</v>
      </c>
    </row>
    <row r="60" spans="1:11" ht="14.1" customHeight="1" x14ac:dyDescent="0.2">
      <c r="A60" s="306">
        <v>81</v>
      </c>
      <c r="B60" s="307" t="s">
        <v>289</v>
      </c>
      <c r="C60" s="308"/>
      <c r="D60" s="113">
        <v>2.9928627121693756</v>
      </c>
      <c r="E60" s="115">
        <v>499</v>
      </c>
      <c r="F60" s="114">
        <v>510</v>
      </c>
      <c r="G60" s="114">
        <v>520</v>
      </c>
      <c r="H60" s="114">
        <v>516</v>
      </c>
      <c r="I60" s="140">
        <v>525</v>
      </c>
      <c r="J60" s="115">
        <v>-26</v>
      </c>
      <c r="K60" s="116">
        <v>-4.9523809523809526</v>
      </c>
    </row>
    <row r="61" spans="1:11" ht="14.1" customHeight="1" x14ac:dyDescent="0.2">
      <c r="A61" s="306" t="s">
        <v>290</v>
      </c>
      <c r="B61" s="307" t="s">
        <v>291</v>
      </c>
      <c r="C61" s="308"/>
      <c r="D61" s="113">
        <v>1.001619384633839</v>
      </c>
      <c r="E61" s="115">
        <v>167</v>
      </c>
      <c r="F61" s="114">
        <v>179</v>
      </c>
      <c r="G61" s="114">
        <v>177</v>
      </c>
      <c r="H61" s="114">
        <v>178</v>
      </c>
      <c r="I61" s="140">
        <v>182</v>
      </c>
      <c r="J61" s="115">
        <v>-15</v>
      </c>
      <c r="K61" s="116">
        <v>-8.2417582417582409</v>
      </c>
    </row>
    <row r="62" spans="1:11" ht="14.1" customHeight="1" x14ac:dyDescent="0.2">
      <c r="A62" s="306" t="s">
        <v>292</v>
      </c>
      <c r="B62" s="307" t="s">
        <v>293</v>
      </c>
      <c r="C62" s="308"/>
      <c r="D62" s="113">
        <v>1.1815510106159659</v>
      </c>
      <c r="E62" s="115">
        <v>197</v>
      </c>
      <c r="F62" s="114">
        <v>190</v>
      </c>
      <c r="G62" s="114">
        <v>192</v>
      </c>
      <c r="H62" s="114">
        <v>189</v>
      </c>
      <c r="I62" s="140">
        <v>185</v>
      </c>
      <c r="J62" s="115">
        <v>12</v>
      </c>
      <c r="K62" s="116">
        <v>6.4864864864864868</v>
      </c>
    </row>
    <row r="63" spans="1:11" ht="14.1" customHeight="1" x14ac:dyDescent="0.2">
      <c r="A63" s="306"/>
      <c r="B63" s="307" t="s">
        <v>294</v>
      </c>
      <c r="C63" s="308"/>
      <c r="D63" s="113">
        <v>1.0915851976249025</v>
      </c>
      <c r="E63" s="115">
        <v>182</v>
      </c>
      <c r="F63" s="114">
        <v>180</v>
      </c>
      <c r="G63" s="114">
        <v>182</v>
      </c>
      <c r="H63" s="114">
        <v>175</v>
      </c>
      <c r="I63" s="140">
        <v>171</v>
      </c>
      <c r="J63" s="115">
        <v>11</v>
      </c>
      <c r="K63" s="116">
        <v>6.4327485380116958</v>
      </c>
    </row>
    <row r="64" spans="1:11" ht="14.1" customHeight="1" x14ac:dyDescent="0.2">
      <c r="A64" s="306" t="s">
        <v>295</v>
      </c>
      <c r="B64" s="307" t="s">
        <v>296</v>
      </c>
      <c r="C64" s="308"/>
      <c r="D64" s="113">
        <v>2.3990883464283571E-2</v>
      </c>
      <c r="E64" s="115">
        <v>4</v>
      </c>
      <c r="F64" s="114">
        <v>4</v>
      </c>
      <c r="G64" s="114">
        <v>5</v>
      </c>
      <c r="H64" s="114">
        <v>6</v>
      </c>
      <c r="I64" s="140">
        <v>7</v>
      </c>
      <c r="J64" s="115">
        <v>-3</v>
      </c>
      <c r="K64" s="116">
        <v>-42.857142857142854</v>
      </c>
    </row>
    <row r="65" spans="1:11" ht="14.1" customHeight="1" x14ac:dyDescent="0.2">
      <c r="A65" s="306" t="s">
        <v>297</v>
      </c>
      <c r="B65" s="307" t="s">
        <v>298</v>
      </c>
      <c r="C65" s="308"/>
      <c r="D65" s="113">
        <v>0.49781083188388414</v>
      </c>
      <c r="E65" s="115">
        <v>83</v>
      </c>
      <c r="F65" s="114">
        <v>90</v>
      </c>
      <c r="G65" s="114">
        <v>99</v>
      </c>
      <c r="H65" s="114">
        <v>102</v>
      </c>
      <c r="I65" s="140">
        <v>106</v>
      </c>
      <c r="J65" s="115">
        <v>-23</v>
      </c>
      <c r="K65" s="116">
        <v>-21.69811320754717</v>
      </c>
    </row>
    <row r="66" spans="1:11" ht="14.1" customHeight="1" x14ac:dyDescent="0.2">
      <c r="A66" s="306">
        <v>82</v>
      </c>
      <c r="B66" s="307" t="s">
        <v>299</v>
      </c>
      <c r="C66" s="308"/>
      <c r="D66" s="113">
        <v>1.6013914712409285</v>
      </c>
      <c r="E66" s="115">
        <v>267</v>
      </c>
      <c r="F66" s="114">
        <v>271</v>
      </c>
      <c r="G66" s="114">
        <v>297</v>
      </c>
      <c r="H66" s="114">
        <v>281</v>
      </c>
      <c r="I66" s="140">
        <v>286</v>
      </c>
      <c r="J66" s="115">
        <v>-19</v>
      </c>
      <c r="K66" s="116">
        <v>-6.6433566433566433</v>
      </c>
    </row>
    <row r="67" spans="1:11" ht="14.1" customHeight="1" x14ac:dyDescent="0.2">
      <c r="A67" s="306" t="s">
        <v>300</v>
      </c>
      <c r="B67" s="307" t="s">
        <v>301</v>
      </c>
      <c r="C67" s="308"/>
      <c r="D67" s="113">
        <v>0.7437173873927907</v>
      </c>
      <c r="E67" s="115">
        <v>124</v>
      </c>
      <c r="F67" s="114">
        <v>118</v>
      </c>
      <c r="G67" s="114">
        <v>144</v>
      </c>
      <c r="H67" s="114">
        <v>124</v>
      </c>
      <c r="I67" s="140">
        <v>128</v>
      </c>
      <c r="J67" s="115">
        <v>-4</v>
      </c>
      <c r="K67" s="116">
        <v>-3.125</v>
      </c>
    </row>
    <row r="68" spans="1:11" ht="14.1" customHeight="1" x14ac:dyDescent="0.2">
      <c r="A68" s="306" t="s">
        <v>302</v>
      </c>
      <c r="B68" s="307" t="s">
        <v>303</v>
      </c>
      <c r="C68" s="308"/>
      <c r="D68" s="113">
        <v>0.47981766928567143</v>
      </c>
      <c r="E68" s="115">
        <v>80</v>
      </c>
      <c r="F68" s="114">
        <v>91</v>
      </c>
      <c r="G68" s="114">
        <v>92</v>
      </c>
      <c r="H68" s="114">
        <v>94</v>
      </c>
      <c r="I68" s="140">
        <v>94</v>
      </c>
      <c r="J68" s="115">
        <v>-14</v>
      </c>
      <c r="K68" s="116">
        <v>-14.893617021276595</v>
      </c>
    </row>
    <row r="69" spans="1:11" ht="14.1" customHeight="1" x14ac:dyDescent="0.2">
      <c r="A69" s="306">
        <v>83</v>
      </c>
      <c r="B69" s="307" t="s">
        <v>304</v>
      </c>
      <c r="C69" s="308"/>
      <c r="D69" s="113">
        <v>3.4786781023211182</v>
      </c>
      <c r="E69" s="115">
        <v>580</v>
      </c>
      <c r="F69" s="114">
        <v>586</v>
      </c>
      <c r="G69" s="114">
        <v>561</v>
      </c>
      <c r="H69" s="114">
        <v>564</v>
      </c>
      <c r="I69" s="140">
        <v>551</v>
      </c>
      <c r="J69" s="115">
        <v>29</v>
      </c>
      <c r="K69" s="116">
        <v>5.2631578947368425</v>
      </c>
    </row>
    <row r="70" spans="1:11" ht="14.1" customHeight="1" x14ac:dyDescent="0.2">
      <c r="A70" s="306" t="s">
        <v>305</v>
      </c>
      <c r="B70" s="307" t="s">
        <v>306</v>
      </c>
      <c r="C70" s="308"/>
      <c r="D70" s="113">
        <v>2.6030108558747678</v>
      </c>
      <c r="E70" s="115">
        <v>434</v>
      </c>
      <c r="F70" s="114">
        <v>435</v>
      </c>
      <c r="G70" s="114">
        <v>411</v>
      </c>
      <c r="H70" s="114">
        <v>405</v>
      </c>
      <c r="I70" s="140">
        <v>394</v>
      </c>
      <c r="J70" s="115">
        <v>40</v>
      </c>
      <c r="K70" s="116">
        <v>10.152284263959391</v>
      </c>
    </row>
    <row r="71" spans="1:11" ht="14.1" customHeight="1" x14ac:dyDescent="0.2">
      <c r="A71" s="306"/>
      <c r="B71" s="307" t="s">
        <v>307</v>
      </c>
      <c r="C71" s="308"/>
      <c r="D71" s="113">
        <v>1.2835122653391711</v>
      </c>
      <c r="E71" s="115">
        <v>214</v>
      </c>
      <c r="F71" s="114">
        <v>217</v>
      </c>
      <c r="G71" s="114">
        <v>199</v>
      </c>
      <c r="H71" s="114">
        <v>219</v>
      </c>
      <c r="I71" s="140">
        <v>216</v>
      </c>
      <c r="J71" s="115">
        <v>-2</v>
      </c>
      <c r="K71" s="116">
        <v>-0.92592592592592593</v>
      </c>
    </row>
    <row r="72" spans="1:11" ht="14.1" customHeight="1" x14ac:dyDescent="0.2">
      <c r="A72" s="306">
        <v>84</v>
      </c>
      <c r="B72" s="307" t="s">
        <v>308</v>
      </c>
      <c r="C72" s="308"/>
      <c r="D72" s="113">
        <v>1.1335692436873988</v>
      </c>
      <c r="E72" s="115">
        <v>189</v>
      </c>
      <c r="F72" s="114">
        <v>181</v>
      </c>
      <c r="G72" s="114">
        <v>182</v>
      </c>
      <c r="H72" s="114">
        <v>189</v>
      </c>
      <c r="I72" s="140">
        <v>187</v>
      </c>
      <c r="J72" s="115">
        <v>2</v>
      </c>
      <c r="K72" s="116">
        <v>1.0695187165775402</v>
      </c>
    </row>
    <row r="73" spans="1:11" ht="14.1" customHeight="1" x14ac:dyDescent="0.2">
      <c r="A73" s="306" t="s">
        <v>309</v>
      </c>
      <c r="B73" s="307" t="s">
        <v>310</v>
      </c>
      <c r="C73" s="308"/>
      <c r="D73" s="113">
        <v>0.12595213818748877</v>
      </c>
      <c r="E73" s="115">
        <v>21</v>
      </c>
      <c r="F73" s="114">
        <v>21</v>
      </c>
      <c r="G73" s="114">
        <v>19</v>
      </c>
      <c r="H73" s="114">
        <v>25</v>
      </c>
      <c r="I73" s="140">
        <v>19</v>
      </c>
      <c r="J73" s="115">
        <v>2</v>
      </c>
      <c r="K73" s="116">
        <v>10.526315789473685</v>
      </c>
    </row>
    <row r="74" spans="1:11" ht="14.1" customHeight="1" x14ac:dyDescent="0.2">
      <c r="A74" s="306" t="s">
        <v>311</v>
      </c>
      <c r="B74" s="307" t="s">
        <v>312</v>
      </c>
      <c r="C74" s="308"/>
      <c r="D74" s="113">
        <v>5.3979487794638036E-2</v>
      </c>
      <c r="E74" s="115">
        <v>9</v>
      </c>
      <c r="F74" s="114">
        <v>9</v>
      </c>
      <c r="G74" s="114">
        <v>10</v>
      </c>
      <c r="H74" s="114">
        <v>15</v>
      </c>
      <c r="I74" s="140">
        <v>15</v>
      </c>
      <c r="J74" s="115">
        <v>-6</v>
      </c>
      <c r="K74" s="116">
        <v>-40</v>
      </c>
    </row>
    <row r="75" spans="1:11" ht="14.1" customHeight="1" x14ac:dyDescent="0.2">
      <c r="A75" s="306" t="s">
        <v>313</v>
      </c>
      <c r="B75" s="307" t="s">
        <v>314</v>
      </c>
      <c r="C75" s="308"/>
      <c r="D75" s="113">
        <v>0</v>
      </c>
      <c r="E75" s="115">
        <v>0</v>
      </c>
      <c r="F75" s="114">
        <v>0</v>
      </c>
      <c r="G75" s="114">
        <v>0</v>
      </c>
      <c r="H75" s="114">
        <v>0</v>
      </c>
      <c r="I75" s="140">
        <v>0</v>
      </c>
      <c r="J75" s="115">
        <v>0</v>
      </c>
      <c r="K75" s="116">
        <v>0</v>
      </c>
    </row>
    <row r="76" spans="1:11" ht="14.1" customHeight="1" x14ac:dyDescent="0.2">
      <c r="A76" s="306">
        <v>91</v>
      </c>
      <c r="B76" s="307" t="s">
        <v>315</v>
      </c>
      <c r="C76" s="308"/>
      <c r="D76" s="113">
        <v>0.47381994841960057</v>
      </c>
      <c r="E76" s="115">
        <v>79</v>
      </c>
      <c r="F76" s="114">
        <v>74</v>
      </c>
      <c r="G76" s="114">
        <v>76</v>
      </c>
      <c r="H76" s="114">
        <v>77</v>
      </c>
      <c r="I76" s="140">
        <v>74</v>
      </c>
      <c r="J76" s="115">
        <v>5</v>
      </c>
      <c r="K76" s="116">
        <v>6.756756756756757</v>
      </c>
    </row>
    <row r="77" spans="1:11" ht="14.1" customHeight="1" x14ac:dyDescent="0.2">
      <c r="A77" s="306">
        <v>92</v>
      </c>
      <c r="B77" s="307" t="s">
        <v>316</v>
      </c>
      <c r="C77" s="308"/>
      <c r="D77" s="113">
        <v>0.22791339291069393</v>
      </c>
      <c r="E77" s="115">
        <v>38</v>
      </c>
      <c r="F77" s="114">
        <v>40</v>
      </c>
      <c r="G77" s="114">
        <v>40</v>
      </c>
      <c r="H77" s="114">
        <v>43</v>
      </c>
      <c r="I77" s="140">
        <v>44</v>
      </c>
      <c r="J77" s="115">
        <v>-6</v>
      </c>
      <c r="K77" s="116">
        <v>-13.636363636363637</v>
      </c>
    </row>
    <row r="78" spans="1:11" ht="14.1" customHeight="1" x14ac:dyDescent="0.2">
      <c r="A78" s="306">
        <v>93</v>
      </c>
      <c r="B78" s="307" t="s">
        <v>317</v>
      </c>
      <c r="C78" s="308"/>
      <c r="D78" s="113">
        <v>5.9977208660708929E-2</v>
      </c>
      <c r="E78" s="115">
        <v>10</v>
      </c>
      <c r="F78" s="114">
        <v>11</v>
      </c>
      <c r="G78" s="114" t="s">
        <v>513</v>
      </c>
      <c r="H78" s="114" t="s">
        <v>513</v>
      </c>
      <c r="I78" s="140" t="s">
        <v>513</v>
      </c>
      <c r="J78" s="115" t="s">
        <v>513</v>
      </c>
      <c r="K78" s="116" t="s">
        <v>513</v>
      </c>
    </row>
    <row r="79" spans="1:11" ht="14.1" customHeight="1" x14ac:dyDescent="0.2">
      <c r="A79" s="306">
        <v>94</v>
      </c>
      <c r="B79" s="307" t="s">
        <v>318</v>
      </c>
      <c r="C79" s="308"/>
      <c r="D79" s="113">
        <v>0.7257242247945781</v>
      </c>
      <c r="E79" s="115">
        <v>121</v>
      </c>
      <c r="F79" s="114">
        <v>144</v>
      </c>
      <c r="G79" s="114">
        <v>122</v>
      </c>
      <c r="H79" s="114">
        <v>120</v>
      </c>
      <c r="I79" s="140">
        <v>115</v>
      </c>
      <c r="J79" s="115">
        <v>6</v>
      </c>
      <c r="K79" s="116">
        <v>5.2173913043478262</v>
      </c>
    </row>
    <row r="80" spans="1:11" ht="14.1" customHeight="1" x14ac:dyDescent="0.2">
      <c r="A80" s="306" t="s">
        <v>319</v>
      </c>
      <c r="B80" s="307" t="s">
        <v>320</v>
      </c>
      <c r="C80" s="308"/>
      <c r="D80" s="113" t="s">
        <v>513</v>
      </c>
      <c r="E80" s="115" t="s">
        <v>513</v>
      </c>
      <c r="F80" s="114" t="s">
        <v>513</v>
      </c>
      <c r="G80" s="114">
        <v>11</v>
      </c>
      <c r="H80" s="114">
        <v>11</v>
      </c>
      <c r="I80" s="140">
        <v>12</v>
      </c>
      <c r="J80" s="115" t="s">
        <v>513</v>
      </c>
      <c r="K80" s="116" t="s">
        <v>513</v>
      </c>
    </row>
    <row r="81" spans="1:11" ht="14.1" customHeight="1" x14ac:dyDescent="0.2">
      <c r="A81" s="310" t="s">
        <v>321</v>
      </c>
      <c r="B81" s="311" t="s">
        <v>333</v>
      </c>
      <c r="C81" s="312"/>
      <c r="D81" s="125">
        <v>4.0604570263299946</v>
      </c>
      <c r="E81" s="143">
        <v>677</v>
      </c>
      <c r="F81" s="144">
        <v>703</v>
      </c>
      <c r="G81" s="144">
        <v>702</v>
      </c>
      <c r="H81" s="144">
        <v>728</v>
      </c>
      <c r="I81" s="145">
        <v>690</v>
      </c>
      <c r="J81" s="143">
        <v>-13</v>
      </c>
      <c r="K81" s="146">
        <v>-1.8840579710144927</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18" t="s">
        <v>323</v>
      </c>
      <c r="B85" s="618"/>
      <c r="C85" s="618"/>
      <c r="D85" s="618"/>
      <c r="E85" s="618"/>
      <c r="F85" s="618"/>
      <c r="G85" s="618"/>
      <c r="H85" s="618"/>
      <c r="I85" s="618"/>
      <c r="J85" s="618"/>
      <c r="K85" s="618"/>
    </row>
    <row r="86" spans="1:11" ht="18" customHeight="1" x14ac:dyDescent="0.2">
      <c r="A86" s="618"/>
      <c r="B86" s="618"/>
      <c r="C86" s="618"/>
      <c r="D86" s="618"/>
      <c r="E86" s="618"/>
      <c r="F86" s="618"/>
      <c r="G86" s="618"/>
      <c r="H86" s="618"/>
      <c r="I86" s="618"/>
      <c r="J86" s="618"/>
      <c r="K86" s="618"/>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heetViews>
  <sheetFormatPr baseColWidth="10" defaultColWidth="7.75" defaultRowHeight="15.95" customHeight="1" x14ac:dyDescent="0.2"/>
  <cols>
    <col min="1" max="1" width="3.625" style="402" customWidth="1"/>
    <col min="2" max="2" width="3.125" style="403" customWidth="1"/>
    <col min="3" max="3" width="3.25" style="402" customWidth="1"/>
    <col min="4" max="4" width="5.625" style="403" customWidth="1"/>
    <col min="5" max="5" width="15.5" style="403" customWidth="1"/>
    <col min="6" max="11" width="8.5" style="404" customWidth="1"/>
    <col min="12" max="12" width="7.625" style="405"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32" t="s">
        <v>334</v>
      </c>
      <c r="B3" s="632"/>
      <c r="C3" s="632"/>
      <c r="D3" s="632"/>
      <c r="E3" s="632"/>
      <c r="F3" s="632"/>
      <c r="G3" s="632"/>
      <c r="H3" s="632"/>
      <c r="I3" s="632"/>
      <c r="J3" s="632"/>
      <c r="K3" s="632"/>
      <c r="L3" s="63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33" t="s">
        <v>335</v>
      </c>
      <c r="B5" s="633"/>
      <c r="C5" s="633"/>
      <c r="D5" s="633"/>
      <c r="E5" s="336"/>
      <c r="F5" s="336"/>
      <c r="G5" s="336"/>
      <c r="H5" s="336"/>
      <c r="I5" s="337"/>
      <c r="J5" s="337"/>
      <c r="K5" s="336"/>
      <c r="L5" s="336"/>
    </row>
    <row r="6" spans="1:17" s="94" customFormat="1" ht="11.25" customHeight="1" x14ac:dyDescent="0.2">
      <c r="A6" s="338"/>
      <c r="B6" s="338"/>
      <c r="C6" s="338"/>
      <c r="D6" s="338"/>
      <c r="E6" s="336"/>
      <c r="F6" s="336"/>
      <c r="G6" s="336"/>
      <c r="H6" s="336"/>
      <c r="I6" s="337"/>
      <c r="J6" s="337"/>
      <c r="K6" s="336"/>
      <c r="L6" s="336"/>
    </row>
    <row r="7" spans="1:17" s="91" customFormat="1" ht="12" customHeight="1" x14ac:dyDescent="0.2">
      <c r="A7" s="634" t="s">
        <v>336</v>
      </c>
      <c r="B7" s="634"/>
      <c r="C7" s="634"/>
      <c r="D7" s="634"/>
      <c r="E7" s="634"/>
      <c r="F7" s="637" t="s">
        <v>104</v>
      </c>
      <c r="G7" s="638"/>
      <c r="H7" s="638"/>
      <c r="I7" s="638"/>
      <c r="J7" s="638"/>
      <c r="K7" s="638"/>
      <c r="L7" s="639"/>
      <c r="M7" s="96"/>
      <c r="N7" s="96"/>
      <c r="O7" s="96"/>
      <c r="P7" s="96"/>
      <c r="Q7" s="96"/>
    </row>
    <row r="8" spans="1:17" ht="21.75" customHeight="1" x14ac:dyDescent="0.2">
      <c r="A8" s="634"/>
      <c r="B8" s="634"/>
      <c r="C8" s="634"/>
      <c r="D8" s="634"/>
      <c r="E8" s="634"/>
      <c r="F8" s="640" t="s">
        <v>335</v>
      </c>
      <c r="G8" s="640" t="s">
        <v>337</v>
      </c>
      <c r="H8" s="640" t="s">
        <v>338</v>
      </c>
      <c r="I8" s="640" t="s">
        <v>339</v>
      </c>
      <c r="J8" s="640" t="s">
        <v>340</v>
      </c>
      <c r="K8" s="642" t="s">
        <v>341</v>
      </c>
      <c r="L8" s="643"/>
    </row>
    <row r="9" spans="1:17" ht="12" customHeight="1" x14ac:dyDescent="0.2">
      <c r="A9" s="634"/>
      <c r="B9" s="634"/>
      <c r="C9" s="634"/>
      <c r="D9" s="634"/>
      <c r="E9" s="634"/>
      <c r="F9" s="641"/>
      <c r="G9" s="641"/>
      <c r="H9" s="641"/>
      <c r="I9" s="641"/>
      <c r="J9" s="641"/>
      <c r="K9" s="339" t="s">
        <v>102</v>
      </c>
      <c r="L9" s="340" t="s">
        <v>342</v>
      </c>
    </row>
    <row r="10" spans="1:17" ht="12" customHeight="1" x14ac:dyDescent="0.2">
      <c r="A10" s="635"/>
      <c r="B10" s="635"/>
      <c r="C10" s="635"/>
      <c r="D10" s="635"/>
      <c r="E10" s="636"/>
      <c r="F10" s="341">
        <v>1</v>
      </c>
      <c r="G10" s="342">
        <v>2</v>
      </c>
      <c r="H10" s="342">
        <v>3</v>
      </c>
      <c r="I10" s="342">
        <v>4</v>
      </c>
      <c r="J10" s="342">
        <v>5</v>
      </c>
      <c r="K10" s="342">
        <v>6</v>
      </c>
      <c r="L10" s="342">
        <v>7</v>
      </c>
      <c r="M10" s="101"/>
    </row>
    <row r="11" spans="1:17" s="110" customFormat="1" ht="27.75" customHeight="1" x14ac:dyDescent="0.2">
      <c r="A11" s="620" t="s">
        <v>343</v>
      </c>
      <c r="B11" s="621"/>
      <c r="C11" s="621"/>
      <c r="D11" s="621"/>
      <c r="E11" s="622"/>
      <c r="F11" s="343"/>
      <c r="G11" s="343"/>
      <c r="H11" s="343"/>
      <c r="I11" s="343"/>
      <c r="J11" s="344"/>
      <c r="K11" s="343"/>
      <c r="L11" s="344"/>
    </row>
    <row r="12" spans="1:17" s="110" customFormat="1" ht="15.75" customHeight="1" x14ac:dyDescent="0.2">
      <c r="A12" s="345" t="s">
        <v>104</v>
      </c>
      <c r="B12" s="346"/>
      <c r="C12" s="347"/>
      <c r="D12" s="347"/>
      <c r="E12" s="348"/>
      <c r="F12" s="536">
        <v>4136</v>
      </c>
      <c r="G12" s="536">
        <v>3072</v>
      </c>
      <c r="H12" s="536">
        <v>6365</v>
      </c>
      <c r="I12" s="536">
        <v>3590</v>
      </c>
      <c r="J12" s="537">
        <v>4185</v>
      </c>
      <c r="K12" s="538">
        <v>-49</v>
      </c>
      <c r="L12" s="349">
        <v>-1.1708482676224612</v>
      </c>
    </row>
    <row r="13" spans="1:17" s="110" customFormat="1" ht="15" customHeight="1" x14ac:dyDescent="0.2">
      <c r="A13" s="350" t="s">
        <v>344</v>
      </c>
      <c r="B13" s="351" t="s">
        <v>345</v>
      </c>
      <c r="C13" s="347"/>
      <c r="D13" s="347"/>
      <c r="E13" s="348"/>
      <c r="F13" s="536">
        <v>2391</v>
      </c>
      <c r="G13" s="536">
        <v>1663</v>
      </c>
      <c r="H13" s="536">
        <v>3551</v>
      </c>
      <c r="I13" s="536">
        <v>2021</v>
      </c>
      <c r="J13" s="537">
        <v>2343</v>
      </c>
      <c r="K13" s="538">
        <v>48</v>
      </c>
      <c r="L13" s="349">
        <v>2.0486555697823303</v>
      </c>
    </row>
    <row r="14" spans="1:17" s="110" customFormat="1" ht="22.5" customHeight="1" x14ac:dyDescent="0.2">
      <c r="A14" s="350"/>
      <c r="B14" s="351" t="s">
        <v>346</v>
      </c>
      <c r="C14" s="347"/>
      <c r="D14" s="347"/>
      <c r="E14" s="348"/>
      <c r="F14" s="536">
        <v>1745</v>
      </c>
      <c r="G14" s="536">
        <v>1409</v>
      </c>
      <c r="H14" s="536">
        <v>2814</v>
      </c>
      <c r="I14" s="536">
        <v>1569</v>
      </c>
      <c r="J14" s="537">
        <v>1842</v>
      </c>
      <c r="K14" s="538">
        <v>-97</v>
      </c>
      <c r="L14" s="349">
        <v>-5.2660152008686207</v>
      </c>
    </row>
    <row r="15" spans="1:17" s="110" customFormat="1" ht="15" customHeight="1" x14ac:dyDescent="0.2">
      <c r="A15" s="350" t="s">
        <v>347</v>
      </c>
      <c r="B15" s="351" t="s">
        <v>108</v>
      </c>
      <c r="C15" s="347"/>
      <c r="D15" s="347"/>
      <c r="E15" s="348"/>
      <c r="F15" s="536">
        <v>1027</v>
      </c>
      <c r="G15" s="536">
        <v>767</v>
      </c>
      <c r="H15" s="536">
        <v>2910</v>
      </c>
      <c r="I15" s="536">
        <v>945</v>
      </c>
      <c r="J15" s="537">
        <v>1012</v>
      </c>
      <c r="K15" s="538">
        <v>15</v>
      </c>
      <c r="L15" s="349">
        <v>1.482213438735178</v>
      </c>
    </row>
    <row r="16" spans="1:17" s="110" customFormat="1" ht="15" customHeight="1" x14ac:dyDescent="0.2">
      <c r="A16" s="350"/>
      <c r="B16" s="351" t="s">
        <v>109</v>
      </c>
      <c r="C16" s="347"/>
      <c r="D16" s="347"/>
      <c r="E16" s="348"/>
      <c r="F16" s="536">
        <v>2667</v>
      </c>
      <c r="G16" s="536">
        <v>2023</v>
      </c>
      <c r="H16" s="536">
        <v>3015</v>
      </c>
      <c r="I16" s="536">
        <v>2313</v>
      </c>
      <c r="J16" s="537">
        <v>2727</v>
      </c>
      <c r="K16" s="538">
        <v>-60</v>
      </c>
      <c r="L16" s="349">
        <v>-2.2002200220022003</v>
      </c>
    </row>
    <row r="17" spans="1:12" s="110" customFormat="1" ht="15" customHeight="1" x14ac:dyDescent="0.2">
      <c r="A17" s="350"/>
      <c r="B17" s="351" t="s">
        <v>110</v>
      </c>
      <c r="C17" s="347"/>
      <c r="D17" s="347"/>
      <c r="E17" s="348"/>
      <c r="F17" s="536">
        <v>380</v>
      </c>
      <c r="G17" s="536">
        <v>237</v>
      </c>
      <c r="H17" s="536">
        <v>384</v>
      </c>
      <c r="I17" s="536">
        <v>297</v>
      </c>
      <c r="J17" s="537">
        <v>408</v>
      </c>
      <c r="K17" s="538">
        <v>-28</v>
      </c>
      <c r="L17" s="349">
        <v>-6.8627450980392153</v>
      </c>
    </row>
    <row r="18" spans="1:12" s="110" customFormat="1" ht="15" customHeight="1" x14ac:dyDescent="0.2">
      <c r="A18" s="350"/>
      <c r="B18" s="351" t="s">
        <v>111</v>
      </c>
      <c r="C18" s="347"/>
      <c r="D18" s="347"/>
      <c r="E18" s="348"/>
      <c r="F18" s="536">
        <v>62</v>
      </c>
      <c r="G18" s="536">
        <v>45</v>
      </c>
      <c r="H18" s="536">
        <v>56</v>
      </c>
      <c r="I18" s="536">
        <v>35</v>
      </c>
      <c r="J18" s="537">
        <v>38</v>
      </c>
      <c r="K18" s="538">
        <v>24</v>
      </c>
      <c r="L18" s="349">
        <v>63.157894736842103</v>
      </c>
    </row>
    <row r="19" spans="1:12" s="110" customFormat="1" ht="15" customHeight="1" x14ac:dyDescent="0.2">
      <c r="A19" s="118" t="s">
        <v>113</v>
      </c>
      <c r="B19" s="119" t="s">
        <v>181</v>
      </c>
      <c r="C19" s="347"/>
      <c r="D19" s="347"/>
      <c r="E19" s="348"/>
      <c r="F19" s="536">
        <v>2766</v>
      </c>
      <c r="G19" s="536">
        <v>2002</v>
      </c>
      <c r="H19" s="536">
        <v>4878</v>
      </c>
      <c r="I19" s="536">
        <v>2508</v>
      </c>
      <c r="J19" s="537">
        <v>2817</v>
      </c>
      <c r="K19" s="538">
        <v>-51</v>
      </c>
      <c r="L19" s="349">
        <v>-1.8104366347177849</v>
      </c>
    </row>
    <row r="20" spans="1:12" s="110" customFormat="1" ht="15" customHeight="1" x14ac:dyDescent="0.2">
      <c r="A20" s="118"/>
      <c r="B20" s="119" t="s">
        <v>182</v>
      </c>
      <c r="C20" s="347"/>
      <c r="D20" s="347"/>
      <c r="E20" s="348"/>
      <c r="F20" s="536">
        <v>1370</v>
      </c>
      <c r="G20" s="536">
        <v>1070</v>
      </c>
      <c r="H20" s="536">
        <v>1487</v>
      </c>
      <c r="I20" s="536">
        <v>1082</v>
      </c>
      <c r="J20" s="537">
        <v>1368</v>
      </c>
      <c r="K20" s="538">
        <v>2</v>
      </c>
      <c r="L20" s="349">
        <v>0.14619883040935672</v>
      </c>
    </row>
    <row r="21" spans="1:12" s="110" customFormat="1" ht="15" customHeight="1" x14ac:dyDescent="0.2">
      <c r="A21" s="118" t="s">
        <v>113</v>
      </c>
      <c r="B21" s="119" t="s">
        <v>116</v>
      </c>
      <c r="C21" s="347"/>
      <c r="D21" s="347"/>
      <c r="E21" s="348"/>
      <c r="F21" s="536">
        <v>3271</v>
      </c>
      <c r="G21" s="536">
        <v>2377</v>
      </c>
      <c r="H21" s="536">
        <v>5398</v>
      </c>
      <c r="I21" s="536">
        <v>2906</v>
      </c>
      <c r="J21" s="537">
        <v>3432</v>
      </c>
      <c r="K21" s="538">
        <v>-161</v>
      </c>
      <c r="L21" s="349">
        <v>-4.6911421911421911</v>
      </c>
    </row>
    <row r="22" spans="1:12" s="110" customFormat="1" ht="15" customHeight="1" x14ac:dyDescent="0.2">
      <c r="A22" s="118"/>
      <c r="B22" s="119" t="s">
        <v>117</v>
      </c>
      <c r="C22" s="347"/>
      <c r="D22" s="347"/>
      <c r="E22" s="348"/>
      <c r="F22" s="536">
        <v>858</v>
      </c>
      <c r="G22" s="536">
        <v>693</v>
      </c>
      <c r="H22" s="536">
        <v>962</v>
      </c>
      <c r="I22" s="536">
        <v>679</v>
      </c>
      <c r="J22" s="537">
        <v>750</v>
      </c>
      <c r="K22" s="538">
        <v>108</v>
      </c>
      <c r="L22" s="349">
        <v>14.4</v>
      </c>
    </row>
    <row r="23" spans="1:12" s="110" customFormat="1" ht="15" customHeight="1" x14ac:dyDescent="0.2">
      <c r="A23" s="352" t="s">
        <v>347</v>
      </c>
      <c r="B23" s="353" t="s">
        <v>193</v>
      </c>
      <c r="C23" s="354"/>
      <c r="D23" s="354"/>
      <c r="E23" s="355"/>
      <c r="F23" s="539">
        <v>91</v>
      </c>
      <c r="G23" s="539">
        <v>158</v>
      </c>
      <c r="H23" s="539">
        <v>1474</v>
      </c>
      <c r="I23" s="539">
        <v>63</v>
      </c>
      <c r="J23" s="540">
        <v>88</v>
      </c>
      <c r="K23" s="541">
        <v>3</v>
      </c>
      <c r="L23" s="356">
        <v>3.4090909090909092</v>
      </c>
    </row>
    <row r="24" spans="1:12" s="110" customFormat="1" ht="15" customHeight="1" x14ac:dyDescent="0.2">
      <c r="A24" s="623" t="s">
        <v>348</v>
      </c>
      <c r="B24" s="624"/>
      <c r="C24" s="624"/>
      <c r="D24" s="624"/>
      <c r="E24" s="625"/>
      <c r="F24" s="357"/>
      <c r="G24" s="357"/>
      <c r="H24" s="357"/>
      <c r="I24" s="357"/>
      <c r="J24" s="357"/>
      <c r="K24" s="358"/>
      <c r="L24" s="359"/>
    </row>
    <row r="25" spans="1:12" s="110" customFormat="1" ht="15" customHeight="1" x14ac:dyDescent="0.2">
      <c r="A25" s="360" t="s">
        <v>104</v>
      </c>
      <c r="B25" s="361"/>
      <c r="C25" s="362"/>
      <c r="D25" s="362"/>
      <c r="E25" s="363"/>
      <c r="F25" s="542">
        <v>33.299999999999997</v>
      </c>
      <c r="G25" s="542">
        <v>35.200000000000003</v>
      </c>
      <c r="H25" s="542">
        <v>32.4</v>
      </c>
      <c r="I25" s="542">
        <v>35.6</v>
      </c>
      <c r="J25" s="542">
        <v>30.7</v>
      </c>
      <c r="K25" s="543" t="s">
        <v>349</v>
      </c>
      <c r="L25" s="364">
        <v>2.5999999999999979</v>
      </c>
    </row>
    <row r="26" spans="1:12" s="110" customFormat="1" ht="15" customHeight="1" x14ac:dyDescent="0.2">
      <c r="A26" s="365" t="s">
        <v>105</v>
      </c>
      <c r="B26" s="366" t="s">
        <v>345</v>
      </c>
      <c r="C26" s="362"/>
      <c r="D26" s="362"/>
      <c r="E26" s="363"/>
      <c r="F26" s="542">
        <v>34.200000000000003</v>
      </c>
      <c r="G26" s="542">
        <v>36.5</v>
      </c>
      <c r="H26" s="542">
        <v>31.6</v>
      </c>
      <c r="I26" s="542">
        <v>34.4</v>
      </c>
      <c r="J26" s="544">
        <v>30.6</v>
      </c>
      <c r="K26" s="543" t="s">
        <v>349</v>
      </c>
      <c r="L26" s="364">
        <v>3.6000000000000014</v>
      </c>
    </row>
    <row r="27" spans="1:12" s="110" customFormat="1" ht="15" customHeight="1" x14ac:dyDescent="0.2">
      <c r="A27" s="365"/>
      <c r="B27" s="366" t="s">
        <v>346</v>
      </c>
      <c r="C27" s="362"/>
      <c r="D27" s="362"/>
      <c r="E27" s="363"/>
      <c r="F27" s="542">
        <v>32.1</v>
      </c>
      <c r="G27" s="542">
        <v>33.700000000000003</v>
      </c>
      <c r="H27" s="542">
        <v>33.5</v>
      </c>
      <c r="I27" s="542">
        <v>37.299999999999997</v>
      </c>
      <c r="J27" s="542">
        <v>30.8</v>
      </c>
      <c r="K27" s="543" t="s">
        <v>349</v>
      </c>
      <c r="L27" s="364">
        <v>1.3000000000000007</v>
      </c>
    </row>
    <row r="28" spans="1:12" s="110" customFormat="1" ht="15" customHeight="1" x14ac:dyDescent="0.2">
      <c r="A28" s="365" t="s">
        <v>113</v>
      </c>
      <c r="B28" s="366" t="s">
        <v>108</v>
      </c>
      <c r="C28" s="362"/>
      <c r="D28" s="362"/>
      <c r="E28" s="363"/>
      <c r="F28" s="542">
        <v>43.2</v>
      </c>
      <c r="G28" s="542">
        <v>44.5</v>
      </c>
      <c r="H28" s="542">
        <v>44.4</v>
      </c>
      <c r="I28" s="542">
        <v>48.1</v>
      </c>
      <c r="J28" s="542">
        <v>42.1</v>
      </c>
      <c r="K28" s="543" t="s">
        <v>349</v>
      </c>
      <c r="L28" s="364">
        <v>1.1000000000000014</v>
      </c>
    </row>
    <row r="29" spans="1:12" s="110" customFormat="1" ht="11.25" x14ac:dyDescent="0.2">
      <c r="A29" s="365"/>
      <c r="B29" s="366" t="s">
        <v>109</v>
      </c>
      <c r="C29" s="362"/>
      <c r="D29" s="362"/>
      <c r="E29" s="363"/>
      <c r="F29" s="542">
        <v>31</v>
      </c>
      <c r="G29" s="542">
        <v>33.4</v>
      </c>
      <c r="H29" s="542">
        <v>29.3</v>
      </c>
      <c r="I29" s="542">
        <v>31.3</v>
      </c>
      <c r="J29" s="544">
        <v>28.3</v>
      </c>
      <c r="K29" s="543" t="s">
        <v>349</v>
      </c>
      <c r="L29" s="364">
        <v>2.6999999999999993</v>
      </c>
    </row>
    <row r="30" spans="1:12" s="110" customFormat="1" ht="15" customHeight="1" x14ac:dyDescent="0.2">
      <c r="A30" s="365"/>
      <c r="B30" s="366" t="s">
        <v>110</v>
      </c>
      <c r="C30" s="362"/>
      <c r="D30" s="362"/>
      <c r="E30" s="363"/>
      <c r="F30" s="542">
        <v>26.8</v>
      </c>
      <c r="G30" s="542">
        <v>27</v>
      </c>
      <c r="H30" s="542">
        <v>15.4</v>
      </c>
      <c r="I30" s="542">
        <v>32.700000000000003</v>
      </c>
      <c r="J30" s="542">
        <v>20.3</v>
      </c>
      <c r="K30" s="543" t="s">
        <v>349</v>
      </c>
      <c r="L30" s="364">
        <v>6.5</v>
      </c>
    </row>
    <row r="31" spans="1:12" s="110" customFormat="1" ht="15" customHeight="1" x14ac:dyDescent="0.2">
      <c r="A31" s="365"/>
      <c r="B31" s="366" t="s">
        <v>111</v>
      </c>
      <c r="C31" s="362"/>
      <c r="D31" s="362"/>
      <c r="E31" s="363"/>
      <c r="F31" s="542">
        <v>24.2</v>
      </c>
      <c r="G31" s="542">
        <v>37.799999999999997</v>
      </c>
      <c r="H31" s="542">
        <v>41.1</v>
      </c>
      <c r="I31" s="542">
        <v>34.299999999999997</v>
      </c>
      <c r="J31" s="542">
        <v>39.5</v>
      </c>
      <c r="K31" s="543" t="s">
        <v>349</v>
      </c>
      <c r="L31" s="364">
        <v>-15.3</v>
      </c>
    </row>
    <row r="32" spans="1:12" s="110" customFormat="1" ht="15" customHeight="1" x14ac:dyDescent="0.2">
      <c r="A32" s="367" t="s">
        <v>113</v>
      </c>
      <c r="B32" s="368" t="s">
        <v>181</v>
      </c>
      <c r="C32" s="362"/>
      <c r="D32" s="362"/>
      <c r="E32" s="363"/>
      <c r="F32" s="542">
        <v>34</v>
      </c>
      <c r="G32" s="542">
        <v>36.6</v>
      </c>
      <c r="H32" s="542">
        <v>31.6</v>
      </c>
      <c r="I32" s="542">
        <v>34.799999999999997</v>
      </c>
      <c r="J32" s="544">
        <v>30.9</v>
      </c>
      <c r="K32" s="543" t="s">
        <v>349</v>
      </c>
      <c r="L32" s="364">
        <v>3.1000000000000014</v>
      </c>
    </row>
    <row r="33" spans="1:12" s="110" customFormat="1" ht="15" customHeight="1" x14ac:dyDescent="0.2">
      <c r="A33" s="367"/>
      <c r="B33" s="368" t="s">
        <v>182</v>
      </c>
      <c r="C33" s="362"/>
      <c r="D33" s="362"/>
      <c r="E33" s="363"/>
      <c r="F33" s="542">
        <v>32</v>
      </c>
      <c r="G33" s="542">
        <v>32.9</v>
      </c>
      <c r="H33" s="542">
        <v>34.299999999999997</v>
      </c>
      <c r="I33" s="542">
        <v>37.6</v>
      </c>
      <c r="J33" s="542">
        <v>30.3</v>
      </c>
      <c r="K33" s="543" t="s">
        <v>349</v>
      </c>
      <c r="L33" s="364">
        <v>1.6999999999999993</v>
      </c>
    </row>
    <row r="34" spans="1:12" s="369" customFormat="1" ht="15" customHeight="1" x14ac:dyDescent="0.2">
      <c r="A34" s="367" t="s">
        <v>113</v>
      </c>
      <c r="B34" s="368" t="s">
        <v>116</v>
      </c>
      <c r="C34" s="362"/>
      <c r="D34" s="362"/>
      <c r="E34" s="363"/>
      <c r="F34" s="542">
        <v>27.8</v>
      </c>
      <c r="G34" s="542">
        <v>29.6</v>
      </c>
      <c r="H34" s="542">
        <v>28.5</v>
      </c>
      <c r="I34" s="542">
        <v>30.8</v>
      </c>
      <c r="J34" s="542">
        <v>26.9</v>
      </c>
      <c r="K34" s="543" t="s">
        <v>349</v>
      </c>
      <c r="L34" s="364">
        <v>0.90000000000000213</v>
      </c>
    </row>
    <row r="35" spans="1:12" s="369" customFormat="1" ht="11.25" x14ac:dyDescent="0.2">
      <c r="A35" s="370"/>
      <c r="B35" s="371" t="s">
        <v>117</v>
      </c>
      <c r="C35" s="372"/>
      <c r="D35" s="372"/>
      <c r="E35" s="373"/>
      <c r="F35" s="545">
        <v>54.4</v>
      </c>
      <c r="G35" s="545">
        <v>54</v>
      </c>
      <c r="H35" s="545">
        <v>50.7</v>
      </c>
      <c r="I35" s="545">
        <v>56</v>
      </c>
      <c r="J35" s="546">
        <v>47.9</v>
      </c>
      <c r="K35" s="547" t="s">
        <v>349</v>
      </c>
      <c r="L35" s="374">
        <v>6.5</v>
      </c>
    </row>
    <row r="36" spans="1:12" s="369" customFormat="1" ht="15.95" customHeight="1" x14ac:dyDescent="0.2">
      <c r="A36" s="375" t="s">
        <v>350</v>
      </c>
      <c r="B36" s="376"/>
      <c r="C36" s="377"/>
      <c r="D36" s="376"/>
      <c r="E36" s="378"/>
      <c r="F36" s="548">
        <v>4012</v>
      </c>
      <c r="G36" s="548">
        <v>2865</v>
      </c>
      <c r="H36" s="548">
        <v>4618</v>
      </c>
      <c r="I36" s="548">
        <v>3515</v>
      </c>
      <c r="J36" s="548">
        <v>4072</v>
      </c>
      <c r="K36" s="549">
        <v>-60</v>
      </c>
      <c r="L36" s="380">
        <v>-1.4734774066797642</v>
      </c>
    </row>
    <row r="37" spans="1:12" s="369" customFormat="1" ht="15.95" customHeight="1" x14ac:dyDescent="0.2">
      <c r="A37" s="381"/>
      <c r="B37" s="382" t="s">
        <v>113</v>
      </c>
      <c r="C37" s="382" t="s">
        <v>351</v>
      </c>
      <c r="D37" s="382"/>
      <c r="E37" s="383"/>
      <c r="F37" s="548">
        <v>1337</v>
      </c>
      <c r="G37" s="548">
        <v>1009</v>
      </c>
      <c r="H37" s="548">
        <v>1498</v>
      </c>
      <c r="I37" s="548">
        <v>1253</v>
      </c>
      <c r="J37" s="548">
        <v>1249</v>
      </c>
      <c r="K37" s="549">
        <v>88</v>
      </c>
      <c r="L37" s="380">
        <v>7.0456365092073661</v>
      </c>
    </row>
    <row r="38" spans="1:12" s="369" customFormat="1" ht="15.95" customHeight="1" x14ac:dyDescent="0.2">
      <c r="A38" s="381"/>
      <c r="B38" s="384" t="s">
        <v>105</v>
      </c>
      <c r="C38" s="384" t="s">
        <v>106</v>
      </c>
      <c r="D38" s="385"/>
      <c r="E38" s="383"/>
      <c r="F38" s="548">
        <v>2326</v>
      </c>
      <c r="G38" s="548">
        <v>1573</v>
      </c>
      <c r="H38" s="548">
        <v>2547</v>
      </c>
      <c r="I38" s="548">
        <v>1994</v>
      </c>
      <c r="J38" s="550">
        <v>2274</v>
      </c>
      <c r="K38" s="549">
        <v>52</v>
      </c>
      <c r="L38" s="380">
        <v>2.2867194371152153</v>
      </c>
    </row>
    <row r="39" spans="1:12" s="369" customFormat="1" ht="15.95" customHeight="1" x14ac:dyDescent="0.2">
      <c r="A39" s="381"/>
      <c r="B39" s="385"/>
      <c r="C39" s="382" t="s">
        <v>352</v>
      </c>
      <c r="D39" s="385"/>
      <c r="E39" s="383"/>
      <c r="F39" s="548">
        <v>796</v>
      </c>
      <c r="G39" s="548">
        <v>574</v>
      </c>
      <c r="H39" s="548">
        <v>804</v>
      </c>
      <c r="I39" s="548">
        <v>686</v>
      </c>
      <c r="J39" s="548">
        <v>695</v>
      </c>
      <c r="K39" s="549">
        <v>101</v>
      </c>
      <c r="L39" s="380">
        <v>14.532374100719425</v>
      </c>
    </row>
    <row r="40" spans="1:12" s="369" customFormat="1" ht="15.95" customHeight="1" x14ac:dyDescent="0.2">
      <c r="A40" s="381"/>
      <c r="B40" s="384"/>
      <c r="C40" s="384" t="s">
        <v>107</v>
      </c>
      <c r="D40" s="385"/>
      <c r="E40" s="383"/>
      <c r="F40" s="548">
        <v>1686</v>
      </c>
      <c r="G40" s="548">
        <v>1292</v>
      </c>
      <c r="H40" s="548">
        <v>2071</v>
      </c>
      <c r="I40" s="548">
        <v>1521</v>
      </c>
      <c r="J40" s="548">
        <v>1798</v>
      </c>
      <c r="K40" s="549">
        <v>-112</v>
      </c>
      <c r="L40" s="380">
        <v>-6.2291434927697438</v>
      </c>
    </row>
    <row r="41" spans="1:12" s="369" customFormat="1" ht="24" customHeight="1" x14ac:dyDescent="0.2">
      <c r="A41" s="381"/>
      <c r="B41" s="385"/>
      <c r="C41" s="382" t="s">
        <v>352</v>
      </c>
      <c r="D41" s="385"/>
      <c r="E41" s="383"/>
      <c r="F41" s="548">
        <v>541</v>
      </c>
      <c r="G41" s="548">
        <v>435</v>
      </c>
      <c r="H41" s="548">
        <v>694</v>
      </c>
      <c r="I41" s="548">
        <v>567</v>
      </c>
      <c r="J41" s="550">
        <v>554</v>
      </c>
      <c r="K41" s="549">
        <v>-13</v>
      </c>
      <c r="L41" s="380">
        <v>-2.3465703971119134</v>
      </c>
    </row>
    <row r="42" spans="1:12" s="110" customFormat="1" ht="15" customHeight="1" x14ac:dyDescent="0.2">
      <c r="A42" s="381"/>
      <c r="B42" s="384" t="s">
        <v>113</v>
      </c>
      <c r="C42" s="384" t="s">
        <v>353</v>
      </c>
      <c r="D42" s="385"/>
      <c r="E42" s="383"/>
      <c r="F42" s="548">
        <v>929</v>
      </c>
      <c r="G42" s="548">
        <v>591</v>
      </c>
      <c r="H42" s="548">
        <v>1276</v>
      </c>
      <c r="I42" s="548">
        <v>883</v>
      </c>
      <c r="J42" s="548">
        <v>915</v>
      </c>
      <c r="K42" s="549">
        <v>14</v>
      </c>
      <c r="L42" s="380">
        <v>1.5300546448087431</v>
      </c>
    </row>
    <row r="43" spans="1:12" s="110" customFormat="1" ht="15" customHeight="1" x14ac:dyDescent="0.2">
      <c r="A43" s="381"/>
      <c r="B43" s="385"/>
      <c r="C43" s="382" t="s">
        <v>352</v>
      </c>
      <c r="D43" s="385"/>
      <c r="E43" s="383"/>
      <c r="F43" s="548">
        <v>401</v>
      </c>
      <c r="G43" s="548">
        <v>263</v>
      </c>
      <c r="H43" s="548">
        <v>566</v>
      </c>
      <c r="I43" s="548">
        <v>425</v>
      </c>
      <c r="J43" s="548">
        <v>385</v>
      </c>
      <c r="K43" s="549">
        <v>16</v>
      </c>
      <c r="L43" s="380">
        <v>4.1558441558441555</v>
      </c>
    </row>
    <row r="44" spans="1:12" s="110" customFormat="1" ht="15" customHeight="1" x14ac:dyDescent="0.2">
      <c r="A44" s="381"/>
      <c r="B44" s="384"/>
      <c r="C44" s="366" t="s">
        <v>109</v>
      </c>
      <c r="D44" s="385"/>
      <c r="E44" s="383"/>
      <c r="F44" s="548">
        <v>2641</v>
      </c>
      <c r="G44" s="548">
        <v>1992</v>
      </c>
      <c r="H44" s="548">
        <v>2903</v>
      </c>
      <c r="I44" s="548">
        <v>2300</v>
      </c>
      <c r="J44" s="550">
        <v>2711</v>
      </c>
      <c r="K44" s="549">
        <v>-70</v>
      </c>
      <c r="L44" s="380">
        <v>-2.5820730357801551</v>
      </c>
    </row>
    <row r="45" spans="1:12" s="110" customFormat="1" ht="15" customHeight="1" x14ac:dyDescent="0.2">
      <c r="A45" s="381"/>
      <c r="B45" s="385"/>
      <c r="C45" s="382" t="s">
        <v>352</v>
      </c>
      <c r="D45" s="385"/>
      <c r="E45" s="383"/>
      <c r="F45" s="548">
        <v>819</v>
      </c>
      <c r="G45" s="548">
        <v>665</v>
      </c>
      <c r="H45" s="548">
        <v>850</v>
      </c>
      <c r="I45" s="548">
        <v>719</v>
      </c>
      <c r="J45" s="548">
        <v>766</v>
      </c>
      <c r="K45" s="549">
        <v>53</v>
      </c>
      <c r="L45" s="380">
        <v>6.9190600522193213</v>
      </c>
    </row>
    <row r="46" spans="1:12" s="110" customFormat="1" ht="15" customHeight="1" x14ac:dyDescent="0.2">
      <c r="A46" s="381"/>
      <c r="B46" s="384"/>
      <c r="C46" s="366" t="s">
        <v>110</v>
      </c>
      <c r="D46" s="385"/>
      <c r="E46" s="383"/>
      <c r="F46" s="548">
        <v>380</v>
      </c>
      <c r="G46" s="548">
        <v>237</v>
      </c>
      <c r="H46" s="548">
        <v>383</v>
      </c>
      <c r="I46" s="548">
        <v>297</v>
      </c>
      <c r="J46" s="548">
        <v>408</v>
      </c>
      <c r="K46" s="549">
        <v>-28</v>
      </c>
      <c r="L46" s="380">
        <v>-6.8627450980392153</v>
      </c>
    </row>
    <row r="47" spans="1:12" s="110" customFormat="1" ht="15" customHeight="1" x14ac:dyDescent="0.2">
      <c r="A47" s="381"/>
      <c r="B47" s="385"/>
      <c r="C47" s="382" t="s">
        <v>352</v>
      </c>
      <c r="D47" s="385"/>
      <c r="E47" s="383"/>
      <c r="F47" s="548">
        <v>102</v>
      </c>
      <c r="G47" s="548">
        <v>64</v>
      </c>
      <c r="H47" s="548">
        <v>59</v>
      </c>
      <c r="I47" s="548">
        <v>97</v>
      </c>
      <c r="J47" s="550">
        <v>83</v>
      </c>
      <c r="K47" s="549">
        <v>19</v>
      </c>
      <c r="L47" s="380">
        <v>22.891566265060241</v>
      </c>
    </row>
    <row r="48" spans="1:12" s="110" customFormat="1" ht="15" customHeight="1" x14ac:dyDescent="0.2">
      <c r="A48" s="381"/>
      <c r="B48" s="385"/>
      <c r="C48" s="366" t="s">
        <v>111</v>
      </c>
      <c r="D48" s="386"/>
      <c r="E48" s="387"/>
      <c r="F48" s="548">
        <v>62</v>
      </c>
      <c r="G48" s="548">
        <v>45</v>
      </c>
      <c r="H48" s="548">
        <v>56</v>
      </c>
      <c r="I48" s="548">
        <v>35</v>
      </c>
      <c r="J48" s="548">
        <v>38</v>
      </c>
      <c r="K48" s="549">
        <v>24</v>
      </c>
      <c r="L48" s="380">
        <v>63.157894736842103</v>
      </c>
    </row>
    <row r="49" spans="1:12" s="110" customFormat="1" ht="15" customHeight="1" x14ac:dyDescent="0.2">
      <c r="A49" s="381"/>
      <c r="B49" s="385"/>
      <c r="C49" s="382" t="s">
        <v>352</v>
      </c>
      <c r="D49" s="385"/>
      <c r="E49" s="383"/>
      <c r="F49" s="548">
        <v>15</v>
      </c>
      <c r="G49" s="548">
        <v>17</v>
      </c>
      <c r="H49" s="548">
        <v>23</v>
      </c>
      <c r="I49" s="548">
        <v>12</v>
      </c>
      <c r="J49" s="548">
        <v>15</v>
      </c>
      <c r="K49" s="549">
        <v>0</v>
      </c>
      <c r="L49" s="380">
        <v>0</v>
      </c>
    </row>
    <row r="50" spans="1:12" s="110" customFormat="1" ht="15" customHeight="1" x14ac:dyDescent="0.2">
      <c r="A50" s="381"/>
      <c r="B50" s="384" t="s">
        <v>113</v>
      </c>
      <c r="C50" s="382" t="s">
        <v>181</v>
      </c>
      <c r="D50" s="385"/>
      <c r="E50" s="383"/>
      <c r="F50" s="548">
        <v>2647</v>
      </c>
      <c r="G50" s="548">
        <v>1816</v>
      </c>
      <c r="H50" s="548">
        <v>3182</v>
      </c>
      <c r="I50" s="548">
        <v>2440</v>
      </c>
      <c r="J50" s="550">
        <v>2709</v>
      </c>
      <c r="K50" s="549">
        <v>-62</v>
      </c>
      <c r="L50" s="380">
        <v>-2.2886674049464748</v>
      </c>
    </row>
    <row r="51" spans="1:12" s="110" customFormat="1" ht="15" customHeight="1" x14ac:dyDescent="0.2">
      <c r="A51" s="381"/>
      <c r="B51" s="385"/>
      <c r="C51" s="382" t="s">
        <v>352</v>
      </c>
      <c r="D51" s="385"/>
      <c r="E51" s="383"/>
      <c r="F51" s="548">
        <v>900</v>
      </c>
      <c r="G51" s="548">
        <v>664</v>
      </c>
      <c r="H51" s="548">
        <v>1006</v>
      </c>
      <c r="I51" s="548">
        <v>849</v>
      </c>
      <c r="J51" s="548">
        <v>836</v>
      </c>
      <c r="K51" s="549">
        <v>64</v>
      </c>
      <c r="L51" s="380">
        <v>7.6555023923444976</v>
      </c>
    </row>
    <row r="52" spans="1:12" s="110" customFormat="1" ht="15" customHeight="1" x14ac:dyDescent="0.2">
      <c r="A52" s="381"/>
      <c r="B52" s="384"/>
      <c r="C52" s="382" t="s">
        <v>182</v>
      </c>
      <c r="D52" s="385"/>
      <c r="E52" s="383"/>
      <c r="F52" s="548">
        <v>1365</v>
      </c>
      <c r="G52" s="548">
        <v>1049</v>
      </c>
      <c r="H52" s="548">
        <v>1436</v>
      </c>
      <c r="I52" s="548">
        <v>1075</v>
      </c>
      <c r="J52" s="548">
        <v>1363</v>
      </c>
      <c r="K52" s="549">
        <v>2</v>
      </c>
      <c r="L52" s="380">
        <v>0.1467351430667645</v>
      </c>
    </row>
    <row r="53" spans="1:12" s="269" customFormat="1" ht="11.25" customHeight="1" x14ac:dyDescent="0.2">
      <c r="A53" s="381"/>
      <c r="B53" s="385"/>
      <c r="C53" s="382" t="s">
        <v>352</v>
      </c>
      <c r="D53" s="385"/>
      <c r="E53" s="383"/>
      <c r="F53" s="548">
        <v>437</v>
      </c>
      <c r="G53" s="548">
        <v>345</v>
      </c>
      <c r="H53" s="548">
        <v>492</v>
      </c>
      <c r="I53" s="548">
        <v>404</v>
      </c>
      <c r="J53" s="550">
        <v>413</v>
      </c>
      <c r="K53" s="549">
        <v>24</v>
      </c>
      <c r="L53" s="380">
        <v>5.8111380145278453</v>
      </c>
    </row>
    <row r="54" spans="1:12" s="151" customFormat="1" ht="12.75" customHeight="1" x14ac:dyDescent="0.2">
      <c r="A54" s="381"/>
      <c r="B54" s="384" t="s">
        <v>113</v>
      </c>
      <c r="C54" s="384" t="s">
        <v>116</v>
      </c>
      <c r="D54" s="385"/>
      <c r="E54" s="383"/>
      <c r="F54" s="548">
        <v>3168</v>
      </c>
      <c r="G54" s="548">
        <v>2200</v>
      </c>
      <c r="H54" s="548">
        <v>3785</v>
      </c>
      <c r="I54" s="548">
        <v>2835</v>
      </c>
      <c r="J54" s="548">
        <v>3336</v>
      </c>
      <c r="K54" s="549">
        <v>-168</v>
      </c>
      <c r="L54" s="380">
        <v>-5.0359712230215825</v>
      </c>
    </row>
    <row r="55" spans="1:12" ht="11.25" x14ac:dyDescent="0.2">
      <c r="A55" s="381"/>
      <c r="B55" s="385"/>
      <c r="C55" s="382" t="s">
        <v>352</v>
      </c>
      <c r="D55" s="385"/>
      <c r="E55" s="383"/>
      <c r="F55" s="548">
        <v>880</v>
      </c>
      <c r="G55" s="548">
        <v>651</v>
      </c>
      <c r="H55" s="548">
        <v>1077</v>
      </c>
      <c r="I55" s="548">
        <v>874</v>
      </c>
      <c r="J55" s="548">
        <v>897</v>
      </c>
      <c r="K55" s="549">
        <v>-17</v>
      </c>
      <c r="L55" s="380">
        <v>-1.89520624303233</v>
      </c>
    </row>
    <row r="56" spans="1:12" ht="14.25" customHeight="1" x14ac:dyDescent="0.2">
      <c r="A56" s="381"/>
      <c r="B56" s="385"/>
      <c r="C56" s="384" t="s">
        <v>117</v>
      </c>
      <c r="D56" s="385"/>
      <c r="E56" s="383"/>
      <c r="F56" s="548">
        <v>838</v>
      </c>
      <c r="G56" s="548">
        <v>663</v>
      </c>
      <c r="H56" s="548">
        <v>829</v>
      </c>
      <c r="I56" s="548">
        <v>675</v>
      </c>
      <c r="J56" s="548">
        <v>733</v>
      </c>
      <c r="K56" s="549">
        <v>105</v>
      </c>
      <c r="L56" s="380">
        <v>14.324693042291951</v>
      </c>
    </row>
    <row r="57" spans="1:12" ht="18.75" customHeight="1" x14ac:dyDescent="0.2">
      <c r="A57" s="388"/>
      <c r="B57" s="389"/>
      <c r="C57" s="390" t="s">
        <v>352</v>
      </c>
      <c r="D57" s="389"/>
      <c r="E57" s="391"/>
      <c r="F57" s="551">
        <v>456</v>
      </c>
      <c r="G57" s="552">
        <v>358</v>
      </c>
      <c r="H57" s="552">
        <v>420</v>
      </c>
      <c r="I57" s="552">
        <v>378</v>
      </c>
      <c r="J57" s="552">
        <v>351</v>
      </c>
      <c r="K57" s="553">
        <f t="shared" ref="K57" si="0">IF(OR(F57=".",J57=".")=TRUE,".",IF(OR(F57="*",J57="*")=TRUE,"*",IF(AND(F57="-",J57="-")=TRUE,"-",IF(AND(ISNUMBER(J57),ISNUMBER(F57))=TRUE,IF(F57-J57=0,0,F57-J57),IF(ISNUMBER(F57)=TRUE,F57,-J57)))))</f>
        <v>105</v>
      </c>
      <c r="L57" s="392">
        <f t="shared" ref="L57" si="1">IF(K57 =".",".",IF(K57 ="*","*",IF(K57="-","-",IF(K57=0,0,IF(OR(J57="-",J57=".",F57="-",F57=".")=TRUE,"X",IF(J57=0,"0,0",IF(ABS(K57*100/J57)&gt;250,".X",(K57*100/J57))))))))</f>
        <v>29.914529914529915</v>
      </c>
    </row>
    <row r="58" spans="1:12" ht="11.25" x14ac:dyDescent="0.2">
      <c r="A58" s="393"/>
      <c r="B58" s="385"/>
      <c r="C58" s="382"/>
      <c r="D58" s="385"/>
      <c r="E58" s="385"/>
      <c r="F58" s="394"/>
      <c r="G58" s="394"/>
      <c r="H58" s="394"/>
      <c r="I58" s="379"/>
      <c r="J58" s="394"/>
      <c r="K58" s="395"/>
      <c r="L58" s="269" t="s">
        <v>45</v>
      </c>
    </row>
    <row r="59" spans="1:12" ht="20.25" customHeight="1" x14ac:dyDescent="0.2">
      <c r="A59" s="626" t="s">
        <v>354</v>
      </c>
      <c r="B59" s="627"/>
      <c r="C59" s="627"/>
      <c r="D59" s="626"/>
      <c r="E59" s="627"/>
      <c r="F59" s="627"/>
      <c r="G59" s="627"/>
      <c r="H59" s="627"/>
      <c r="I59" s="627"/>
      <c r="J59" s="627"/>
      <c r="K59" s="627"/>
      <c r="L59" s="627"/>
    </row>
    <row r="60" spans="1:12" ht="11.25" customHeight="1" x14ac:dyDescent="0.2">
      <c r="A60" s="628" t="s">
        <v>355</v>
      </c>
      <c r="B60" s="629"/>
      <c r="C60" s="629"/>
      <c r="D60" s="629"/>
      <c r="E60" s="629"/>
      <c r="F60" s="629"/>
      <c r="G60" s="629"/>
      <c r="H60" s="629"/>
      <c r="I60" s="629"/>
      <c r="J60" s="629"/>
      <c r="K60" s="629"/>
      <c r="L60" s="629"/>
    </row>
    <row r="61" spans="1:12" ht="12.75" customHeight="1" x14ac:dyDescent="0.2">
      <c r="A61" s="630" t="s">
        <v>356</v>
      </c>
      <c r="B61" s="631"/>
      <c r="C61" s="631"/>
      <c r="D61" s="631"/>
      <c r="E61" s="631"/>
      <c r="F61" s="631"/>
      <c r="G61" s="631"/>
      <c r="H61" s="631"/>
      <c r="I61" s="631"/>
      <c r="J61" s="631"/>
      <c r="K61" s="631"/>
      <c r="L61" s="631"/>
    </row>
    <row r="62" spans="1:12" ht="15.95" customHeight="1" x14ac:dyDescent="0.2">
      <c r="A62" s="396"/>
      <c r="B62" s="396"/>
      <c r="C62" s="396"/>
      <c r="D62" s="396"/>
      <c r="E62" s="396"/>
      <c r="F62" s="396"/>
      <c r="G62" s="396"/>
      <c r="H62" s="396"/>
      <c r="I62" s="396"/>
      <c r="J62" s="397"/>
      <c r="K62" s="397"/>
      <c r="L62" s="398"/>
    </row>
    <row r="63" spans="1:12" ht="15.95" customHeight="1" x14ac:dyDescent="0.2">
      <c r="A63" s="398"/>
      <c r="B63" s="399"/>
      <c r="C63" s="398"/>
      <c r="D63" s="399"/>
      <c r="E63" s="399"/>
      <c r="F63" s="397"/>
      <c r="G63" s="397"/>
      <c r="H63" s="397"/>
      <c r="I63" s="397"/>
      <c r="J63" s="397"/>
      <c r="K63" s="397"/>
      <c r="L63" s="400"/>
    </row>
    <row r="64" spans="1:12" ht="15.95" customHeight="1" x14ac:dyDescent="0.2">
      <c r="A64" s="398"/>
      <c r="B64" s="399"/>
      <c r="C64" s="398"/>
      <c r="D64" s="399"/>
      <c r="E64" s="399"/>
      <c r="F64" s="397"/>
      <c r="G64" s="397"/>
      <c r="H64" s="397"/>
      <c r="I64" s="397"/>
      <c r="J64" s="397"/>
      <c r="K64" s="397"/>
      <c r="L64" s="400"/>
    </row>
    <row r="65" spans="12:12" ht="15.95" customHeight="1" x14ac:dyDescent="0.2">
      <c r="L65" s="401"/>
    </row>
  </sheetData>
  <mergeCells count="15">
    <mergeCell ref="A3:L3"/>
    <mergeCell ref="A5:D5"/>
    <mergeCell ref="A7:E10"/>
    <mergeCell ref="F7:L7"/>
    <mergeCell ref="F8:F9"/>
    <mergeCell ref="G8:G9"/>
    <mergeCell ref="H8:H9"/>
    <mergeCell ref="I8:I9"/>
    <mergeCell ref="J8:J9"/>
    <mergeCell ref="K8:L8"/>
    <mergeCell ref="A11:E11"/>
    <mergeCell ref="A24:E24"/>
    <mergeCell ref="A59:L59"/>
    <mergeCell ref="A60:L60"/>
    <mergeCell ref="A61:L61"/>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47" t="s">
        <v>358</v>
      </c>
      <c r="E7" s="648"/>
      <c r="F7" s="648"/>
      <c r="G7" s="648"/>
      <c r="H7" s="649"/>
      <c r="I7" s="650" t="s">
        <v>359</v>
      </c>
      <c r="J7" s="651"/>
      <c r="K7" s="96"/>
      <c r="L7" s="96"/>
      <c r="M7" s="96"/>
      <c r="N7" s="96"/>
      <c r="O7" s="96"/>
    </row>
    <row r="8" spans="1:15" ht="21.75" customHeight="1" x14ac:dyDescent="0.2">
      <c r="A8" s="616"/>
      <c r="B8" s="617"/>
      <c r="C8" s="583"/>
      <c r="D8" s="566" t="s">
        <v>335</v>
      </c>
      <c r="E8" s="566" t="s">
        <v>337</v>
      </c>
      <c r="F8" s="566" t="s">
        <v>338</v>
      </c>
      <c r="G8" s="566" t="s">
        <v>339</v>
      </c>
      <c r="H8" s="566" t="s">
        <v>340</v>
      </c>
      <c r="I8" s="652"/>
      <c r="J8" s="653"/>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4136</v>
      </c>
      <c r="E11" s="114">
        <v>3072</v>
      </c>
      <c r="F11" s="114">
        <v>6365</v>
      </c>
      <c r="G11" s="114">
        <v>3590</v>
      </c>
      <c r="H11" s="140">
        <v>4185</v>
      </c>
      <c r="I11" s="115">
        <v>-49</v>
      </c>
      <c r="J11" s="116">
        <v>-1.1708482676224612</v>
      </c>
    </row>
    <row r="12" spans="1:15" s="110" customFormat="1" ht="24.95" customHeight="1" x14ac:dyDescent="0.2">
      <c r="A12" s="193" t="s">
        <v>132</v>
      </c>
      <c r="B12" s="194" t="s">
        <v>133</v>
      </c>
      <c r="C12" s="113">
        <v>4.303675048355899</v>
      </c>
      <c r="D12" s="115">
        <v>178</v>
      </c>
      <c r="E12" s="114">
        <v>114</v>
      </c>
      <c r="F12" s="114">
        <v>334</v>
      </c>
      <c r="G12" s="114">
        <v>206</v>
      </c>
      <c r="H12" s="140">
        <v>190</v>
      </c>
      <c r="I12" s="115">
        <v>-12</v>
      </c>
      <c r="J12" s="116">
        <v>-6.3157894736842106</v>
      </c>
    </row>
    <row r="13" spans="1:15" s="110" customFormat="1" ht="24.95" customHeight="1" x14ac:dyDescent="0.2">
      <c r="A13" s="193" t="s">
        <v>134</v>
      </c>
      <c r="B13" s="199" t="s">
        <v>214</v>
      </c>
      <c r="C13" s="113">
        <v>1.1847195357833655</v>
      </c>
      <c r="D13" s="115">
        <v>49</v>
      </c>
      <c r="E13" s="114">
        <v>28</v>
      </c>
      <c r="F13" s="114">
        <v>47</v>
      </c>
      <c r="G13" s="114">
        <v>39</v>
      </c>
      <c r="H13" s="140">
        <v>40</v>
      </c>
      <c r="I13" s="115">
        <v>9</v>
      </c>
      <c r="J13" s="116">
        <v>22.5</v>
      </c>
    </row>
    <row r="14" spans="1:15" s="287" customFormat="1" ht="24.95" customHeight="1" x14ac:dyDescent="0.2">
      <c r="A14" s="193" t="s">
        <v>215</v>
      </c>
      <c r="B14" s="199" t="s">
        <v>137</v>
      </c>
      <c r="C14" s="113">
        <v>13.97485493230174</v>
      </c>
      <c r="D14" s="115">
        <v>578</v>
      </c>
      <c r="E14" s="114">
        <v>330</v>
      </c>
      <c r="F14" s="114">
        <v>1051</v>
      </c>
      <c r="G14" s="114">
        <v>405</v>
      </c>
      <c r="H14" s="140">
        <v>570</v>
      </c>
      <c r="I14" s="115">
        <v>8</v>
      </c>
      <c r="J14" s="116">
        <v>1.4035087719298245</v>
      </c>
      <c r="K14" s="110"/>
      <c r="L14" s="110"/>
      <c r="M14" s="110"/>
      <c r="N14" s="110"/>
      <c r="O14" s="110"/>
    </row>
    <row r="15" spans="1:15" s="110" customFormat="1" ht="24.95" customHeight="1" x14ac:dyDescent="0.2">
      <c r="A15" s="193" t="s">
        <v>216</v>
      </c>
      <c r="B15" s="199" t="s">
        <v>217</v>
      </c>
      <c r="C15" s="113">
        <v>5.4400386847195357</v>
      </c>
      <c r="D15" s="115">
        <v>225</v>
      </c>
      <c r="E15" s="114">
        <v>166</v>
      </c>
      <c r="F15" s="114">
        <v>256</v>
      </c>
      <c r="G15" s="114">
        <v>176</v>
      </c>
      <c r="H15" s="140">
        <v>271</v>
      </c>
      <c r="I15" s="115">
        <v>-46</v>
      </c>
      <c r="J15" s="116">
        <v>-16.974169741697416</v>
      </c>
    </row>
    <row r="16" spans="1:15" s="287" customFormat="1" ht="24.95" customHeight="1" x14ac:dyDescent="0.2">
      <c r="A16" s="193" t="s">
        <v>218</v>
      </c>
      <c r="B16" s="199" t="s">
        <v>141</v>
      </c>
      <c r="C16" s="113">
        <v>6.2379110251450678</v>
      </c>
      <c r="D16" s="115">
        <v>258</v>
      </c>
      <c r="E16" s="114">
        <v>92</v>
      </c>
      <c r="F16" s="114">
        <v>663</v>
      </c>
      <c r="G16" s="114">
        <v>143</v>
      </c>
      <c r="H16" s="140">
        <v>184</v>
      </c>
      <c r="I16" s="115">
        <v>74</v>
      </c>
      <c r="J16" s="116">
        <v>40.217391304347828</v>
      </c>
      <c r="K16" s="110"/>
      <c r="L16" s="110"/>
      <c r="M16" s="110"/>
      <c r="N16" s="110"/>
      <c r="O16" s="110"/>
    </row>
    <row r="17" spans="1:15" s="110" customFormat="1" ht="24.95" customHeight="1" x14ac:dyDescent="0.2">
      <c r="A17" s="193" t="s">
        <v>142</v>
      </c>
      <c r="B17" s="199" t="s">
        <v>220</v>
      </c>
      <c r="C17" s="113">
        <v>2.2969052224371374</v>
      </c>
      <c r="D17" s="115">
        <v>95</v>
      </c>
      <c r="E17" s="114">
        <v>72</v>
      </c>
      <c r="F17" s="114">
        <v>132</v>
      </c>
      <c r="G17" s="114">
        <v>86</v>
      </c>
      <c r="H17" s="140">
        <v>115</v>
      </c>
      <c r="I17" s="115">
        <v>-20</v>
      </c>
      <c r="J17" s="116">
        <v>-17.391304347826086</v>
      </c>
    </row>
    <row r="18" spans="1:15" s="287" customFormat="1" ht="24.95" customHeight="1" x14ac:dyDescent="0.2">
      <c r="A18" s="201" t="s">
        <v>144</v>
      </c>
      <c r="B18" s="202" t="s">
        <v>145</v>
      </c>
      <c r="C18" s="113">
        <v>9.5502901353965175</v>
      </c>
      <c r="D18" s="115">
        <v>395</v>
      </c>
      <c r="E18" s="114">
        <v>183</v>
      </c>
      <c r="F18" s="114">
        <v>536</v>
      </c>
      <c r="G18" s="114">
        <v>342</v>
      </c>
      <c r="H18" s="140">
        <v>492</v>
      </c>
      <c r="I18" s="115">
        <v>-97</v>
      </c>
      <c r="J18" s="116">
        <v>-19.715447154471544</v>
      </c>
      <c r="K18" s="110"/>
      <c r="L18" s="110"/>
      <c r="M18" s="110"/>
      <c r="N18" s="110"/>
      <c r="O18" s="110"/>
    </row>
    <row r="19" spans="1:15" s="110" customFormat="1" ht="24.95" customHeight="1" x14ac:dyDescent="0.2">
      <c r="A19" s="193" t="s">
        <v>146</v>
      </c>
      <c r="B19" s="199" t="s">
        <v>147</v>
      </c>
      <c r="C19" s="113">
        <v>18.59284332688588</v>
      </c>
      <c r="D19" s="115">
        <v>769</v>
      </c>
      <c r="E19" s="114">
        <v>533</v>
      </c>
      <c r="F19" s="114">
        <v>1014</v>
      </c>
      <c r="G19" s="114">
        <v>801</v>
      </c>
      <c r="H19" s="140">
        <v>768</v>
      </c>
      <c r="I19" s="115">
        <v>1</v>
      </c>
      <c r="J19" s="116">
        <v>0.13020833333333334</v>
      </c>
    </row>
    <row r="20" spans="1:15" s="287" customFormat="1" ht="24.95" customHeight="1" x14ac:dyDescent="0.2">
      <c r="A20" s="193" t="s">
        <v>148</v>
      </c>
      <c r="B20" s="199" t="s">
        <v>149</v>
      </c>
      <c r="C20" s="113">
        <v>5.6818181818181817</v>
      </c>
      <c r="D20" s="115">
        <v>235</v>
      </c>
      <c r="E20" s="114">
        <v>175</v>
      </c>
      <c r="F20" s="114">
        <v>248</v>
      </c>
      <c r="G20" s="114">
        <v>154</v>
      </c>
      <c r="H20" s="140">
        <v>213</v>
      </c>
      <c r="I20" s="115">
        <v>22</v>
      </c>
      <c r="J20" s="116">
        <v>10.328638497652582</v>
      </c>
      <c r="K20" s="110"/>
      <c r="L20" s="110"/>
      <c r="M20" s="110"/>
      <c r="N20" s="110"/>
      <c r="O20" s="110"/>
    </row>
    <row r="21" spans="1:15" s="110" customFormat="1" ht="24.95" customHeight="1" x14ac:dyDescent="0.2">
      <c r="A21" s="201" t="s">
        <v>150</v>
      </c>
      <c r="B21" s="202" t="s">
        <v>151</v>
      </c>
      <c r="C21" s="113">
        <v>5.7301740812379114</v>
      </c>
      <c r="D21" s="115">
        <v>237</v>
      </c>
      <c r="E21" s="114">
        <v>152</v>
      </c>
      <c r="F21" s="114">
        <v>259</v>
      </c>
      <c r="G21" s="114">
        <v>186</v>
      </c>
      <c r="H21" s="140">
        <v>211</v>
      </c>
      <c r="I21" s="115">
        <v>26</v>
      </c>
      <c r="J21" s="116">
        <v>12.322274881516588</v>
      </c>
    </row>
    <row r="22" spans="1:15" s="110" customFormat="1" ht="24.95" customHeight="1" x14ac:dyDescent="0.2">
      <c r="A22" s="201" t="s">
        <v>152</v>
      </c>
      <c r="B22" s="199" t="s">
        <v>153</v>
      </c>
      <c r="C22" s="113">
        <v>1.0154738878143132</v>
      </c>
      <c r="D22" s="115">
        <v>42</v>
      </c>
      <c r="E22" s="114">
        <v>44</v>
      </c>
      <c r="F22" s="114">
        <v>62</v>
      </c>
      <c r="G22" s="114">
        <v>53</v>
      </c>
      <c r="H22" s="140">
        <v>29</v>
      </c>
      <c r="I22" s="115">
        <v>13</v>
      </c>
      <c r="J22" s="116">
        <v>44.827586206896555</v>
      </c>
    </row>
    <row r="23" spans="1:15" s="110" customFormat="1" ht="24.95" customHeight="1" x14ac:dyDescent="0.2">
      <c r="A23" s="193" t="s">
        <v>154</v>
      </c>
      <c r="B23" s="199" t="s">
        <v>155</v>
      </c>
      <c r="C23" s="113">
        <v>0.89458413926499036</v>
      </c>
      <c r="D23" s="115">
        <v>37</v>
      </c>
      <c r="E23" s="114">
        <v>17</v>
      </c>
      <c r="F23" s="114">
        <v>62</v>
      </c>
      <c r="G23" s="114">
        <v>36</v>
      </c>
      <c r="H23" s="140">
        <v>31</v>
      </c>
      <c r="I23" s="115">
        <v>6</v>
      </c>
      <c r="J23" s="116">
        <v>19.35483870967742</v>
      </c>
    </row>
    <row r="24" spans="1:15" s="110" customFormat="1" ht="24.95" customHeight="1" x14ac:dyDescent="0.2">
      <c r="A24" s="193" t="s">
        <v>156</v>
      </c>
      <c r="B24" s="199" t="s">
        <v>221</v>
      </c>
      <c r="C24" s="113">
        <v>4.3520309477756287</v>
      </c>
      <c r="D24" s="115">
        <v>180</v>
      </c>
      <c r="E24" s="114">
        <v>128</v>
      </c>
      <c r="F24" s="114">
        <v>322</v>
      </c>
      <c r="G24" s="114">
        <v>127</v>
      </c>
      <c r="H24" s="140">
        <v>191</v>
      </c>
      <c r="I24" s="115">
        <v>-11</v>
      </c>
      <c r="J24" s="116">
        <v>-5.7591623036649215</v>
      </c>
    </row>
    <row r="25" spans="1:15" s="110" customFormat="1" ht="24.95" customHeight="1" x14ac:dyDescent="0.2">
      <c r="A25" s="193" t="s">
        <v>222</v>
      </c>
      <c r="B25" s="204" t="s">
        <v>159</v>
      </c>
      <c r="C25" s="113">
        <v>4.4245647969052229</v>
      </c>
      <c r="D25" s="115">
        <v>183</v>
      </c>
      <c r="E25" s="114">
        <v>146</v>
      </c>
      <c r="F25" s="114">
        <v>222</v>
      </c>
      <c r="G25" s="114">
        <v>145</v>
      </c>
      <c r="H25" s="140">
        <v>145</v>
      </c>
      <c r="I25" s="115">
        <v>38</v>
      </c>
      <c r="J25" s="116">
        <v>26.206896551724139</v>
      </c>
    </row>
    <row r="26" spans="1:15" s="110" customFormat="1" ht="24.95" customHeight="1" x14ac:dyDescent="0.2">
      <c r="A26" s="201">
        <v>782.78300000000002</v>
      </c>
      <c r="B26" s="203" t="s">
        <v>160</v>
      </c>
      <c r="C26" s="113">
        <v>7.5435203094777563</v>
      </c>
      <c r="D26" s="115">
        <v>312</v>
      </c>
      <c r="E26" s="114">
        <v>265</v>
      </c>
      <c r="F26" s="114">
        <v>410</v>
      </c>
      <c r="G26" s="114">
        <v>275</v>
      </c>
      <c r="H26" s="140">
        <v>304</v>
      </c>
      <c r="I26" s="115">
        <v>8</v>
      </c>
      <c r="J26" s="116">
        <v>2.6315789473684212</v>
      </c>
    </row>
    <row r="27" spans="1:15" s="110" customFormat="1" ht="24.95" customHeight="1" x14ac:dyDescent="0.2">
      <c r="A27" s="193" t="s">
        <v>161</v>
      </c>
      <c r="B27" s="199" t="s">
        <v>162</v>
      </c>
      <c r="C27" s="113">
        <v>3.0705996131528046</v>
      </c>
      <c r="D27" s="115">
        <v>127</v>
      </c>
      <c r="E27" s="114">
        <v>93</v>
      </c>
      <c r="F27" s="114">
        <v>344</v>
      </c>
      <c r="G27" s="114">
        <v>117</v>
      </c>
      <c r="H27" s="140">
        <v>125</v>
      </c>
      <c r="I27" s="115">
        <v>2</v>
      </c>
      <c r="J27" s="116">
        <v>1.6</v>
      </c>
    </row>
    <row r="28" spans="1:15" s="110" customFormat="1" ht="24.95" customHeight="1" x14ac:dyDescent="0.2">
      <c r="A28" s="193" t="s">
        <v>163</v>
      </c>
      <c r="B28" s="199" t="s">
        <v>164</v>
      </c>
      <c r="C28" s="113">
        <v>1.5473887814313345</v>
      </c>
      <c r="D28" s="115">
        <v>64</v>
      </c>
      <c r="E28" s="114">
        <v>38</v>
      </c>
      <c r="F28" s="114">
        <v>130</v>
      </c>
      <c r="G28" s="114">
        <v>52</v>
      </c>
      <c r="H28" s="140">
        <v>68</v>
      </c>
      <c r="I28" s="115">
        <v>-4</v>
      </c>
      <c r="J28" s="116">
        <v>-5.882352941176471</v>
      </c>
    </row>
    <row r="29" spans="1:15" s="110" customFormat="1" ht="24.95" customHeight="1" x14ac:dyDescent="0.2">
      <c r="A29" s="193">
        <v>86</v>
      </c>
      <c r="B29" s="199" t="s">
        <v>165</v>
      </c>
      <c r="C29" s="113">
        <v>6.6005802707930368</v>
      </c>
      <c r="D29" s="115">
        <v>273</v>
      </c>
      <c r="E29" s="114">
        <v>280</v>
      </c>
      <c r="F29" s="114">
        <v>371</v>
      </c>
      <c r="G29" s="114">
        <v>196</v>
      </c>
      <c r="H29" s="140">
        <v>313</v>
      </c>
      <c r="I29" s="115">
        <v>-40</v>
      </c>
      <c r="J29" s="116">
        <v>-12.779552715654953</v>
      </c>
    </row>
    <row r="30" spans="1:15" s="110" customFormat="1" ht="24.95" customHeight="1" x14ac:dyDescent="0.2">
      <c r="A30" s="193">
        <v>87.88</v>
      </c>
      <c r="B30" s="204" t="s">
        <v>166</v>
      </c>
      <c r="C30" s="113">
        <v>9.3085106382978715</v>
      </c>
      <c r="D30" s="115">
        <v>385</v>
      </c>
      <c r="E30" s="114">
        <v>448</v>
      </c>
      <c r="F30" s="114">
        <v>793</v>
      </c>
      <c r="G30" s="114">
        <v>359</v>
      </c>
      <c r="H30" s="140">
        <v>388</v>
      </c>
      <c r="I30" s="115">
        <v>-3</v>
      </c>
      <c r="J30" s="116">
        <v>-0.77319587628865982</v>
      </c>
    </row>
    <row r="31" spans="1:15" s="110" customFormat="1" ht="24.95" customHeight="1" x14ac:dyDescent="0.2">
      <c r="A31" s="193" t="s">
        <v>167</v>
      </c>
      <c r="B31" s="199" t="s">
        <v>168</v>
      </c>
      <c r="C31" s="113">
        <v>2.2243713733075436</v>
      </c>
      <c r="D31" s="115">
        <v>92</v>
      </c>
      <c r="E31" s="114">
        <v>98</v>
      </c>
      <c r="F31" s="114">
        <v>160</v>
      </c>
      <c r="G31" s="114">
        <v>97</v>
      </c>
      <c r="H31" s="140">
        <v>107</v>
      </c>
      <c r="I31" s="115">
        <v>-15</v>
      </c>
      <c r="J31" s="116">
        <v>-14.018691588785046</v>
      </c>
    </row>
    <row r="32" spans="1:15" s="110" customFormat="1" ht="24.95" customHeight="1" x14ac:dyDescent="0.2">
      <c r="A32" s="193"/>
      <c r="B32" s="204" t="s">
        <v>169</v>
      </c>
      <c r="C32" s="113" t="s">
        <v>513</v>
      </c>
      <c r="D32" s="115" t="s">
        <v>513</v>
      </c>
      <c r="E32" s="114" t="s">
        <v>513</v>
      </c>
      <c r="F32" s="114" t="s">
        <v>513</v>
      </c>
      <c r="G32" s="114">
        <v>0</v>
      </c>
      <c r="H32" s="140">
        <v>0</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4.303675048355899</v>
      </c>
      <c r="D34" s="115">
        <v>178</v>
      </c>
      <c r="E34" s="114">
        <v>114</v>
      </c>
      <c r="F34" s="114">
        <v>334</v>
      </c>
      <c r="G34" s="114">
        <v>206</v>
      </c>
      <c r="H34" s="140">
        <v>190</v>
      </c>
      <c r="I34" s="115">
        <v>-12</v>
      </c>
      <c r="J34" s="116">
        <v>-6.3157894736842106</v>
      </c>
    </row>
    <row r="35" spans="1:10" s="110" customFormat="1" ht="24.95" customHeight="1" x14ac:dyDescent="0.2">
      <c r="A35" s="292" t="s">
        <v>171</v>
      </c>
      <c r="B35" s="293" t="s">
        <v>172</v>
      </c>
      <c r="C35" s="113">
        <v>24.709864603481623</v>
      </c>
      <c r="D35" s="115">
        <v>1022</v>
      </c>
      <c r="E35" s="114">
        <v>541</v>
      </c>
      <c r="F35" s="114">
        <v>1634</v>
      </c>
      <c r="G35" s="114">
        <v>786</v>
      </c>
      <c r="H35" s="140">
        <v>1102</v>
      </c>
      <c r="I35" s="115">
        <v>-80</v>
      </c>
      <c r="J35" s="116">
        <v>-7.259528130671506</v>
      </c>
    </row>
    <row r="36" spans="1:10" s="110" customFormat="1" ht="24.95" customHeight="1" x14ac:dyDescent="0.2">
      <c r="A36" s="294" t="s">
        <v>173</v>
      </c>
      <c r="B36" s="295" t="s">
        <v>174</v>
      </c>
      <c r="C36" s="125">
        <v>70.986460348162481</v>
      </c>
      <c r="D36" s="143">
        <v>2936</v>
      </c>
      <c r="E36" s="144">
        <v>2417</v>
      </c>
      <c r="F36" s="144">
        <v>4397</v>
      </c>
      <c r="G36" s="144">
        <v>2598</v>
      </c>
      <c r="H36" s="145">
        <v>2893</v>
      </c>
      <c r="I36" s="143">
        <v>43</v>
      </c>
      <c r="J36" s="146">
        <v>1.4863463532665053</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44" t="s">
        <v>360</v>
      </c>
      <c r="B39" s="645"/>
      <c r="C39" s="645"/>
      <c r="D39" s="645"/>
      <c r="E39" s="645"/>
      <c r="F39" s="645"/>
      <c r="G39" s="645"/>
      <c r="H39" s="645"/>
      <c r="I39" s="645"/>
      <c r="J39" s="645"/>
    </row>
    <row r="40" spans="1:10" ht="31.5" customHeight="1" x14ac:dyDescent="0.2">
      <c r="A40" s="646" t="s">
        <v>361</v>
      </c>
      <c r="B40" s="646"/>
      <c r="C40" s="646"/>
      <c r="D40" s="646"/>
      <c r="E40" s="646"/>
      <c r="F40" s="646"/>
      <c r="G40" s="646"/>
      <c r="H40" s="646"/>
      <c r="I40" s="646"/>
      <c r="J40" s="646"/>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335</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332</v>
      </c>
      <c r="B7" s="577"/>
      <c r="C7" s="577"/>
      <c r="D7" s="582" t="s">
        <v>94</v>
      </c>
      <c r="E7" s="656" t="s">
        <v>363</v>
      </c>
      <c r="F7" s="586"/>
      <c r="G7" s="586"/>
      <c r="H7" s="586"/>
      <c r="I7" s="587"/>
      <c r="J7" s="650" t="s">
        <v>359</v>
      </c>
      <c r="K7" s="651"/>
      <c r="L7" s="96"/>
      <c r="M7" s="96"/>
      <c r="N7" s="96"/>
      <c r="O7" s="96"/>
    </row>
    <row r="8" spans="1:15" ht="21.75" customHeight="1" x14ac:dyDescent="0.2">
      <c r="A8" s="578"/>
      <c r="B8" s="579"/>
      <c r="C8" s="579"/>
      <c r="D8" s="583"/>
      <c r="E8" s="566" t="s">
        <v>335</v>
      </c>
      <c r="F8" s="566" t="s">
        <v>337</v>
      </c>
      <c r="G8" s="566" t="s">
        <v>338</v>
      </c>
      <c r="H8" s="566" t="s">
        <v>339</v>
      </c>
      <c r="I8" s="566" t="s">
        <v>340</v>
      </c>
      <c r="J8" s="652"/>
      <c r="K8" s="653"/>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4136</v>
      </c>
      <c r="F11" s="264">
        <v>3072</v>
      </c>
      <c r="G11" s="264">
        <v>6365</v>
      </c>
      <c r="H11" s="264">
        <v>3590</v>
      </c>
      <c r="I11" s="265">
        <v>4185</v>
      </c>
      <c r="J11" s="263">
        <v>-49</v>
      </c>
      <c r="K11" s="266">
        <v>-1.1708482676224612</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29.448742746615086</v>
      </c>
      <c r="E13" s="115">
        <v>1218</v>
      </c>
      <c r="F13" s="114">
        <v>1022</v>
      </c>
      <c r="G13" s="114">
        <v>1494</v>
      </c>
      <c r="H13" s="114">
        <v>1144</v>
      </c>
      <c r="I13" s="140">
        <v>1220</v>
      </c>
      <c r="J13" s="115">
        <v>-2</v>
      </c>
      <c r="K13" s="116">
        <v>-0.16393442622950818</v>
      </c>
    </row>
    <row r="14" spans="1:15" ht="15.95" customHeight="1" x14ac:dyDescent="0.2">
      <c r="A14" s="306" t="s">
        <v>230</v>
      </c>
      <c r="B14" s="307"/>
      <c r="C14" s="308"/>
      <c r="D14" s="113">
        <v>56.044487427466152</v>
      </c>
      <c r="E14" s="115">
        <v>2318</v>
      </c>
      <c r="F14" s="114">
        <v>1580</v>
      </c>
      <c r="G14" s="114">
        <v>3982</v>
      </c>
      <c r="H14" s="114">
        <v>1903</v>
      </c>
      <c r="I14" s="140">
        <v>2359</v>
      </c>
      <c r="J14" s="115">
        <v>-41</v>
      </c>
      <c r="K14" s="116">
        <v>-1.7380245866892752</v>
      </c>
    </row>
    <row r="15" spans="1:15" ht="15.95" customHeight="1" x14ac:dyDescent="0.2">
      <c r="A15" s="306" t="s">
        <v>231</v>
      </c>
      <c r="B15" s="307"/>
      <c r="C15" s="308"/>
      <c r="D15" s="113">
        <v>7.3500967117988392</v>
      </c>
      <c r="E15" s="115">
        <v>304</v>
      </c>
      <c r="F15" s="114">
        <v>196</v>
      </c>
      <c r="G15" s="114">
        <v>421</v>
      </c>
      <c r="H15" s="114">
        <v>311</v>
      </c>
      <c r="I15" s="140">
        <v>278</v>
      </c>
      <c r="J15" s="115">
        <v>26</v>
      </c>
      <c r="K15" s="116">
        <v>9.3525179856115113</v>
      </c>
    </row>
    <row r="16" spans="1:15" ht="15.95" customHeight="1" x14ac:dyDescent="0.2">
      <c r="A16" s="306" t="s">
        <v>232</v>
      </c>
      <c r="B16" s="307"/>
      <c r="C16" s="308"/>
      <c r="D16" s="113">
        <v>6.8423597678916828</v>
      </c>
      <c r="E16" s="115">
        <v>283</v>
      </c>
      <c r="F16" s="114">
        <v>250</v>
      </c>
      <c r="G16" s="114">
        <v>375</v>
      </c>
      <c r="H16" s="114">
        <v>217</v>
      </c>
      <c r="I16" s="140">
        <v>310</v>
      </c>
      <c r="J16" s="115">
        <v>-27</v>
      </c>
      <c r="K16" s="116">
        <v>-8.7096774193548381</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3.3607350096711799</v>
      </c>
      <c r="E18" s="115">
        <v>139</v>
      </c>
      <c r="F18" s="114">
        <v>127</v>
      </c>
      <c r="G18" s="114">
        <v>301</v>
      </c>
      <c r="H18" s="114">
        <v>143</v>
      </c>
      <c r="I18" s="140">
        <v>151</v>
      </c>
      <c r="J18" s="115">
        <v>-12</v>
      </c>
      <c r="K18" s="116">
        <v>-7.9470198675496686</v>
      </c>
    </row>
    <row r="19" spans="1:11" ht="14.1" customHeight="1" x14ac:dyDescent="0.2">
      <c r="A19" s="306" t="s">
        <v>235</v>
      </c>
      <c r="B19" s="307" t="s">
        <v>236</v>
      </c>
      <c r="C19" s="308"/>
      <c r="D19" s="113">
        <v>2.3452611218568666</v>
      </c>
      <c r="E19" s="115">
        <v>97</v>
      </c>
      <c r="F19" s="114">
        <v>77</v>
      </c>
      <c r="G19" s="114">
        <v>252</v>
      </c>
      <c r="H19" s="114">
        <v>107</v>
      </c>
      <c r="I19" s="140">
        <v>106</v>
      </c>
      <c r="J19" s="115">
        <v>-9</v>
      </c>
      <c r="K19" s="116">
        <v>-8.4905660377358494</v>
      </c>
    </row>
    <row r="20" spans="1:11" ht="14.1" customHeight="1" x14ac:dyDescent="0.2">
      <c r="A20" s="306">
        <v>12</v>
      </c>
      <c r="B20" s="307" t="s">
        <v>237</v>
      </c>
      <c r="C20" s="308"/>
      <c r="D20" s="113">
        <v>2.1760154738878144</v>
      </c>
      <c r="E20" s="115">
        <v>90</v>
      </c>
      <c r="F20" s="114">
        <v>27</v>
      </c>
      <c r="G20" s="114">
        <v>97</v>
      </c>
      <c r="H20" s="114">
        <v>72</v>
      </c>
      <c r="I20" s="140">
        <v>77</v>
      </c>
      <c r="J20" s="115">
        <v>13</v>
      </c>
      <c r="K20" s="116">
        <v>16.883116883116884</v>
      </c>
    </row>
    <row r="21" spans="1:11" ht="14.1" customHeight="1" x14ac:dyDescent="0.2">
      <c r="A21" s="306">
        <v>21</v>
      </c>
      <c r="B21" s="307" t="s">
        <v>238</v>
      </c>
      <c r="C21" s="308"/>
      <c r="D21" s="113">
        <v>0.24177949709864605</v>
      </c>
      <c r="E21" s="115">
        <v>10</v>
      </c>
      <c r="F21" s="114">
        <v>6</v>
      </c>
      <c r="G21" s="114">
        <v>16</v>
      </c>
      <c r="H21" s="114">
        <v>8</v>
      </c>
      <c r="I21" s="140">
        <v>24</v>
      </c>
      <c r="J21" s="115">
        <v>-14</v>
      </c>
      <c r="K21" s="116">
        <v>-58.333333333333336</v>
      </c>
    </row>
    <row r="22" spans="1:11" ht="14.1" customHeight="1" x14ac:dyDescent="0.2">
      <c r="A22" s="306">
        <v>22</v>
      </c>
      <c r="B22" s="307" t="s">
        <v>239</v>
      </c>
      <c r="C22" s="308"/>
      <c r="D22" s="113">
        <v>1.6924564796905222</v>
      </c>
      <c r="E22" s="115">
        <v>70</v>
      </c>
      <c r="F22" s="114">
        <v>28</v>
      </c>
      <c r="G22" s="114">
        <v>146</v>
      </c>
      <c r="H22" s="114">
        <v>59</v>
      </c>
      <c r="I22" s="140">
        <v>52</v>
      </c>
      <c r="J22" s="115">
        <v>18</v>
      </c>
      <c r="K22" s="116">
        <v>34.615384615384613</v>
      </c>
    </row>
    <row r="23" spans="1:11" ht="14.1" customHeight="1" x14ac:dyDescent="0.2">
      <c r="A23" s="306">
        <v>23</v>
      </c>
      <c r="B23" s="307" t="s">
        <v>240</v>
      </c>
      <c r="C23" s="308"/>
      <c r="D23" s="113">
        <v>0.43520309477756286</v>
      </c>
      <c r="E23" s="115">
        <v>18</v>
      </c>
      <c r="F23" s="114">
        <v>16</v>
      </c>
      <c r="G23" s="114">
        <v>24</v>
      </c>
      <c r="H23" s="114">
        <v>12</v>
      </c>
      <c r="I23" s="140">
        <v>19</v>
      </c>
      <c r="J23" s="115">
        <v>-1</v>
      </c>
      <c r="K23" s="116">
        <v>-5.2631578947368425</v>
      </c>
    </row>
    <row r="24" spans="1:11" ht="14.1" customHeight="1" x14ac:dyDescent="0.2">
      <c r="A24" s="306">
        <v>24</v>
      </c>
      <c r="B24" s="307" t="s">
        <v>241</v>
      </c>
      <c r="C24" s="308"/>
      <c r="D24" s="113">
        <v>1.4506769825918762</v>
      </c>
      <c r="E24" s="115">
        <v>60</v>
      </c>
      <c r="F24" s="114">
        <v>33</v>
      </c>
      <c r="G24" s="114">
        <v>90</v>
      </c>
      <c r="H24" s="114">
        <v>49</v>
      </c>
      <c r="I24" s="140">
        <v>63</v>
      </c>
      <c r="J24" s="115">
        <v>-3</v>
      </c>
      <c r="K24" s="116">
        <v>-4.7619047619047619</v>
      </c>
    </row>
    <row r="25" spans="1:11" ht="14.1" customHeight="1" x14ac:dyDescent="0.2">
      <c r="A25" s="306">
        <v>25</v>
      </c>
      <c r="B25" s="307" t="s">
        <v>242</v>
      </c>
      <c r="C25" s="308"/>
      <c r="D25" s="113">
        <v>5.2949709864603483</v>
      </c>
      <c r="E25" s="115">
        <v>219</v>
      </c>
      <c r="F25" s="114">
        <v>102</v>
      </c>
      <c r="G25" s="114">
        <v>461</v>
      </c>
      <c r="H25" s="114">
        <v>131</v>
      </c>
      <c r="I25" s="140">
        <v>224</v>
      </c>
      <c r="J25" s="115">
        <v>-5</v>
      </c>
      <c r="K25" s="116">
        <v>-2.2321428571428572</v>
      </c>
    </row>
    <row r="26" spans="1:11" ht="14.1" customHeight="1" x14ac:dyDescent="0.2">
      <c r="A26" s="306">
        <v>26</v>
      </c>
      <c r="B26" s="307" t="s">
        <v>243</v>
      </c>
      <c r="C26" s="308"/>
      <c r="D26" s="113">
        <v>2.6595744680851063</v>
      </c>
      <c r="E26" s="115">
        <v>110</v>
      </c>
      <c r="F26" s="114">
        <v>39</v>
      </c>
      <c r="G26" s="114">
        <v>121</v>
      </c>
      <c r="H26" s="114">
        <v>46</v>
      </c>
      <c r="I26" s="140">
        <v>85</v>
      </c>
      <c r="J26" s="115">
        <v>25</v>
      </c>
      <c r="K26" s="116">
        <v>29.411764705882351</v>
      </c>
    </row>
    <row r="27" spans="1:11" ht="14.1" customHeight="1" x14ac:dyDescent="0.2">
      <c r="A27" s="306">
        <v>27</v>
      </c>
      <c r="B27" s="307" t="s">
        <v>244</v>
      </c>
      <c r="C27" s="308"/>
      <c r="D27" s="113">
        <v>1.1363636363636365</v>
      </c>
      <c r="E27" s="115">
        <v>47</v>
      </c>
      <c r="F27" s="114">
        <v>23</v>
      </c>
      <c r="G27" s="114">
        <v>117</v>
      </c>
      <c r="H27" s="114">
        <v>35</v>
      </c>
      <c r="I27" s="140">
        <v>54</v>
      </c>
      <c r="J27" s="115">
        <v>-7</v>
      </c>
      <c r="K27" s="116">
        <v>-12.962962962962964</v>
      </c>
    </row>
    <row r="28" spans="1:11" ht="14.1" customHeight="1" x14ac:dyDescent="0.2">
      <c r="A28" s="306">
        <v>28</v>
      </c>
      <c r="B28" s="307" t="s">
        <v>245</v>
      </c>
      <c r="C28" s="308"/>
      <c r="D28" s="113">
        <v>0.50773694390715662</v>
      </c>
      <c r="E28" s="115">
        <v>21</v>
      </c>
      <c r="F28" s="114">
        <v>6</v>
      </c>
      <c r="G28" s="114" t="s">
        <v>513</v>
      </c>
      <c r="H28" s="114">
        <v>7</v>
      </c>
      <c r="I28" s="140">
        <v>18</v>
      </c>
      <c r="J28" s="115">
        <v>3</v>
      </c>
      <c r="K28" s="116">
        <v>16.666666666666668</v>
      </c>
    </row>
    <row r="29" spans="1:11" ht="14.1" customHeight="1" x14ac:dyDescent="0.2">
      <c r="A29" s="306">
        <v>29</v>
      </c>
      <c r="B29" s="307" t="s">
        <v>246</v>
      </c>
      <c r="C29" s="308"/>
      <c r="D29" s="113">
        <v>5.1257253384912955</v>
      </c>
      <c r="E29" s="115">
        <v>212</v>
      </c>
      <c r="F29" s="114">
        <v>227</v>
      </c>
      <c r="G29" s="114">
        <v>229</v>
      </c>
      <c r="H29" s="114">
        <v>158</v>
      </c>
      <c r="I29" s="140">
        <v>237</v>
      </c>
      <c r="J29" s="115">
        <v>-25</v>
      </c>
      <c r="K29" s="116">
        <v>-10.548523206751055</v>
      </c>
    </row>
    <row r="30" spans="1:11" ht="14.1" customHeight="1" x14ac:dyDescent="0.2">
      <c r="A30" s="306" t="s">
        <v>247</v>
      </c>
      <c r="B30" s="307" t="s">
        <v>248</v>
      </c>
      <c r="C30" s="308"/>
      <c r="D30" s="113">
        <v>2.9497098646034816</v>
      </c>
      <c r="E30" s="115">
        <v>122</v>
      </c>
      <c r="F30" s="114">
        <v>158</v>
      </c>
      <c r="G30" s="114">
        <v>133</v>
      </c>
      <c r="H30" s="114">
        <v>90</v>
      </c>
      <c r="I30" s="140">
        <v>142</v>
      </c>
      <c r="J30" s="115">
        <v>-20</v>
      </c>
      <c r="K30" s="116">
        <v>-14.084507042253522</v>
      </c>
    </row>
    <row r="31" spans="1:11" ht="14.1" customHeight="1" x14ac:dyDescent="0.2">
      <c r="A31" s="306" t="s">
        <v>249</v>
      </c>
      <c r="B31" s="307" t="s">
        <v>250</v>
      </c>
      <c r="C31" s="308"/>
      <c r="D31" s="113">
        <v>2.1760154738878144</v>
      </c>
      <c r="E31" s="115">
        <v>90</v>
      </c>
      <c r="F31" s="114">
        <v>69</v>
      </c>
      <c r="G31" s="114">
        <v>96</v>
      </c>
      <c r="H31" s="114">
        <v>68</v>
      </c>
      <c r="I31" s="140">
        <v>95</v>
      </c>
      <c r="J31" s="115">
        <v>-5</v>
      </c>
      <c r="K31" s="116">
        <v>-5.2631578947368425</v>
      </c>
    </row>
    <row r="32" spans="1:11" ht="14.1" customHeight="1" x14ac:dyDescent="0.2">
      <c r="A32" s="306">
        <v>31</v>
      </c>
      <c r="B32" s="307" t="s">
        <v>251</v>
      </c>
      <c r="C32" s="308"/>
      <c r="D32" s="113">
        <v>0.58027079303675044</v>
      </c>
      <c r="E32" s="115">
        <v>24</v>
      </c>
      <c r="F32" s="114">
        <v>18</v>
      </c>
      <c r="G32" s="114">
        <v>35</v>
      </c>
      <c r="H32" s="114">
        <v>17</v>
      </c>
      <c r="I32" s="140">
        <v>22</v>
      </c>
      <c r="J32" s="115">
        <v>2</v>
      </c>
      <c r="K32" s="116">
        <v>9.0909090909090917</v>
      </c>
    </row>
    <row r="33" spans="1:11" ht="14.1" customHeight="1" x14ac:dyDescent="0.2">
      <c r="A33" s="306">
        <v>32</v>
      </c>
      <c r="B33" s="307" t="s">
        <v>252</v>
      </c>
      <c r="C33" s="308"/>
      <c r="D33" s="113">
        <v>4.5696324951644103</v>
      </c>
      <c r="E33" s="115">
        <v>189</v>
      </c>
      <c r="F33" s="114">
        <v>87</v>
      </c>
      <c r="G33" s="114">
        <v>180</v>
      </c>
      <c r="H33" s="114">
        <v>163</v>
      </c>
      <c r="I33" s="140">
        <v>203</v>
      </c>
      <c r="J33" s="115">
        <v>-14</v>
      </c>
      <c r="K33" s="116">
        <v>-6.8965517241379306</v>
      </c>
    </row>
    <row r="34" spans="1:11" ht="14.1" customHeight="1" x14ac:dyDescent="0.2">
      <c r="A34" s="306">
        <v>33</v>
      </c>
      <c r="B34" s="307" t="s">
        <v>253</v>
      </c>
      <c r="C34" s="308"/>
      <c r="D34" s="113">
        <v>1.9584139264990328</v>
      </c>
      <c r="E34" s="115">
        <v>81</v>
      </c>
      <c r="F34" s="114">
        <v>46</v>
      </c>
      <c r="G34" s="114">
        <v>182</v>
      </c>
      <c r="H34" s="114">
        <v>78</v>
      </c>
      <c r="I34" s="140">
        <v>101</v>
      </c>
      <c r="J34" s="115">
        <v>-20</v>
      </c>
      <c r="K34" s="116">
        <v>-19.801980198019802</v>
      </c>
    </row>
    <row r="35" spans="1:11" ht="14.1" customHeight="1" x14ac:dyDescent="0.2">
      <c r="A35" s="306">
        <v>34</v>
      </c>
      <c r="B35" s="307" t="s">
        <v>254</v>
      </c>
      <c r="C35" s="308"/>
      <c r="D35" s="113">
        <v>2.1276595744680851</v>
      </c>
      <c r="E35" s="115">
        <v>88</v>
      </c>
      <c r="F35" s="114">
        <v>71</v>
      </c>
      <c r="G35" s="114">
        <v>143</v>
      </c>
      <c r="H35" s="114">
        <v>69</v>
      </c>
      <c r="I35" s="140">
        <v>131</v>
      </c>
      <c r="J35" s="115">
        <v>-43</v>
      </c>
      <c r="K35" s="116">
        <v>-32.824427480916029</v>
      </c>
    </row>
    <row r="36" spans="1:11" ht="14.1" customHeight="1" x14ac:dyDescent="0.2">
      <c r="A36" s="306">
        <v>41</v>
      </c>
      <c r="B36" s="307" t="s">
        <v>255</v>
      </c>
      <c r="C36" s="308"/>
      <c r="D36" s="113">
        <v>0.33849129593810445</v>
      </c>
      <c r="E36" s="115">
        <v>14</v>
      </c>
      <c r="F36" s="114">
        <v>10</v>
      </c>
      <c r="G36" s="114">
        <v>24</v>
      </c>
      <c r="H36" s="114">
        <v>11</v>
      </c>
      <c r="I36" s="140">
        <v>16</v>
      </c>
      <c r="J36" s="115">
        <v>-2</v>
      </c>
      <c r="K36" s="116">
        <v>-12.5</v>
      </c>
    </row>
    <row r="37" spans="1:11" ht="14.1" customHeight="1" x14ac:dyDescent="0.2">
      <c r="A37" s="306">
        <v>42</v>
      </c>
      <c r="B37" s="307" t="s">
        <v>256</v>
      </c>
      <c r="C37" s="308"/>
      <c r="D37" s="113" t="s">
        <v>513</v>
      </c>
      <c r="E37" s="115" t="s">
        <v>513</v>
      </c>
      <c r="F37" s="114">
        <v>0</v>
      </c>
      <c r="G37" s="114" t="s">
        <v>513</v>
      </c>
      <c r="H37" s="114">
        <v>0</v>
      </c>
      <c r="I37" s="140" t="s">
        <v>513</v>
      </c>
      <c r="J37" s="115" t="s">
        <v>513</v>
      </c>
      <c r="K37" s="116" t="s">
        <v>513</v>
      </c>
    </row>
    <row r="38" spans="1:11" ht="14.1" customHeight="1" x14ac:dyDescent="0.2">
      <c r="A38" s="306">
        <v>43</v>
      </c>
      <c r="B38" s="307" t="s">
        <v>257</v>
      </c>
      <c r="C38" s="308"/>
      <c r="D38" s="113">
        <v>0.67698259187620891</v>
      </c>
      <c r="E38" s="115">
        <v>28</v>
      </c>
      <c r="F38" s="114">
        <v>20</v>
      </c>
      <c r="G38" s="114">
        <v>82</v>
      </c>
      <c r="H38" s="114">
        <v>37</v>
      </c>
      <c r="I38" s="140">
        <v>29</v>
      </c>
      <c r="J38" s="115">
        <v>-1</v>
      </c>
      <c r="K38" s="116">
        <v>-3.4482758620689653</v>
      </c>
    </row>
    <row r="39" spans="1:11" ht="14.1" customHeight="1" x14ac:dyDescent="0.2">
      <c r="A39" s="306">
        <v>51</v>
      </c>
      <c r="B39" s="307" t="s">
        <v>258</v>
      </c>
      <c r="C39" s="308"/>
      <c r="D39" s="113">
        <v>13.757253384912959</v>
      </c>
      <c r="E39" s="115">
        <v>569</v>
      </c>
      <c r="F39" s="114">
        <v>427</v>
      </c>
      <c r="G39" s="114">
        <v>680</v>
      </c>
      <c r="H39" s="114">
        <v>517</v>
      </c>
      <c r="I39" s="140">
        <v>533</v>
      </c>
      <c r="J39" s="115">
        <v>36</v>
      </c>
      <c r="K39" s="116">
        <v>6.7542213883677302</v>
      </c>
    </row>
    <row r="40" spans="1:11" ht="14.1" customHeight="1" x14ac:dyDescent="0.2">
      <c r="A40" s="306" t="s">
        <v>259</v>
      </c>
      <c r="B40" s="307" t="s">
        <v>260</v>
      </c>
      <c r="C40" s="308"/>
      <c r="D40" s="113">
        <v>12.717601547388782</v>
      </c>
      <c r="E40" s="115">
        <v>526</v>
      </c>
      <c r="F40" s="114">
        <v>412</v>
      </c>
      <c r="G40" s="114">
        <v>650</v>
      </c>
      <c r="H40" s="114">
        <v>491</v>
      </c>
      <c r="I40" s="140">
        <v>474</v>
      </c>
      <c r="J40" s="115">
        <v>52</v>
      </c>
      <c r="K40" s="116">
        <v>10.970464135021096</v>
      </c>
    </row>
    <row r="41" spans="1:11" ht="14.1" customHeight="1" x14ac:dyDescent="0.2">
      <c r="A41" s="306"/>
      <c r="B41" s="307" t="s">
        <v>261</v>
      </c>
      <c r="C41" s="308"/>
      <c r="D41" s="113">
        <v>12.13733075435203</v>
      </c>
      <c r="E41" s="115">
        <v>502</v>
      </c>
      <c r="F41" s="114">
        <v>393</v>
      </c>
      <c r="G41" s="114">
        <v>601</v>
      </c>
      <c r="H41" s="114">
        <v>463</v>
      </c>
      <c r="I41" s="140">
        <v>442</v>
      </c>
      <c r="J41" s="115">
        <v>60</v>
      </c>
      <c r="K41" s="116">
        <v>13.574660633484163</v>
      </c>
    </row>
    <row r="42" spans="1:11" ht="14.1" customHeight="1" x14ac:dyDescent="0.2">
      <c r="A42" s="306">
        <v>52</v>
      </c>
      <c r="B42" s="307" t="s">
        <v>262</v>
      </c>
      <c r="C42" s="308"/>
      <c r="D42" s="113">
        <v>5.3191489361702127</v>
      </c>
      <c r="E42" s="115">
        <v>220</v>
      </c>
      <c r="F42" s="114">
        <v>157</v>
      </c>
      <c r="G42" s="114">
        <v>214</v>
      </c>
      <c r="H42" s="114">
        <v>184</v>
      </c>
      <c r="I42" s="140">
        <v>192</v>
      </c>
      <c r="J42" s="115">
        <v>28</v>
      </c>
      <c r="K42" s="116">
        <v>14.583333333333334</v>
      </c>
    </row>
    <row r="43" spans="1:11" ht="14.1" customHeight="1" x14ac:dyDescent="0.2">
      <c r="A43" s="306" t="s">
        <v>263</v>
      </c>
      <c r="B43" s="307" t="s">
        <v>264</v>
      </c>
      <c r="C43" s="308"/>
      <c r="D43" s="113">
        <v>4.4003868471953576</v>
      </c>
      <c r="E43" s="115">
        <v>182</v>
      </c>
      <c r="F43" s="114">
        <v>141</v>
      </c>
      <c r="G43" s="114">
        <v>175</v>
      </c>
      <c r="H43" s="114">
        <v>134</v>
      </c>
      <c r="I43" s="140">
        <v>163</v>
      </c>
      <c r="J43" s="115">
        <v>19</v>
      </c>
      <c r="K43" s="116">
        <v>11.656441717791411</v>
      </c>
    </row>
    <row r="44" spans="1:11" ht="14.1" customHeight="1" x14ac:dyDescent="0.2">
      <c r="A44" s="306">
        <v>53</v>
      </c>
      <c r="B44" s="307" t="s">
        <v>265</v>
      </c>
      <c r="C44" s="308"/>
      <c r="D44" s="113">
        <v>0.58027079303675044</v>
      </c>
      <c r="E44" s="115">
        <v>24</v>
      </c>
      <c r="F44" s="114">
        <v>19</v>
      </c>
      <c r="G44" s="114">
        <v>35</v>
      </c>
      <c r="H44" s="114">
        <v>25</v>
      </c>
      <c r="I44" s="140">
        <v>42</v>
      </c>
      <c r="J44" s="115">
        <v>-18</v>
      </c>
      <c r="K44" s="116">
        <v>-42.857142857142854</v>
      </c>
    </row>
    <row r="45" spans="1:11" ht="14.1" customHeight="1" x14ac:dyDescent="0.2">
      <c r="A45" s="306" t="s">
        <v>266</v>
      </c>
      <c r="B45" s="307" t="s">
        <v>267</v>
      </c>
      <c r="C45" s="308"/>
      <c r="D45" s="113">
        <v>0.53191489361702127</v>
      </c>
      <c r="E45" s="115">
        <v>22</v>
      </c>
      <c r="F45" s="114">
        <v>19</v>
      </c>
      <c r="G45" s="114">
        <v>33</v>
      </c>
      <c r="H45" s="114">
        <v>24</v>
      </c>
      <c r="I45" s="140">
        <v>33</v>
      </c>
      <c r="J45" s="115">
        <v>-11</v>
      </c>
      <c r="K45" s="116">
        <v>-33.333333333333336</v>
      </c>
    </row>
    <row r="46" spans="1:11" ht="14.1" customHeight="1" x14ac:dyDescent="0.2">
      <c r="A46" s="306">
        <v>54</v>
      </c>
      <c r="B46" s="307" t="s">
        <v>268</v>
      </c>
      <c r="C46" s="308"/>
      <c r="D46" s="113">
        <v>2.3210831721470018</v>
      </c>
      <c r="E46" s="115">
        <v>96</v>
      </c>
      <c r="F46" s="114">
        <v>108</v>
      </c>
      <c r="G46" s="114">
        <v>129</v>
      </c>
      <c r="H46" s="114">
        <v>88</v>
      </c>
      <c r="I46" s="140">
        <v>98</v>
      </c>
      <c r="J46" s="115">
        <v>-2</v>
      </c>
      <c r="K46" s="116">
        <v>-2.0408163265306123</v>
      </c>
    </row>
    <row r="47" spans="1:11" ht="14.1" customHeight="1" x14ac:dyDescent="0.2">
      <c r="A47" s="306">
        <v>61</v>
      </c>
      <c r="B47" s="307" t="s">
        <v>269</v>
      </c>
      <c r="C47" s="308"/>
      <c r="D47" s="113">
        <v>2.3694390715667311</v>
      </c>
      <c r="E47" s="115">
        <v>98</v>
      </c>
      <c r="F47" s="114">
        <v>67</v>
      </c>
      <c r="G47" s="114">
        <v>217</v>
      </c>
      <c r="H47" s="114">
        <v>130</v>
      </c>
      <c r="I47" s="140">
        <v>89</v>
      </c>
      <c r="J47" s="115">
        <v>9</v>
      </c>
      <c r="K47" s="116">
        <v>10.112359550561798</v>
      </c>
    </row>
    <row r="48" spans="1:11" ht="14.1" customHeight="1" x14ac:dyDescent="0.2">
      <c r="A48" s="306">
        <v>62</v>
      </c>
      <c r="B48" s="307" t="s">
        <v>270</v>
      </c>
      <c r="C48" s="308"/>
      <c r="D48" s="113">
        <v>6.6005802707930368</v>
      </c>
      <c r="E48" s="115">
        <v>273</v>
      </c>
      <c r="F48" s="114">
        <v>191</v>
      </c>
      <c r="G48" s="114">
        <v>370</v>
      </c>
      <c r="H48" s="114">
        <v>292</v>
      </c>
      <c r="I48" s="140">
        <v>304</v>
      </c>
      <c r="J48" s="115">
        <v>-31</v>
      </c>
      <c r="K48" s="116">
        <v>-10.197368421052632</v>
      </c>
    </row>
    <row r="49" spans="1:11" ht="14.1" customHeight="1" x14ac:dyDescent="0.2">
      <c r="A49" s="306">
        <v>63</v>
      </c>
      <c r="B49" s="307" t="s">
        <v>271</v>
      </c>
      <c r="C49" s="308"/>
      <c r="D49" s="113">
        <v>2.7079303675048356</v>
      </c>
      <c r="E49" s="115">
        <v>112</v>
      </c>
      <c r="F49" s="114">
        <v>89</v>
      </c>
      <c r="G49" s="114">
        <v>149</v>
      </c>
      <c r="H49" s="114">
        <v>106</v>
      </c>
      <c r="I49" s="140">
        <v>87</v>
      </c>
      <c r="J49" s="115">
        <v>25</v>
      </c>
      <c r="K49" s="116">
        <v>28.735632183908045</v>
      </c>
    </row>
    <row r="50" spans="1:11" ht="14.1" customHeight="1" x14ac:dyDescent="0.2">
      <c r="A50" s="306" t="s">
        <v>272</v>
      </c>
      <c r="B50" s="307" t="s">
        <v>273</v>
      </c>
      <c r="C50" s="308"/>
      <c r="D50" s="113">
        <v>0.45938104448742745</v>
      </c>
      <c r="E50" s="115">
        <v>19</v>
      </c>
      <c r="F50" s="114">
        <v>9</v>
      </c>
      <c r="G50" s="114">
        <v>35</v>
      </c>
      <c r="H50" s="114">
        <v>23</v>
      </c>
      <c r="I50" s="140">
        <v>11</v>
      </c>
      <c r="J50" s="115">
        <v>8</v>
      </c>
      <c r="K50" s="116">
        <v>72.727272727272734</v>
      </c>
    </row>
    <row r="51" spans="1:11" ht="14.1" customHeight="1" x14ac:dyDescent="0.2">
      <c r="A51" s="306" t="s">
        <v>274</v>
      </c>
      <c r="B51" s="307" t="s">
        <v>275</v>
      </c>
      <c r="C51" s="308"/>
      <c r="D51" s="113">
        <v>2.1518375241779495</v>
      </c>
      <c r="E51" s="115">
        <v>89</v>
      </c>
      <c r="F51" s="114">
        <v>73</v>
      </c>
      <c r="G51" s="114">
        <v>107</v>
      </c>
      <c r="H51" s="114">
        <v>79</v>
      </c>
      <c r="I51" s="140">
        <v>71</v>
      </c>
      <c r="J51" s="115">
        <v>18</v>
      </c>
      <c r="K51" s="116">
        <v>25.35211267605634</v>
      </c>
    </row>
    <row r="52" spans="1:11" ht="14.1" customHeight="1" x14ac:dyDescent="0.2">
      <c r="A52" s="306">
        <v>71</v>
      </c>
      <c r="B52" s="307" t="s">
        <v>276</v>
      </c>
      <c r="C52" s="308"/>
      <c r="D52" s="113">
        <v>8.196324951644101</v>
      </c>
      <c r="E52" s="115">
        <v>339</v>
      </c>
      <c r="F52" s="114">
        <v>228</v>
      </c>
      <c r="G52" s="114">
        <v>502</v>
      </c>
      <c r="H52" s="114">
        <v>295</v>
      </c>
      <c r="I52" s="140">
        <v>296</v>
      </c>
      <c r="J52" s="115">
        <v>43</v>
      </c>
      <c r="K52" s="116">
        <v>14.527027027027026</v>
      </c>
    </row>
    <row r="53" spans="1:11" ht="14.1" customHeight="1" x14ac:dyDescent="0.2">
      <c r="A53" s="306" t="s">
        <v>277</v>
      </c>
      <c r="B53" s="307" t="s">
        <v>278</v>
      </c>
      <c r="C53" s="308"/>
      <c r="D53" s="113">
        <v>2.9255319148936172</v>
      </c>
      <c r="E53" s="115">
        <v>121</v>
      </c>
      <c r="F53" s="114">
        <v>85</v>
      </c>
      <c r="G53" s="114">
        <v>242</v>
      </c>
      <c r="H53" s="114">
        <v>119</v>
      </c>
      <c r="I53" s="140">
        <v>99</v>
      </c>
      <c r="J53" s="115">
        <v>22</v>
      </c>
      <c r="K53" s="116">
        <v>22.222222222222221</v>
      </c>
    </row>
    <row r="54" spans="1:11" ht="14.1" customHeight="1" x14ac:dyDescent="0.2">
      <c r="A54" s="306" t="s">
        <v>279</v>
      </c>
      <c r="B54" s="307" t="s">
        <v>280</v>
      </c>
      <c r="C54" s="308"/>
      <c r="D54" s="113">
        <v>4.6179883945841391</v>
      </c>
      <c r="E54" s="115">
        <v>191</v>
      </c>
      <c r="F54" s="114">
        <v>123</v>
      </c>
      <c r="G54" s="114">
        <v>234</v>
      </c>
      <c r="H54" s="114">
        <v>154</v>
      </c>
      <c r="I54" s="140">
        <v>179</v>
      </c>
      <c r="J54" s="115">
        <v>12</v>
      </c>
      <c r="K54" s="116">
        <v>6.7039106145251397</v>
      </c>
    </row>
    <row r="55" spans="1:11" ht="14.1" customHeight="1" x14ac:dyDescent="0.2">
      <c r="A55" s="306">
        <v>72</v>
      </c>
      <c r="B55" s="307" t="s">
        <v>281</v>
      </c>
      <c r="C55" s="308"/>
      <c r="D55" s="113">
        <v>2.1760154738878144</v>
      </c>
      <c r="E55" s="115">
        <v>90</v>
      </c>
      <c r="F55" s="114">
        <v>32</v>
      </c>
      <c r="G55" s="114">
        <v>148</v>
      </c>
      <c r="H55" s="114">
        <v>68</v>
      </c>
      <c r="I55" s="140">
        <v>79</v>
      </c>
      <c r="J55" s="115">
        <v>11</v>
      </c>
      <c r="K55" s="116">
        <v>13.924050632911392</v>
      </c>
    </row>
    <row r="56" spans="1:11" ht="14.1" customHeight="1" x14ac:dyDescent="0.2">
      <c r="A56" s="306" t="s">
        <v>282</v>
      </c>
      <c r="B56" s="307" t="s">
        <v>283</v>
      </c>
      <c r="C56" s="308"/>
      <c r="D56" s="113">
        <v>0.77369439071566726</v>
      </c>
      <c r="E56" s="115">
        <v>32</v>
      </c>
      <c r="F56" s="114">
        <v>14</v>
      </c>
      <c r="G56" s="114">
        <v>57</v>
      </c>
      <c r="H56" s="114">
        <v>30</v>
      </c>
      <c r="I56" s="140">
        <v>25</v>
      </c>
      <c r="J56" s="115">
        <v>7</v>
      </c>
      <c r="K56" s="116">
        <v>28</v>
      </c>
    </row>
    <row r="57" spans="1:11" ht="14.1" customHeight="1" x14ac:dyDescent="0.2">
      <c r="A57" s="306" t="s">
        <v>284</v>
      </c>
      <c r="B57" s="307" t="s">
        <v>285</v>
      </c>
      <c r="C57" s="308"/>
      <c r="D57" s="113">
        <v>0.74951644100580272</v>
      </c>
      <c r="E57" s="115">
        <v>31</v>
      </c>
      <c r="F57" s="114">
        <v>11</v>
      </c>
      <c r="G57" s="114">
        <v>45</v>
      </c>
      <c r="H57" s="114">
        <v>23</v>
      </c>
      <c r="I57" s="140">
        <v>25</v>
      </c>
      <c r="J57" s="115">
        <v>6</v>
      </c>
      <c r="K57" s="116">
        <v>24</v>
      </c>
    </row>
    <row r="58" spans="1:11" ht="14.1" customHeight="1" x14ac:dyDescent="0.2">
      <c r="A58" s="306">
        <v>73</v>
      </c>
      <c r="B58" s="307" t="s">
        <v>286</v>
      </c>
      <c r="C58" s="308"/>
      <c r="D58" s="113">
        <v>1.0154738878143132</v>
      </c>
      <c r="E58" s="115">
        <v>42</v>
      </c>
      <c r="F58" s="114">
        <v>32</v>
      </c>
      <c r="G58" s="114">
        <v>72</v>
      </c>
      <c r="H58" s="114">
        <v>52</v>
      </c>
      <c r="I58" s="140">
        <v>49</v>
      </c>
      <c r="J58" s="115">
        <v>-7</v>
      </c>
      <c r="K58" s="116">
        <v>-14.285714285714286</v>
      </c>
    </row>
    <row r="59" spans="1:11" ht="14.1" customHeight="1" x14ac:dyDescent="0.2">
      <c r="A59" s="306" t="s">
        <v>287</v>
      </c>
      <c r="B59" s="307" t="s">
        <v>288</v>
      </c>
      <c r="C59" s="308"/>
      <c r="D59" s="113">
        <v>0.7978723404255319</v>
      </c>
      <c r="E59" s="115">
        <v>33</v>
      </c>
      <c r="F59" s="114">
        <v>24</v>
      </c>
      <c r="G59" s="114">
        <v>53</v>
      </c>
      <c r="H59" s="114">
        <v>38</v>
      </c>
      <c r="I59" s="140">
        <v>34</v>
      </c>
      <c r="J59" s="115">
        <v>-1</v>
      </c>
      <c r="K59" s="116">
        <v>-2.9411764705882355</v>
      </c>
    </row>
    <row r="60" spans="1:11" ht="14.1" customHeight="1" x14ac:dyDescent="0.2">
      <c r="A60" s="306">
        <v>81</v>
      </c>
      <c r="B60" s="307" t="s">
        <v>289</v>
      </c>
      <c r="C60" s="308"/>
      <c r="D60" s="113">
        <v>8.0754352030947771</v>
      </c>
      <c r="E60" s="115">
        <v>334</v>
      </c>
      <c r="F60" s="114">
        <v>377</v>
      </c>
      <c r="G60" s="114">
        <v>503</v>
      </c>
      <c r="H60" s="114">
        <v>297</v>
      </c>
      <c r="I60" s="140">
        <v>415</v>
      </c>
      <c r="J60" s="115">
        <v>-81</v>
      </c>
      <c r="K60" s="116">
        <v>-19.518072289156628</v>
      </c>
    </row>
    <row r="61" spans="1:11" ht="14.1" customHeight="1" x14ac:dyDescent="0.2">
      <c r="A61" s="306" t="s">
        <v>290</v>
      </c>
      <c r="B61" s="307" t="s">
        <v>291</v>
      </c>
      <c r="C61" s="308"/>
      <c r="D61" s="113">
        <v>2.0793036750483558</v>
      </c>
      <c r="E61" s="115">
        <v>86</v>
      </c>
      <c r="F61" s="114">
        <v>67</v>
      </c>
      <c r="G61" s="114">
        <v>162</v>
      </c>
      <c r="H61" s="114">
        <v>58</v>
      </c>
      <c r="I61" s="140">
        <v>100</v>
      </c>
      <c r="J61" s="115">
        <v>-14</v>
      </c>
      <c r="K61" s="116">
        <v>-14</v>
      </c>
    </row>
    <row r="62" spans="1:11" ht="14.1" customHeight="1" x14ac:dyDescent="0.2">
      <c r="A62" s="306" t="s">
        <v>292</v>
      </c>
      <c r="B62" s="307" t="s">
        <v>293</v>
      </c>
      <c r="C62" s="308"/>
      <c r="D62" s="113">
        <v>2.7804642166344293</v>
      </c>
      <c r="E62" s="115">
        <v>115</v>
      </c>
      <c r="F62" s="114">
        <v>167</v>
      </c>
      <c r="G62" s="114">
        <v>205</v>
      </c>
      <c r="H62" s="114">
        <v>148</v>
      </c>
      <c r="I62" s="140">
        <v>156</v>
      </c>
      <c r="J62" s="115">
        <v>-41</v>
      </c>
      <c r="K62" s="116">
        <v>-26.282051282051281</v>
      </c>
    </row>
    <row r="63" spans="1:11" ht="14.1" customHeight="1" x14ac:dyDescent="0.2">
      <c r="A63" s="306"/>
      <c r="B63" s="307" t="s">
        <v>294</v>
      </c>
      <c r="C63" s="308"/>
      <c r="D63" s="113">
        <v>2.2727272727272729</v>
      </c>
      <c r="E63" s="115">
        <v>94</v>
      </c>
      <c r="F63" s="114">
        <v>154</v>
      </c>
      <c r="G63" s="114">
        <v>170</v>
      </c>
      <c r="H63" s="114">
        <v>132</v>
      </c>
      <c r="I63" s="140">
        <v>135</v>
      </c>
      <c r="J63" s="115">
        <v>-41</v>
      </c>
      <c r="K63" s="116">
        <v>-30.37037037037037</v>
      </c>
    </row>
    <row r="64" spans="1:11" ht="14.1" customHeight="1" x14ac:dyDescent="0.2">
      <c r="A64" s="306" t="s">
        <v>295</v>
      </c>
      <c r="B64" s="307" t="s">
        <v>296</v>
      </c>
      <c r="C64" s="308"/>
      <c r="D64" s="113">
        <v>1.7649903288201161</v>
      </c>
      <c r="E64" s="115">
        <v>73</v>
      </c>
      <c r="F64" s="114">
        <v>83</v>
      </c>
      <c r="G64" s="114">
        <v>74</v>
      </c>
      <c r="H64" s="114">
        <v>39</v>
      </c>
      <c r="I64" s="140">
        <v>65</v>
      </c>
      <c r="J64" s="115">
        <v>8</v>
      </c>
      <c r="K64" s="116">
        <v>12.307692307692308</v>
      </c>
    </row>
    <row r="65" spans="1:11" ht="14.1" customHeight="1" x14ac:dyDescent="0.2">
      <c r="A65" s="306" t="s">
        <v>297</v>
      </c>
      <c r="B65" s="307" t="s">
        <v>298</v>
      </c>
      <c r="C65" s="308"/>
      <c r="D65" s="113">
        <v>0.53191489361702127</v>
      </c>
      <c r="E65" s="115">
        <v>22</v>
      </c>
      <c r="F65" s="114">
        <v>22</v>
      </c>
      <c r="G65" s="114">
        <v>23</v>
      </c>
      <c r="H65" s="114">
        <v>20</v>
      </c>
      <c r="I65" s="140">
        <v>26</v>
      </c>
      <c r="J65" s="115">
        <v>-4</v>
      </c>
      <c r="K65" s="116">
        <v>-15.384615384615385</v>
      </c>
    </row>
    <row r="66" spans="1:11" ht="14.1" customHeight="1" x14ac:dyDescent="0.2">
      <c r="A66" s="306">
        <v>82</v>
      </c>
      <c r="B66" s="307" t="s">
        <v>299</v>
      </c>
      <c r="C66" s="308"/>
      <c r="D66" s="113">
        <v>3.8201160541586074</v>
      </c>
      <c r="E66" s="115">
        <v>158</v>
      </c>
      <c r="F66" s="114">
        <v>142</v>
      </c>
      <c r="G66" s="114">
        <v>251</v>
      </c>
      <c r="H66" s="114">
        <v>113</v>
      </c>
      <c r="I66" s="140">
        <v>138</v>
      </c>
      <c r="J66" s="115">
        <v>20</v>
      </c>
      <c r="K66" s="116">
        <v>14.492753623188406</v>
      </c>
    </row>
    <row r="67" spans="1:11" ht="14.1" customHeight="1" x14ac:dyDescent="0.2">
      <c r="A67" s="306" t="s">
        <v>300</v>
      </c>
      <c r="B67" s="307" t="s">
        <v>301</v>
      </c>
      <c r="C67" s="308"/>
      <c r="D67" s="113">
        <v>2.4177949709864603</v>
      </c>
      <c r="E67" s="115">
        <v>100</v>
      </c>
      <c r="F67" s="114">
        <v>114</v>
      </c>
      <c r="G67" s="114">
        <v>172</v>
      </c>
      <c r="H67" s="114">
        <v>73</v>
      </c>
      <c r="I67" s="140">
        <v>94</v>
      </c>
      <c r="J67" s="115">
        <v>6</v>
      </c>
      <c r="K67" s="116">
        <v>6.3829787234042552</v>
      </c>
    </row>
    <row r="68" spans="1:11" ht="14.1" customHeight="1" x14ac:dyDescent="0.2">
      <c r="A68" s="306" t="s">
        <v>302</v>
      </c>
      <c r="B68" s="307" t="s">
        <v>303</v>
      </c>
      <c r="C68" s="308"/>
      <c r="D68" s="113">
        <v>0.7978723404255319</v>
      </c>
      <c r="E68" s="115">
        <v>33</v>
      </c>
      <c r="F68" s="114">
        <v>20</v>
      </c>
      <c r="G68" s="114">
        <v>44</v>
      </c>
      <c r="H68" s="114">
        <v>26</v>
      </c>
      <c r="I68" s="140">
        <v>24</v>
      </c>
      <c r="J68" s="115">
        <v>9</v>
      </c>
      <c r="K68" s="116">
        <v>37.5</v>
      </c>
    </row>
    <row r="69" spans="1:11" ht="14.1" customHeight="1" x14ac:dyDescent="0.2">
      <c r="A69" s="306">
        <v>83</v>
      </c>
      <c r="B69" s="307" t="s">
        <v>304</v>
      </c>
      <c r="C69" s="308"/>
      <c r="D69" s="113">
        <v>6.1170212765957448</v>
      </c>
      <c r="E69" s="115">
        <v>253</v>
      </c>
      <c r="F69" s="114">
        <v>217</v>
      </c>
      <c r="G69" s="114">
        <v>600</v>
      </c>
      <c r="H69" s="114">
        <v>166</v>
      </c>
      <c r="I69" s="140">
        <v>214</v>
      </c>
      <c r="J69" s="115">
        <v>39</v>
      </c>
      <c r="K69" s="116">
        <v>18.22429906542056</v>
      </c>
    </row>
    <row r="70" spans="1:11" ht="14.1" customHeight="1" x14ac:dyDescent="0.2">
      <c r="A70" s="306" t="s">
        <v>305</v>
      </c>
      <c r="B70" s="307" t="s">
        <v>306</v>
      </c>
      <c r="C70" s="308"/>
      <c r="D70" s="113">
        <v>5.2949709864603483</v>
      </c>
      <c r="E70" s="115">
        <v>219</v>
      </c>
      <c r="F70" s="114">
        <v>186</v>
      </c>
      <c r="G70" s="114">
        <v>546</v>
      </c>
      <c r="H70" s="114">
        <v>139</v>
      </c>
      <c r="I70" s="140">
        <v>180</v>
      </c>
      <c r="J70" s="115">
        <v>39</v>
      </c>
      <c r="K70" s="116">
        <v>21.666666666666668</v>
      </c>
    </row>
    <row r="71" spans="1:11" ht="14.1" customHeight="1" x14ac:dyDescent="0.2">
      <c r="A71" s="306"/>
      <c r="B71" s="307" t="s">
        <v>307</v>
      </c>
      <c r="C71" s="308"/>
      <c r="D71" s="113">
        <v>2.3452611218568666</v>
      </c>
      <c r="E71" s="115">
        <v>97</v>
      </c>
      <c r="F71" s="114">
        <v>87</v>
      </c>
      <c r="G71" s="114">
        <v>296</v>
      </c>
      <c r="H71" s="114">
        <v>69</v>
      </c>
      <c r="I71" s="140">
        <v>72</v>
      </c>
      <c r="J71" s="115">
        <v>25</v>
      </c>
      <c r="K71" s="116">
        <v>34.722222222222221</v>
      </c>
    </row>
    <row r="72" spans="1:11" ht="14.1" customHeight="1" x14ac:dyDescent="0.2">
      <c r="A72" s="306">
        <v>84</v>
      </c>
      <c r="B72" s="307" t="s">
        <v>308</v>
      </c>
      <c r="C72" s="308"/>
      <c r="D72" s="113">
        <v>0.7978723404255319</v>
      </c>
      <c r="E72" s="115">
        <v>33</v>
      </c>
      <c r="F72" s="114">
        <v>29</v>
      </c>
      <c r="G72" s="114">
        <v>60</v>
      </c>
      <c r="H72" s="114">
        <v>22</v>
      </c>
      <c r="I72" s="140">
        <v>52</v>
      </c>
      <c r="J72" s="115">
        <v>-19</v>
      </c>
      <c r="K72" s="116">
        <v>-36.53846153846154</v>
      </c>
    </row>
    <row r="73" spans="1:11" ht="14.1" customHeight="1" x14ac:dyDescent="0.2">
      <c r="A73" s="306" t="s">
        <v>309</v>
      </c>
      <c r="B73" s="307" t="s">
        <v>310</v>
      </c>
      <c r="C73" s="308"/>
      <c r="D73" s="113">
        <v>0.29013539651837522</v>
      </c>
      <c r="E73" s="115">
        <v>12</v>
      </c>
      <c r="F73" s="114">
        <v>9</v>
      </c>
      <c r="G73" s="114">
        <v>31</v>
      </c>
      <c r="H73" s="114">
        <v>3</v>
      </c>
      <c r="I73" s="140">
        <v>26</v>
      </c>
      <c r="J73" s="115">
        <v>-14</v>
      </c>
      <c r="K73" s="116">
        <v>-53.846153846153847</v>
      </c>
    </row>
    <row r="74" spans="1:11" ht="14.1" customHeight="1" x14ac:dyDescent="0.2">
      <c r="A74" s="306" t="s">
        <v>311</v>
      </c>
      <c r="B74" s="307" t="s">
        <v>312</v>
      </c>
      <c r="C74" s="308"/>
      <c r="D74" s="113">
        <v>0.21760154738878143</v>
      </c>
      <c r="E74" s="115">
        <v>9</v>
      </c>
      <c r="F74" s="114">
        <v>5</v>
      </c>
      <c r="G74" s="114">
        <v>14</v>
      </c>
      <c r="H74" s="114">
        <v>4</v>
      </c>
      <c r="I74" s="140">
        <v>9</v>
      </c>
      <c r="J74" s="115">
        <v>0</v>
      </c>
      <c r="K74" s="116">
        <v>0</v>
      </c>
    </row>
    <row r="75" spans="1:11" ht="14.1" customHeight="1" x14ac:dyDescent="0.2">
      <c r="A75" s="306" t="s">
        <v>313</v>
      </c>
      <c r="B75" s="307" t="s">
        <v>314</v>
      </c>
      <c r="C75" s="308"/>
      <c r="D75" s="113" t="s">
        <v>513</v>
      </c>
      <c r="E75" s="115" t="s">
        <v>513</v>
      </c>
      <c r="F75" s="114">
        <v>0</v>
      </c>
      <c r="G75" s="114" t="s">
        <v>513</v>
      </c>
      <c r="H75" s="114">
        <v>0</v>
      </c>
      <c r="I75" s="140" t="s">
        <v>513</v>
      </c>
      <c r="J75" s="115" t="s">
        <v>513</v>
      </c>
      <c r="K75" s="116" t="s">
        <v>513</v>
      </c>
    </row>
    <row r="76" spans="1:11" ht="14.1" customHeight="1" x14ac:dyDescent="0.2">
      <c r="A76" s="306">
        <v>91</v>
      </c>
      <c r="B76" s="307" t="s">
        <v>315</v>
      </c>
      <c r="C76" s="308"/>
      <c r="D76" s="113">
        <v>0.53191489361702127</v>
      </c>
      <c r="E76" s="115">
        <v>22</v>
      </c>
      <c r="F76" s="114">
        <v>8</v>
      </c>
      <c r="G76" s="114">
        <v>16</v>
      </c>
      <c r="H76" s="114">
        <v>17</v>
      </c>
      <c r="I76" s="140">
        <v>15</v>
      </c>
      <c r="J76" s="115">
        <v>7</v>
      </c>
      <c r="K76" s="116">
        <v>46.666666666666664</v>
      </c>
    </row>
    <row r="77" spans="1:11" ht="14.1" customHeight="1" x14ac:dyDescent="0.2">
      <c r="A77" s="306">
        <v>92</v>
      </c>
      <c r="B77" s="307" t="s">
        <v>316</v>
      </c>
      <c r="C77" s="308"/>
      <c r="D77" s="113">
        <v>0.72533849129593808</v>
      </c>
      <c r="E77" s="115">
        <v>30</v>
      </c>
      <c r="F77" s="114">
        <v>27</v>
      </c>
      <c r="G77" s="114">
        <v>43</v>
      </c>
      <c r="H77" s="114">
        <v>91</v>
      </c>
      <c r="I77" s="140">
        <v>45</v>
      </c>
      <c r="J77" s="115">
        <v>-15</v>
      </c>
      <c r="K77" s="116">
        <v>-33.333333333333336</v>
      </c>
    </row>
    <row r="78" spans="1:11" ht="14.1" customHeight="1" x14ac:dyDescent="0.2">
      <c r="A78" s="306">
        <v>93</v>
      </c>
      <c r="B78" s="307" t="s">
        <v>317</v>
      </c>
      <c r="C78" s="308"/>
      <c r="D78" s="113">
        <v>0.14506769825918761</v>
      </c>
      <c r="E78" s="115">
        <v>6</v>
      </c>
      <c r="F78" s="114">
        <v>5</v>
      </c>
      <c r="G78" s="114">
        <v>13</v>
      </c>
      <c r="H78" s="114">
        <v>5</v>
      </c>
      <c r="I78" s="140" t="s">
        <v>513</v>
      </c>
      <c r="J78" s="115" t="s">
        <v>513</v>
      </c>
      <c r="K78" s="116" t="s">
        <v>513</v>
      </c>
    </row>
    <row r="79" spans="1:11" ht="14.1" customHeight="1" x14ac:dyDescent="0.2">
      <c r="A79" s="306">
        <v>94</v>
      </c>
      <c r="B79" s="307" t="s">
        <v>318</v>
      </c>
      <c r="C79" s="308"/>
      <c r="D79" s="113" t="s">
        <v>513</v>
      </c>
      <c r="E79" s="115" t="s">
        <v>513</v>
      </c>
      <c r="F79" s="114">
        <v>7</v>
      </c>
      <c r="G79" s="114">
        <v>10</v>
      </c>
      <c r="H79" s="114">
        <v>12</v>
      </c>
      <c r="I79" s="140">
        <v>3</v>
      </c>
      <c r="J79" s="115" t="s">
        <v>513</v>
      </c>
      <c r="K79" s="116" t="s">
        <v>513</v>
      </c>
    </row>
    <row r="80" spans="1:11" ht="14.1" customHeight="1" x14ac:dyDescent="0.2">
      <c r="A80" s="306" t="s">
        <v>319</v>
      </c>
      <c r="B80" s="307" t="s">
        <v>320</v>
      </c>
      <c r="C80" s="308"/>
      <c r="D80" s="113">
        <v>0</v>
      </c>
      <c r="E80" s="115">
        <v>0</v>
      </c>
      <c r="F80" s="114">
        <v>0</v>
      </c>
      <c r="G80" s="114">
        <v>0</v>
      </c>
      <c r="H80" s="114">
        <v>0</v>
      </c>
      <c r="I80" s="140">
        <v>6</v>
      </c>
      <c r="J80" s="115">
        <v>-6</v>
      </c>
      <c r="K80" s="116">
        <v>-100</v>
      </c>
    </row>
    <row r="81" spans="1:11" ht="14.1" customHeight="1" x14ac:dyDescent="0.2">
      <c r="A81" s="310" t="s">
        <v>321</v>
      </c>
      <c r="B81" s="311" t="s">
        <v>333</v>
      </c>
      <c r="C81" s="312"/>
      <c r="D81" s="125">
        <v>0.31431334622823986</v>
      </c>
      <c r="E81" s="143">
        <v>13</v>
      </c>
      <c r="F81" s="144">
        <v>24</v>
      </c>
      <c r="G81" s="144">
        <v>93</v>
      </c>
      <c r="H81" s="144">
        <v>15</v>
      </c>
      <c r="I81" s="145">
        <v>18</v>
      </c>
      <c r="J81" s="143">
        <v>-5</v>
      </c>
      <c r="K81" s="146">
        <v>-27.777777777777779</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4" t="s">
        <v>364</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151" t="s">
        <v>365</v>
      </c>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5">
    <mergeCell ref="A3:K3"/>
    <mergeCell ref="A4:K4"/>
    <mergeCell ref="A5:E5"/>
    <mergeCell ref="A7:C10"/>
    <mergeCell ref="D7:D10"/>
    <mergeCell ref="E7:I7"/>
    <mergeCell ref="J7:K8"/>
    <mergeCell ref="E8:E9"/>
    <mergeCell ref="F8:F9"/>
    <mergeCell ref="G8:G9"/>
    <mergeCell ref="H8:H9"/>
    <mergeCell ref="I8:I9"/>
    <mergeCell ref="A84:K84"/>
    <mergeCell ref="A85:K85"/>
    <mergeCell ref="A87:K87"/>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366</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56" t="s">
        <v>367</v>
      </c>
      <c r="E7" s="657"/>
      <c r="F7" s="657"/>
      <c r="G7" s="657"/>
      <c r="H7" s="658"/>
      <c r="I7" s="588" t="s">
        <v>359</v>
      </c>
      <c r="J7" s="589"/>
      <c r="K7" s="96"/>
      <c r="L7" s="96"/>
      <c r="M7" s="96"/>
      <c r="N7" s="96"/>
      <c r="O7" s="96"/>
    </row>
    <row r="8" spans="1:15" ht="21.75" customHeight="1" x14ac:dyDescent="0.2">
      <c r="A8" s="616"/>
      <c r="B8" s="617"/>
      <c r="C8" s="583"/>
      <c r="D8" s="566" t="s">
        <v>335</v>
      </c>
      <c r="E8" s="566" t="s">
        <v>337</v>
      </c>
      <c r="F8" s="566" t="s">
        <v>338</v>
      </c>
      <c r="G8" s="566" t="s">
        <v>339</v>
      </c>
      <c r="H8" s="566" t="s">
        <v>340</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4153</v>
      </c>
      <c r="E11" s="114">
        <v>3428</v>
      </c>
      <c r="F11" s="114">
        <v>5115</v>
      </c>
      <c r="G11" s="114">
        <v>3513</v>
      </c>
      <c r="H11" s="140">
        <v>4122</v>
      </c>
      <c r="I11" s="115">
        <v>31</v>
      </c>
      <c r="J11" s="116">
        <v>0.75206210577389621</v>
      </c>
    </row>
    <row r="12" spans="1:15" s="110" customFormat="1" ht="24.95" customHeight="1" x14ac:dyDescent="0.2">
      <c r="A12" s="193" t="s">
        <v>132</v>
      </c>
      <c r="B12" s="194" t="s">
        <v>133</v>
      </c>
      <c r="C12" s="113">
        <v>3.7803997110522514</v>
      </c>
      <c r="D12" s="115">
        <v>157</v>
      </c>
      <c r="E12" s="114">
        <v>205</v>
      </c>
      <c r="F12" s="114">
        <v>341</v>
      </c>
      <c r="G12" s="114">
        <v>156</v>
      </c>
      <c r="H12" s="140">
        <v>125</v>
      </c>
      <c r="I12" s="115">
        <v>32</v>
      </c>
      <c r="J12" s="116">
        <v>25.6</v>
      </c>
    </row>
    <row r="13" spans="1:15" s="110" customFormat="1" ht="24.95" customHeight="1" x14ac:dyDescent="0.2">
      <c r="A13" s="193" t="s">
        <v>134</v>
      </c>
      <c r="B13" s="199" t="s">
        <v>214</v>
      </c>
      <c r="C13" s="113">
        <v>0.38526366482061158</v>
      </c>
      <c r="D13" s="115">
        <v>16</v>
      </c>
      <c r="E13" s="114">
        <v>32</v>
      </c>
      <c r="F13" s="114">
        <v>32</v>
      </c>
      <c r="G13" s="114">
        <v>27</v>
      </c>
      <c r="H13" s="140">
        <v>40</v>
      </c>
      <c r="I13" s="115">
        <v>-24</v>
      </c>
      <c r="J13" s="116">
        <v>-60</v>
      </c>
    </row>
    <row r="14" spans="1:15" s="287" customFormat="1" ht="24.95" customHeight="1" x14ac:dyDescent="0.2">
      <c r="A14" s="193" t="s">
        <v>215</v>
      </c>
      <c r="B14" s="199" t="s">
        <v>137</v>
      </c>
      <c r="C14" s="113">
        <v>15.241993739465446</v>
      </c>
      <c r="D14" s="115">
        <v>633</v>
      </c>
      <c r="E14" s="114">
        <v>434</v>
      </c>
      <c r="F14" s="114">
        <v>954</v>
      </c>
      <c r="G14" s="114">
        <v>668</v>
      </c>
      <c r="H14" s="140">
        <v>506</v>
      </c>
      <c r="I14" s="115">
        <v>127</v>
      </c>
      <c r="J14" s="116">
        <v>25.098814229249012</v>
      </c>
      <c r="K14" s="110"/>
      <c r="L14" s="110"/>
      <c r="M14" s="110"/>
      <c r="N14" s="110"/>
      <c r="O14" s="110"/>
    </row>
    <row r="15" spans="1:15" s="110" customFormat="1" ht="24.95" customHeight="1" x14ac:dyDescent="0.2">
      <c r="A15" s="193" t="s">
        <v>216</v>
      </c>
      <c r="B15" s="199" t="s">
        <v>217</v>
      </c>
      <c r="C15" s="113">
        <v>6.3809294485913801</v>
      </c>
      <c r="D15" s="115">
        <v>265</v>
      </c>
      <c r="E15" s="114">
        <v>200</v>
      </c>
      <c r="F15" s="114">
        <v>232</v>
      </c>
      <c r="G15" s="114">
        <v>243</v>
      </c>
      <c r="H15" s="140">
        <v>160</v>
      </c>
      <c r="I15" s="115">
        <v>105</v>
      </c>
      <c r="J15" s="116">
        <v>65.625</v>
      </c>
    </row>
    <row r="16" spans="1:15" s="287" customFormat="1" ht="24.95" customHeight="1" x14ac:dyDescent="0.2">
      <c r="A16" s="193" t="s">
        <v>218</v>
      </c>
      <c r="B16" s="199" t="s">
        <v>141</v>
      </c>
      <c r="C16" s="113">
        <v>5.682639056104021</v>
      </c>
      <c r="D16" s="115">
        <v>236</v>
      </c>
      <c r="E16" s="114">
        <v>143</v>
      </c>
      <c r="F16" s="114">
        <v>638</v>
      </c>
      <c r="G16" s="114">
        <v>307</v>
      </c>
      <c r="H16" s="140">
        <v>225</v>
      </c>
      <c r="I16" s="115">
        <v>11</v>
      </c>
      <c r="J16" s="116">
        <v>4.8888888888888893</v>
      </c>
      <c r="K16" s="110"/>
      <c r="L16" s="110"/>
      <c r="M16" s="110"/>
      <c r="N16" s="110"/>
      <c r="O16" s="110"/>
    </row>
    <row r="17" spans="1:15" s="110" customFormat="1" ht="24.95" customHeight="1" x14ac:dyDescent="0.2">
      <c r="A17" s="193" t="s">
        <v>142</v>
      </c>
      <c r="B17" s="199" t="s">
        <v>220</v>
      </c>
      <c r="C17" s="113">
        <v>3.1784252347700459</v>
      </c>
      <c r="D17" s="115">
        <v>132</v>
      </c>
      <c r="E17" s="114">
        <v>91</v>
      </c>
      <c r="F17" s="114">
        <v>84</v>
      </c>
      <c r="G17" s="114">
        <v>118</v>
      </c>
      <c r="H17" s="140">
        <v>121</v>
      </c>
      <c r="I17" s="115">
        <v>11</v>
      </c>
      <c r="J17" s="116">
        <v>9.0909090909090917</v>
      </c>
    </row>
    <row r="18" spans="1:15" s="287" customFormat="1" ht="24.95" customHeight="1" x14ac:dyDescent="0.2">
      <c r="A18" s="201" t="s">
        <v>144</v>
      </c>
      <c r="B18" s="202" t="s">
        <v>145</v>
      </c>
      <c r="C18" s="113">
        <v>9.9686973272333255</v>
      </c>
      <c r="D18" s="115">
        <v>414</v>
      </c>
      <c r="E18" s="114">
        <v>297</v>
      </c>
      <c r="F18" s="114">
        <v>453</v>
      </c>
      <c r="G18" s="114">
        <v>295</v>
      </c>
      <c r="H18" s="140">
        <v>478</v>
      </c>
      <c r="I18" s="115">
        <v>-64</v>
      </c>
      <c r="J18" s="116">
        <v>-13.389121338912133</v>
      </c>
      <c r="K18" s="110"/>
      <c r="L18" s="110"/>
      <c r="M18" s="110"/>
      <c r="N18" s="110"/>
      <c r="O18" s="110"/>
    </row>
    <row r="19" spans="1:15" s="110" customFormat="1" ht="24.95" customHeight="1" x14ac:dyDescent="0.2">
      <c r="A19" s="193" t="s">
        <v>146</v>
      </c>
      <c r="B19" s="199" t="s">
        <v>147</v>
      </c>
      <c r="C19" s="113">
        <v>17.264627979773657</v>
      </c>
      <c r="D19" s="115">
        <v>717</v>
      </c>
      <c r="E19" s="114">
        <v>579</v>
      </c>
      <c r="F19" s="114">
        <v>745</v>
      </c>
      <c r="G19" s="114">
        <v>621</v>
      </c>
      <c r="H19" s="140">
        <v>845</v>
      </c>
      <c r="I19" s="115">
        <v>-128</v>
      </c>
      <c r="J19" s="116">
        <v>-15.147928994082839</v>
      </c>
    </row>
    <row r="20" spans="1:15" s="287" customFormat="1" ht="24.95" customHeight="1" x14ac:dyDescent="0.2">
      <c r="A20" s="193" t="s">
        <v>148</v>
      </c>
      <c r="B20" s="199" t="s">
        <v>149</v>
      </c>
      <c r="C20" s="113">
        <v>4.9843486636166627</v>
      </c>
      <c r="D20" s="115">
        <v>207</v>
      </c>
      <c r="E20" s="114">
        <v>168</v>
      </c>
      <c r="F20" s="114">
        <v>184</v>
      </c>
      <c r="G20" s="114">
        <v>172</v>
      </c>
      <c r="H20" s="140">
        <v>160</v>
      </c>
      <c r="I20" s="115">
        <v>47</v>
      </c>
      <c r="J20" s="116">
        <v>29.375</v>
      </c>
      <c r="K20" s="110"/>
      <c r="L20" s="110"/>
      <c r="M20" s="110"/>
      <c r="N20" s="110"/>
      <c r="O20" s="110"/>
    </row>
    <row r="21" spans="1:15" s="110" customFormat="1" ht="24.95" customHeight="1" x14ac:dyDescent="0.2">
      <c r="A21" s="201" t="s">
        <v>150</v>
      </c>
      <c r="B21" s="202" t="s">
        <v>151</v>
      </c>
      <c r="C21" s="113">
        <v>5.7067180351553093</v>
      </c>
      <c r="D21" s="115">
        <v>237</v>
      </c>
      <c r="E21" s="114">
        <v>181</v>
      </c>
      <c r="F21" s="114">
        <v>218</v>
      </c>
      <c r="G21" s="114">
        <v>165</v>
      </c>
      <c r="H21" s="140">
        <v>203</v>
      </c>
      <c r="I21" s="115">
        <v>34</v>
      </c>
      <c r="J21" s="116">
        <v>16.748768472906406</v>
      </c>
    </row>
    <row r="22" spans="1:15" s="110" customFormat="1" ht="24.95" customHeight="1" x14ac:dyDescent="0.2">
      <c r="A22" s="201" t="s">
        <v>152</v>
      </c>
      <c r="B22" s="199" t="s">
        <v>153</v>
      </c>
      <c r="C22" s="113">
        <v>1.1557909944618348</v>
      </c>
      <c r="D22" s="115">
        <v>48</v>
      </c>
      <c r="E22" s="114">
        <v>50</v>
      </c>
      <c r="F22" s="114">
        <v>48</v>
      </c>
      <c r="G22" s="114">
        <v>41</v>
      </c>
      <c r="H22" s="140">
        <v>37</v>
      </c>
      <c r="I22" s="115">
        <v>11</v>
      </c>
      <c r="J22" s="116">
        <v>29.72972972972973</v>
      </c>
    </row>
    <row r="23" spans="1:15" s="110" customFormat="1" ht="24.95" customHeight="1" x14ac:dyDescent="0.2">
      <c r="A23" s="193" t="s">
        <v>154</v>
      </c>
      <c r="B23" s="199" t="s">
        <v>155</v>
      </c>
      <c r="C23" s="113">
        <v>1.5410546592824463</v>
      </c>
      <c r="D23" s="115">
        <v>64</v>
      </c>
      <c r="E23" s="114">
        <v>36</v>
      </c>
      <c r="F23" s="114">
        <v>42</v>
      </c>
      <c r="G23" s="114">
        <v>46</v>
      </c>
      <c r="H23" s="140">
        <v>61</v>
      </c>
      <c r="I23" s="115">
        <v>3</v>
      </c>
      <c r="J23" s="116">
        <v>4.918032786885246</v>
      </c>
    </row>
    <row r="24" spans="1:15" s="110" customFormat="1" ht="24.95" customHeight="1" x14ac:dyDescent="0.2">
      <c r="A24" s="193" t="s">
        <v>156</v>
      </c>
      <c r="B24" s="199" t="s">
        <v>221</v>
      </c>
      <c r="C24" s="113">
        <v>5.2251384541295449</v>
      </c>
      <c r="D24" s="115">
        <v>217</v>
      </c>
      <c r="E24" s="114">
        <v>127</v>
      </c>
      <c r="F24" s="114">
        <v>169</v>
      </c>
      <c r="G24" s="114">
        <v>118</v>
      </c>
      <c r="H24" s="140">
        <v>206</v>
      </c>
      <c r="I24" s="115">
        <v>11</v>
      </c>
      <c r="J24" s="116">
        <v>5.3398058252427187</v>
      </c>
    </row>
    <row r="25" spans="1:15" s="110" customFormat="1" ht="24.95" customHeight="1" x14ac:dyDescent="0.2">
      <c r="A25" s="193" t="s">
        <v>222</v>
      </c>
      <c r="B25" s="204" t="s">
        <v>159</v>
      </c>
      <c r="C25" s="113">
        <v>2.9617144233084516</v>
      </c>
      <c r="D25" s="115">
        <v>123</v>
      </c>
      <c r="E25" s="114">
        <v>130</v>
      </c>
      <c r="F25" s="114">
        <v>185</v>
      </c>
      <c r="G25" s="114">
        <v>117</v>
      </c>
      <c r="H25" s="140">
        <v>161</v>
      </c>
      <c r="I25" s="115">
        <v>-38</v>
      </c>
      <c r="J25" s="116">
        <v>-23.602484472049689</v>
      </c>
    </row>
    <row r="26" spans="1:15" s="110" customFormat="1" ht="24.95" customHeight="1" x14ac:dyDescent="0.2">
      <c r="A26" s="201">
        <v>782.78300000000002</v>
      </c>
      <c r="B26" s="203" t="s">
        <v>160</v>
      </c>
      <c r="C26" s="113">
        <v>7.9219841078738265</v>
      </c>
      <c r="D26" s="115">
        <v>329</v>
      </c>
      <c r="E26" s="114">
        <v>355</v>
      </c>
      <c r="F26" s="114">
        <v>329</v>
      </c>
      <c r="G26" s="114">
        <v>252</v>
      </c>
      <c r="H26" s="140">
        <v>266</v>
      </c>
      <c r="I26" s="115">
        <v>63</v>
      </c>
      <c r="J26" s="116">
        <v>23.684210526315791</v>
      </c>
    </row>
    <row r="27" spans="1:15" s="110" customFormat="1" ht="24.95" customHeight="1" x14ac:dyDescent="0.2">
      <c r="A27" s="193" t="s">
        <v>161</v>
      </c>
      <c r="B27" s="199" t="s">
        <v>162</v>
      </c>
      <c r="C27" s="113">
        <v>3.0580303395136048</v>
      </c>
      <c r="D27" s="115">
        <v>127</v>
      </c>
      <c r="E27" s="114">
        <v>92</v>
      </c>
      <c r="F27" s="114">
        <v>234</v>
      </c>
      <c r="G27" s="114">
        <v>123</v>
      </c>
      <c r="H27" s="140">
        <v>146</v>
      </c>
      <c r="I27" s="115">
        <v>-19</v>
      </c>
      <c r="J27" s="116">
        <v>-13.013698630136986</v>
      </c>
    </row>
    <row r="28" spans="1:15" s="110" customFormat="1" ht="24.95" customHeight="1" x14ac:dyDescent="0.2">
      <c r="A28" s="193" t="s">
        <v>163</v>
      </c>
      <c r="B28" s="199" t="s">
        <v>164</v>
      </c>
      <c r="C28" s="113">
        <v>1.4928967011798699</v>
      </c>
      <c r="D28" s="115">
        <v>62</v>
      </c>
      <c r="E28" s="114">
        <v>36</v>
      </c>
      <c r="F28" s="114">
        <v>131</v>
      </c>
      <c r="G28" s="114">
        <v>49</v>
      </c>
      <c r="H28" s="140">
        <v>71</v>
      </c>
      <c r="I28" s="115">
        <v>-9</v>
      </c>
      <c r="J28" s="116">
        <v>-12.67605633802817</v>
      </c>
    </row>
    <row r="29" spans="1:15" s="110" customFormat="1" ht="24.95" customHeight="1" x14ac:dyDescent="0.2">
      <c r="A29" s="193">
        <v>86</v>
      </c>
      <c r="B29" s="199" t="s">
        <v>165</v>
      </c>
      <c r="C29" s="113">
        <v>6.0919816999759213</v>
      </c>
      <c r="D29" s="115">
        <v>253</v>
      </c>
      <c r="E29" s="114">
        <v>249</v>
      </c>
      <c r="F29" s="114">
        <v>308</v>
      </c>
      <c r="G29" s="114">
        <v>226</v>
      </c>
      <c r="H29" s="140">
        <v>298</v>
      </c>
      <c r="I29" s="115">
        <v>-45</v>
      </c>
      <c r="J29" s="116">
        <v>-15.100671140939598</v>
      </c>
    </row>
    <row r="30" spans="1:15" s="110" customFormat="1" ht="24.95" customHeight="1" x14ac:dyDescent="0.2">
      <c r="A30" s="193">
        <v>87.88</v>
      </c>
      <c r="B30" s="204" t="s">
        <v>166</v>
      </c>
      <c r="C30" s="113">
        <v>10.353960992053937</v>
      </c>
      <c r="D30" s="115">
        <v>430</v>
      </c>
      <c r="E30" s="114">
        <v>353</v>
      </c>
      <c r="F30" s="114">
        <v>612</v>
      </c>
      <c r="G30" s="114">
        <v>362</v>
      </c>
      <c r="H30" s="140">
        <v>423</v>
      </c>
      <c r="I30" s="115">
        <v>7</v>
      </c>
      <c r="J30" s="116">
        <v>1.6548463356973995</v>
      </c>
    </row>
    <row r="31" spans="1:15" s="110" customFormat="1" ht="24.95" customHeight="1" x14ac:dyDescent="0.2">
      <c r="A31" s="193" t="s">
        <v>167</v>
      </c>
      <c r="B31" s="199" t="s">
        <v>168</v>
      </c>
      <c r="C31" s="113">
        <v>2.8653985071032988</v>
      </c>
      <c r="D31" s="115">
        <v>119</v>
      </c>
      <c r="E31" s="114">
        <v>104</v>
      </c>
      <c r="F31" s="114">
        <v>129</v>
      </c>
      <c r="G31" s="114">
        <v>75</v>
      </c>
      <c r="H31" s="140">
        <v>96</v>
      </c>
      <c r="I31" s="115">
        <v>23</v>
      </c>
      <c r="J31" s="116">
        <v>23.958333333333332</v>
      </c>
    </row>
    <row r="32" spans="1:15" s="110" customFormat="1" ht="24.95" customHeight="1" x14ac:dyDescent="0.2">
      <c r="A32" s="193"/>
      <c r="B32" s="204" t="s">
        <v>169</v>
      </c>
      <c r="C32" s="113" t="s">
        <v>513</v>
      </c>
      <c r="D32" s="115" t="s">
        <v>513</v>
      </c>
      <c r="E32" s="114" t="s">
        <v>513</v>
      </c>
      <c r="F32" s="114" t="s">
        <v>513</v>
      </c>
      <c r="G32" s="114">
        <v>0</v>
      </c>
      <c r="H32" s="140">
        <v>0</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3.7803997110522514</v>
      </c>
      <c r="D34" s="115">
        <v>157</v>
      </c>
      <c r="E34" s="114">
        <v>205</v>
      </c>
      <c r="F34" s="114">
        <v>341</v>
      </c>
      <c r="G34" s="114">
        <v>156</v>
      </c>
      <c r="H34" s="140">
        <v>125</v>
      </c>
      <c r="I34" s="115">
        <v>32</v>
      </c>
      <c r="J34" s="116">
        <v>25.6</v>
      </c>
    </row>
    <row r="35" spans="1:10" s="110" customFormat="1" ht="24.95" customHeight="1" x14ac:dyDescent="0.2">
      <c r="A35" s="292" t="s">
        <v>171</v>
      </c>
      <c r="B35" s="293" t="s">
        <v>172</v>
      </c>
      <c r="C35" s="113">
        <v>25.595954731519384</v>
      </c>
      <c r="D35" s="115">
        <v>1063</v>
      </c>
      <c r="E35" s="114">
        <v>763</v>
      </c>
      <c r="F35" s="114">
        <v>1439</v>
      </c>
      <c r="G35" s="114">
        <v>990</v>
      </c>
      <c r="H35" s="140">
        <v>1024</v>
      </c>
      <c r="I35" s="115">
        <v>39</v>
      </c>
      <c r="J35" s="116">
        <v>3.80859375</v>
      </c>
    </row>
    <row r="36" spans="1:10" s="110" customFormat="1" ht="24.95" customHeight="1" x14ac:dyDescent="0.2">
      <c r="A36" s="294" t="s">
        <v>173</v>
      </c>
      <c r="B36" s="295" t="s">
        <v>174</v>
      </c>
      <c r="C36" s="125">
        <v>70.623645557428361</v>
      </c>
      <c r="D36" s="143">
        <v>2933</v>
      </c>
      <c r="E36" s="144">
        <v>2460</v>
      </c>
      <c r="F36" s="144">
        <v>3334</v>
      </c>
      <c r="G36" s="144">
        <v>2367</v>
      </c>
      <c r="H36" s="145">
        <v>2973</v>
      </c>
      <c r="I36" s="143">
        <v>-40</v>
      </c>
      <c r="J36" s="146">
        <v>-1.3454423141607803</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44" t="s">
        <v>368</v>
      </c>
      <c r="B39" s="645"/>
      <c r="C39" s="645"/>
      <c r="D39" s="645"/>
      <c r="E39" s="645"/>
      <c r="F39" s="645"/>
      <c r="G39" s="645"/>
      <c r="H39" s="645"/>
      <c r="I39" s="645"/>
      <c r="J39" s="645"/>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7"/>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369</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335</v>
      </c>
      <c r="B5" s="573"/>
      <c r="C5" s="573"/>
      <c r="D5" s="573"/>
      <c r="E5" s="573"/>
      <c r="F5" s="252"/>
      <c r="G5" s="252"/>
      <c r="H5" s="252"/>
      <c r="I5" s="252"/>
      <c r="J5" s="252"/>
      <c r="K5" s="252"/>
    </row>
    <row r="6" spans="1:17" s="94" customFormat="1" ht="11.25" customHeight="1" x14ac:dyDescent="0.2">
      <c r="A6" s="227"/>
      <c r="B6" s="228"/>
      <c r="C6" s="228"/>
      <c r="D6" s="228"/>
      <c r="E6" s="228"/>
      <c r="F6" s="228"/>
      <c r="G6" s="228"/>
      <c r="H6" s="228"/>
      <c r="I6" s="228"/>
      <c r="J6" s="228"/>
    </row>
    <row r="7" spans="1:17" s="91" customFormat="1" ht="24.95" customHeight="1" x14ac:dyDescent="0.2">
      <c r="A7" s="588" t="s">
        <v>332</v>
      </c>
      <c r="B7" s="577"/>
      <c r="C7" s="577"/>
      <c r="D7" s="582" t="s">
        <v>94</v>
      </c>
      <c r="E7" s="647" t="s">
        <v>370</v>
      </c>
      <c r="F7" s="648"/>
      <c r="G7" s="648"/>
      <c r="H7" s="648"/>
      <c r="I7" s="649"/>
      <c r="J7" s="588" t="s">
        <v>359</v>
      </c>
      <c r="K7" s="589"/>
      <c r="L7" s="96"/>
      <c r="M7" s="96"/>
      <c r="N7" s="96"/>
      <c r="O7" s="96"/>
      <c r="Q7" s="408"/>
    </row>
    <row r="8" spans="1:17" ht="21.75" customHeight="1" x14ac:dyDescent="0.2">
      <c r="A8" s="578"/>
      <c r="B8" s="579"/>
      <c r="C8" s="579"/>
      <c r="D8" s="583"/>
      <c r="E8" s="566" t="s">
        <v>335</v>
      </c>
      <c r="F8" s="566" t="s">
        <v>337</v>
      </c>
      <c r="G8" s="566" t="s">
        <v>338</v>
      </c>
      <c r="H8" s="566" t="s">
        <v>339</v>
      </c>
      <c r="I8" s="566" t="s">
        <v>340</v>
      </c>
      <c r="J8" s="590"/>
      <c r="K8" s="591"/>
    </row>
    <row r="9" spans="1:17" ht="12" customHeight="1" x14ac:dyDescent="0.2">
      <c r="A9" s="578"/>
      <c r="B9" s="579"/>
      <c r="C9" s="579"/>
      <c r="D9" s="583"/>
      <c r="E9" s="567"/>
      <c r="F9" s="567"/>
      <c r="G9" s="567"/>
      <c r="H9" s="567"/>
      <c r="I9" s="567"/>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4153</v>
      </c>
      <c r="F11" s="264">
        <v>3428</v>
      </c>
      <c r="G11" s="264">
        <v>5115</v>
      </c>
      <c r="H11" s="264">
        <v>3513</v>
      </c>
      <c r="I11" s="265">
        <v>4122</v>
      </c>
      <c r="J11" s="263">
        <v>31</v>
      </c>
      <c r="K11" s="266">
        <v>0.75206210577389621</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27.474115097519864</v>
      </c>
      <c r="E13" s="115">
        <v>1141</v>
      </c>
      <c r="F13" s="114">
        <v>1129</v>
      </c>
      <c r="G13" s="114">
        <v>1307</v>
      </c>
      <c r="H13" s="114">
        <v>1015</v>
      </c>
      <c r="I13" s="140">
        <v>1008</v>
      </c>
      <c r="J13" s="115">
        <v>133</v>
      </c>
      <c r="K13" s="116">
        <v>13.194444444444445</v>
      </c>
    </row>
    <row r="14" spans="1:17" ht="15.95" customHeight="1" x14ac:dyDescent="0.2">
      <c r="A14" s="306" t="s">
        <v>230</v>
      </c>
      <c r="B14" s="307"/>
      <c r="C14" s="308"/>
      <c r="D14" s="113">
        <v>58.463761136527815</v>
      </c>
      <c r="E14" s="115">
        <v>2428</v>
      </c>
      <c r="F14" s="114">
        <v>1833</v>
      </c>
      <c r="G14" s="114">
        <v>3030</v>
      </c>
      <c r="H14" s="114">
        <v>2004</v>
      </c>
      <c r="I14" s="140">
        <v>2484</v>
      </c>
      <c r="J14" s="115">
        <v>-56</v>
      </c>
      <c r="K14" s="116">
        <v>-2.2544283413848629</v>
      </c>
    </row>
    <row r="15" spans="1:17" ht="15.95" customHeight="1" x14ac:dyDescent="0.2">
      <c r="A15" s="306" t="s">
        <v>231</v>
      </c>
      <c r="B15" s="307"/>
      <c r="C15" s="308"/>
      <c r="D15" s="113">
        <v>6.3327714904888035</v>
      </c>
      <c r="E15" s="115">
        <v>263</v>
      </c>
      <c r="F15" s="114">
        <v>218</v>
      </c>
      <c r="G15" s="114">
        <v>343</v>
      </c>
      <c r="H15" s="114">
        <v>266</v>
      </c>
      <c r="I15" s="140">
        <v>284</v>
      </c>
      <c r="J15" s="115">
        <v>-21</v>
      </c>
      <c r="K15" s="116">
        <v>-7.394366197183099</v>
      </c>
    </row>
    <row r="16" spans="1:17" ht="15.95" customHeight="1" x14ac:dyDescent="0.2">
      <c r="A16" s="306" t="s">
        <v>232</v>
      </c>
      <c r="B16" s="307"/>
      <c r="C16" s="308"/>
      <c r="D16" s="113">
        <v>7.0310618829761617</v>
      </c>
      <c r="E16" s="115">
        <v>292</v>
      </c>
      <c r="F16" s="114">
        <v>215</v>
      </c>
      <c r="G16" s="114">
        <v>398</v>
      </c>
      <c r="H16" s="114">
        <v>209</v>
      </c>
      <c r="I16" s="140">
        <v>313</v>
      </c>
      <c r="J16" s="115">
        <v>-21</v>
      </c>
      <c r="K16" s="116">
        <v>-6.7092651757188495</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3.7081627738983869</v>
      </c>
      <c r="E18" s="115">
        <v>154</v>
      </c>
      <c r="F18" s="114">
        <v>152</v>
      </c>
      <c r="G18" s="114">
        <v>292</v>
      </c>
      <c r="H18" s="114">
        <v>134</v>
      </c>
      <c r="I18" s="140">
        <v>113</v>
      </c>
      <c r="J18" s="115">
        <v>41</v>
      </c>
      <c r="K18" s="116">
        <v>36.283185840707965</v>
      </c>
    </row>
    <row r="19" spans="1:11" ht="14.1" customHeight="1" x14ac:dyDescent="0.2">
      <c r="A19" s="306" t="s">
        <v>235</v>
      </c>
      <c r="B19" s="307" t="s">
        <v>236</v>
      </c>
      <c r="C19" s="308"/>
      <c r="D19" s="113">
        <v>2.3838189260775344</v>
      </c>
      <c r="E19" s="115">
        <v>99</v>
      </c>
      <c r="F19" s="114">
        <v>116</v>
      </c>
      <c r="G19" s="114">
        <v>240</v>
      </c>
      <c r="H19" s="114">
        <v>93</v>
      </c>
      <c r="I19" s="140">
        <v>85</v>
      </c>
      <c r="J19" s="115">
        <v>14</v>
      </c>
      <c r="K19" s="116">
        <v>16.470588235294116</v>
      </c>
    </row>
    <row r="20" spans="1:11" ht="14.1" customHeight="1" x14ac:dyDescent="0.2">
      <c r="A20" s="306">
        <v>12</v>
      </c>
      <c r="B20" s="307" t="s">
        <v>237</v>
      </c>
      <c r="C20" s="308"/>
      <c r="D20" s="113">
        <v>1.7577654707440404</v>
      </c>
      <c r="E20" s="115">
        <v>73</v>
      </c>
      <c r="F20" s="114">
        <v>82</v>
      </c>
      <c r="G20" s="114">
        <v>109</v>
      </c>
      <c r="H20" s="114">
        <v>53</v>
      </c>
      <c r="I20" s="140">
        <v>41</v>
      </c>
      <c r="J20" s="115">
        <v>32</v>
      </c>
      <c r="K20" s="116">
        <v>78.048780487804876</v>
      </c>
    </row>
    <row r="21" spans="1:11" ht="14.1" customHeight="1" x14ac:dyDescent="0.2">
      <c r="A21" s="306">
        <v>21</v>
      </c>
      <c r="B21" s="307" t="s">
        <v>238</v>
      </c>
      <c r="C21" s="308"/>
      <c r="D21" s="113">
        <v>0.33710570671803514</v>
      </c>
      <c r="E21" s="115">
        <v>14</v>
      </c>
      <c r="F21" s="114">
        <v>7</v>
      </c>
      <c r="G21" s="114">
        <v>19</v>
      </c>
      <c r="H21" s="114">
        <v>7</v>
      </c>
      <c r="I21" s="140">
        <v>5</v>
      </c>
      <c r="J21" s="115">
        <v>9</v>
      </c>
      <c r="K21" s="116">
        <v>180</v>
      </c>
    </row>
    <row r="22" spans="1:11" ht="14.1" customHeight="1" x14ac:dyDescent="0.2">
      <c r="A22" s="306">
        <v>22</v>
      </c>
      <c r="B22" s="307" t="s">
        <v>239</v>
      </c>
      <c r="C22" s="308"/>
      <c r="D22" s="113">
        <v>1.8300024078979051</v>
      </c>
      <c r="E22" s="115">
        <v>76</v>
      </c>
      <c r="F22" s="114">
        <v>55</v>
      </c>
      <c r="G22" s="114">
        <v>122</v>
      </c>
      <c r="H22" s="114">
        <v>60</v>
      </c>
      <c r="I22" s="140">
        <v>64</v>
      </c>
      <c r="J22" s="115">
        <v>12</v>
      </c>
      <c r="K22" s="116">
        <v>18.75</v>
      </c>
    </row>
    <row r="23" spans="1:11" ht="14.1" customHeight="1" x14ac:dyDescent="0.2">
      <c r="A23" s="306">
        <v>23</v>
      </c>
      <c r="B23" s="307" t="s">
        <v>240</v>
      </c>
      <c r="C23" s="308"/>
      <c r="D23" s="113">
        <v>0.52973753912834098</v>
      </c>
      <c r="E23" s="115">
        <v>22</v>
      </c>
      <c r="F23" s="114">
        <v>20</v>
      </c>
      <c r="G23" s="114">
        <v>33</v>
      </c>
      <c r="H23" s="114">
        <v>18</v>
      </c>
      <c r="I23" s="140">
        <v>21</v>
      </c>
      <c r="J23" s="115">
        <v>1</v>
      </c>
      <c r="K23" s="116">
        <v>4.7619047619047619</v>
      </c>
    </row>
    <row r="24" spans="1:11" ht="14.1" customHeight="1" x14ac:dyDescent="0.2">
      <c r="A24" s="306">
        <v>24</v>
      </c>
      <c r="B24" s="307" t="s">
        <v>241</v>
      </c>
      <c r="C24" s="308"/>
      <c r="D24" s="113">
        <v>1.6855285335901757</v>
      </c>
      <c r="E24" s="115">
        <v>70</v>
      </c>
      <c r="F24" s="114">
        <v>50</v>
      </c>
      <c r="G24" s="114">
        <v>81</v>
      </c>
      <c r="H24" s="114">
        <v>42</v>
      </c>
      <c r="I24" s="140">
        <v>67</v>
      </c>
      <c r="J24" s="115">
        <v>3</v>
      </c>
      <c r="K24" s="116">
        <v>4.4776119402985071</v>
      </c>
    </row>
    <row r="25" spans="1:11" ht="14.1" customHeight="1" x14ac:dyDescent="0.2">
      <c r="A25" s="306">
        <v>25</v>
      </c>
      <c r="B25" s="307" t="s">
        <v>242</v>
      </c>
      <c r="C25" s="308"/>
      <c r="D25" s="113">
        <v>6.0197447628220564</v>
      </c>
      <c r="E25" s="115">
        <v>250</v>
      </c>
      <c r="F25" s="114">
        <v>132</v>
      </c>
      <c r="G25" s="114">
        <v>369</v>
      </c>
      <c r="H25" s="114">
        <v>154</v>
      </c>
      <c r="I25" s="140">
        <v>297</v>
      </c>
      <c r="J25" s="115">
        <v>-47</v>
      </c>
      <c r="K25" s="116">
        <v>-15.824915824915825</v>
      </c>
    </row>
    <row r="26" spans="1:11" ht="14.1" customHeight="1" x14ac:dyDescent="0.2">
      <c r="A26" s="306">
        <v>26</v>
      </c>
      <c r="B26" s="307" t="s">
        <v>243</v>
      </c>
      <c r="C26" s="308"/>
      <c r="D26" s="113">
        <v>2.4319768841801106</v>
      </c>
      <c r="E26" s="115">
        <v>101</v>
      </c>
      <c r="F26" s="114">
        <v>40</v>
      </c>
      <c r="G26" s="114">
        <v>86</v>
      </c>
      <c r="H26" s="114">
        <v>60</v>
      </c>
      <c r="I26" s="140">
        <v>91</v>
      </c>
      <c r="J26" s="115">
        <v>10</v>
      </c>
      <c r="K26" s="116">
        <v>10.989010989010989</v>
      </c>
    </row>
    <row r="27" spans="1:11" ht="14.1" customHeight="1" x14ac:dyDescent="0.2">
      <c r="A27" s="306">
        <v>27</v>
      </c>
      <c r="B27" s="307" t="s">
        <v>244</v>
      </c>
      <c r="C27" s="308"/>
      <c r="D27" s="113">
        <v>1.2761858897182758</v>
      </c>
      <c r="E27" s="115">
        <v>53</v>
      </c>
      <c r="F27" s="114">
        <v>22</v>
      </c>
      <c r="G27" s="114">
        <v>106</v>
      </c>
      <c r="H27" s="114">
        <v>38</v>
      </c>
      <c r="I27" s="140">
        <v>54</v>
      </c>
      <c r="J27" s="115">
        <v>-1</v>
      </c>
      <c r="K27" s="116">
        <v>-1.8518518518518519</v>
      </c>
    </row>
    <row r="28" spans="1:11" ht="14.1" customHeight="1" x14ac:dyDescent="0.2">
      <c r="A28" s="306">
        <v>28</v>
      </c>
      <c r="B28" s="307" t="s">
        <v>245</v>
      </c>
      <c r="C28" s="308"/>
      <c r="D28" s="113">
        <v>0.14447387430772934</v>
      </c>
      <c r="E28" s="115">
        <v>6</v>
      </c>
      <c r="F28" s="114">
        <v>17</v>
      </c>
      <c r="G28" s="114">
        <v>7</v>
      </c>
      <c r="H28" s="114">
        <v>4</v>
      </c>
      <c r="I28" s="140">
        <v>5</v>
      </c>
      <c r="J28" s="115">
        <v>1</v>
      </c>
      <c r="K28" s="116">
        <v>20</v>
      </c>
    </row>
    <row r="29" spans="1:11" ht="14.1" customHeight="1" x14ac:dyDescent="0.2">
      <c r="A29" s="306">
        <v>29</v>
      </c>
      <c r="B29" s="307" t="s">
        <v>246</v>
      </c>
      <c r="C29" s="308"/>
      <c r="D29" s="113">
        <v>5.3214543703346981</v>
      </c>
      <c r="E29" s="115">
        <v>221</v>
      </c>
      <c r="F29" s="114">
        <v>185</v>
      </c>
      <c r="G29" s="114">
        <v>223</v>
      </c>
      <c r="H29" s="114">
        <v>205</v>
      </c>
      <c r="I29" s="140">
        <v>169</v>
      </c>
      <c r="J29" s="115">
        <v>52</v>
      </c>
      <c r="K29" s="116">
        <v>30.76923076923077</v>
      </c>
    </row>
    <row r="30" spans="1:11" ht="14.1" customHeight="1" x14ac:dyDescent="0.2">
      <c r="A30" s="306" t="s">
        <v>247</v>
      </c>
      <c r="B30" s="307" t="s">
        <v>248</v>
      </c>
      <c r="C30" s="308"/>
      <c r="D30" s="113">
        <v>2.8653985071032988</v>
      </c>
      <c r="E30" s="115">
        <v>119</v>
      </c>
      <c r="F30" s="114">
        <v>118</v>
      </c>
      <c r="G30" s="114">
        <v>130</v>
      </c>
      <c r="H30" s="114">
        <v>144</v>
      </c>
      <c r="I30" s="140">
        <v>67</v>
      </c>
      <c r="J30" s="115">
        <v>52</v>
      </c>
      <c r="K30" s="116">
        <v>77.611940298507463</v>
      </c>
    </row>
    <row r="31" spans="1:11" ht="14.1" customHeight="1" x14ac:dyDescent="0.2">
      <c r="A31" s="306" t="s">
        <v>249</v>
      </c>
      <c r="B31" s="307" t="s">
        <v>250</v>
      </c>
      <c r="C31" s="308"/>
      <c r="D31" s="113" t="s">
        <v>513</v>
      </c>
      <c r="E31" s="115" t="s">
        <v>513</v>
      </c>
      <c r="F31" s="114">
        <v>67</v>
      </c>
      <c r="G31" s="114">
        <v>93</v>
      </c>
      <c r="H31" s="114">
        <v>61</v>
      </c>
      <c r="I31" s="140">
        <v>102</v>
      </c>
      <c r="J31" s="115" t="s">
        <v>513</v>
      </c>
      <c r="K31" s="116" t="s">
        <v>513</v>
      </c>
    </row>
    <row r="32" spans="1:11" ht="14.1" customHeight="1" x14ac:dyDescent="0.2">
      <c r="A32" s="306">
        <v>31</v>
      </c>
      <c r="B32" s="307" t="s">
        <v>251</v>
      </c>
      <c r="C32" s="308"/>
      <c r="D32" s="113">
        <v>0.57789549723091738</v>
      </c>
      <c r="E32" s="115">
        <v>24</v>
      </c>
      <c r="F32" s="114">
        <v>15</v>
      </c>
      <c r="G32" s="114">
        <v>21</v>
      </c>
      <c r="H32" s="114">
        <v>20</v>
      </c>
      <c r="I32" s="140">
        <v>24</v>
      </c>
      <c r="J32" s="115">
        <v>0</v>
      </c>
      <c r="K32" s="116">
        <v>0</v>
      </c>
    </row>
    <row r="33" spans="1:11" ht="14.1" customHeight="1" x14ac:dyDescent="0.2">
      <c r="A33" s="306">
        <v>32</v>
      </c>
      <c r="B33" s="307" t="s">
        <v>252</v>
      </c>
      <c r="C33" s="308"/>
      <c r="D33" s="113">
        <v>3.7803997110522514</v>
      </c>
      <c r="E33" s="115">
        <v>157</v>
      </c>
      <c r="F33" s="114">
        <v>137</v>
      </c>
      <c r="G33" s="114">
        <v>182</v>
      </c>
      <c r="H33" s="114">
        <v>141</v>
      </c>
      <c r="I33" s="140">
        <v>168</v>
      </c>
      <c r="J33" s="115">
        <v>-11</v>
      </c>
      <c r="K33" s="116">
        <v>-6.5476190476190474</v>
      </c>
    </row>
    <row r="34" spans="1:11" ht="14.1" customHeight="1" x14ac:dyDescent="0.2">
      <c r="A34" s="306">
        <v>33</v>
      </c>
      <c r="B34" s="307" t="s">
        <v>253</v>
      </c>
      <c r="C34" s="308"/>
      <c r="D34" s="113">
        <v>2.1430291355646522</v>
      </c>
      <c r="E34" s="115">
        <v>89</v>
      </c>
      <c r="F34" s="114">
        <v>88</v>
      </c>
      <c r="G34" s="114">
        <v>135</v>
      </c>
      <c r="H34" s="114">
        <v>64</v>
      </c>
      <c r="I34" s="140">
        <v>97</v>
      </c>
      <c r="J34" s="115">
        <v>-8</v>
      </c>
      <c r="K34" s="116">
        <v>-8.2474226804123703</v>
      </c>
    </row>
    <row r="35" spans="1:11" ht="14.1" customHeight="1" x14ac:dyDescent="0.2">
      <c r="A35" s="306">
        <v>34</v>
      </c>
      <c r="B35" s="307" t="s">
        <v>254</v>
      </c>
      <c r="C35" s="308"/>
      <c r="D35" s="113">
        <v>2.6486876956417049</v>
      </c>
      <c r="E35" s="115">
        <v>110</v>
      </c>
      <c r="F35" s="114">
        <v>71</v>
      </c>
      <c r="G35" s="114">
        <v>106</v>
      </c>
      <c r="H35" s="114">
        <v>67</v>
      </c>
      <c r="I35" s="140">
        <v>137</v>
      </c>
      <c r="J35" s="115">
        <v>-27</v>
      </c>
      <c r="K35" s="116">
        <v>-19.708029197080293</v>
      </c>
    </row>
    <row r="36" spans="1:11" ht="14.1" customHeight="1" x14ac:dyDescent="0.2">
      <c r="A36" s="306">
        <v>41</v>
      </c>
      <c r="B36" s="307" t="s">
        <v>255</v>
      </c>
      <c r="C36" s="308"/>
      <c r="D36" s="113">
        <v>0.31302672766674694</v>
      </c>
      <c r="E36" s="115">
        <v>13</v>
      </c>
      <c r="F36" s="114">
        <v>3</v>
      </c>
      <c r="G36" s="114">
        <v>19</v>
      </c>
      <c r="H36" s="114">
        <v>10</v>
      </c>
      <c r="I36" s="140">
        <v>10</v>
      </c>
      <c r="J36" s="115">
        <v>3</v>
      </c>
      <c r="K36" s="116">
        <v>30</v>
      </c>
    </row>
    <row r="37" spans="1:11" ht="14.1" customHeight="1" x14ac:dyDescent="0.2">
      <c r="A37" s="306">
        <v>42</v>
      </c>
      <c r="B37" s="307" t="s">
        <v>256</v>
      </c>
      <c r="C37" s="308"/>
      <c r="D37" s="113" t="s">
        <v>513</v>
      </c>
      <c r="E37" s="115" t="s">
        <v>513</v>
      </c>
      <c r="F37" s="114">
        <v>3</v>
      </c>
      <c r="G37" s="114" t="s">
        <v>513</v>
      </c>
      <c r="H37" s="114">
        <v>0</v>
      </c>
      <c r="I37" s="140" t="s">
        <v>513</v>
      </c>
      <c r="J37" s="115" t="s">
        <v>513</v>
      </c>
      <c r="K37" s="116" t="s">
        <v>513</v>
      </c>
    </row>
    <row r="38" spans="1:11" ht="14.1" customHeight="1" x14ac:dyDescent="0.2">
      <c r="A38" s="306">
        <v>43</v>
      </c>
      <c r="B38" s="307" t="s">
        <v>257</v>
      </c>
      <c r="C38" s="308"/>
      <c r="D38" s="113">
        <v>0.69829039248735858</v>
      </c>
      <c r="E38" s="115">
        <v>29</v>
      </c>
      <c r="F38" s="114">
        <v>24</v>
      </c>
      <c r="G38" s="114">
        <v>33</v>
      </c>
      <c r="H38" s="114">
        <v>23</v>
      </c>
      <c r="I38" s="140">
        <v>30</v>
      </c>
      <c r="J38" s="115">
        <v>-1</v>
      </c>
      <c r="K38" s="116">
        <v>-3.3333333333333335</v>
      </c>
    </row>
    <row r="39" spans="1:11" ht="14.1" customHeight="1" x14ac:dyDescent="0.2">
      <c r="A39" s="306">
        <v>51</v>
      </c>
      <c r="B39" s="307" t="s">
        <v>258</v>
      </c>
      <c r="C39" s="308"/>
      <c r="D39" s="113">
        <v>12.376595232362147</v>
      </c>
      <c r="E39" s="115">
        <v>514</v>
      </c>
      <c r="F39" s="114">
        <v>534</v>
      </c>
      <c r="G39" s="114">
        <v>538</v>
      </c>
      <c r="H39" s="114">
        <v>456</v>
      </c>
      <c r="I39" s="140">
        <v>465</v>
      </c>
      <c r="J39" s="115">
        <v>49</v>
      </c>
      <c r="K39" s="116">
        <v>10.53763440860215</v>
      </c>
    </row>
    <row r="40" spans="1:11" ht="14.1" customHeight="1" x14ac:dyDescent="0.2">
      <c r="A40" s="306" t="s">
        <v>259</v>
      </c>
      <c r="B40" s="307" t="s">
        <v>260</v>
      </c>
      <c r="C40" s="308"/>
      <c r="D40" s="113">
        <v>11.750541777028653</v>
      </c>
      <c r="E40" s="115">
        <v>488</v>
      </c>
      <c r="F40" s="114">
        <v>513</v>
      </c>
      <c r="G40" s="114">
        <v>510</v>
      </c>
      <c r="H40" s="114">
        <v>421</v>
      </c>
      <c r="I40" s="140">
        <v>444</v>
      </c>
      <c r="J40" s="115">
        <v>44</v>
      </c>
      <c r="K40" s="116">
        <v>9.9099099099099099</v>
      </c>
    </row>
    <row r="41" spans="1:11" ht="14.1" customHeight="1" x14ac:dyDescent="0.2">
      <c r="A41" s="306"/>
      <c r="B41" s="307" t="s">
        <v>261</v>
      </c>
      <c r="C41" s="308"/>
      <c r="D41" s="113">
        <v>11.004093426438718</v>
      </c>
      <c r="E41" s="115">
        <v>457</v>
      </c>
      <c r="F41" s="114">
        <v>484</v>
      </c>
      <c r="G41" s="114">
        <v>472</v>
      </c>
      <c r="H41" s="114">
        <v>392</v>
      </c>
      <c r="I41" s="140">
        <v>412</v>
      </c>
      <c r="J41" s="115">
        <v>45</v>
      </c>
      <c r="K41" s="116">
        <v>10.922330097087379</v>
      </c>
    </row>
    <row r="42" spans="1:11" ht="14.1" customHeight="1" x14ac:dyDescent="0.2">
      <c r="A42" s="306">
        <v>52</v>
      </c>
      <c r="B42" s="307" t="s">
        <v>262</v>
      </c>
      <c r="C42" s="308"/>
      <c r="D42" s="113">
        <v>5.2492174331808332</v>
      </c>
      <c r="E42" s="115">
        <v>218</v>
      </c>
      <c r="F42" s="114">
        <v>200</v>
      </c>
      <c r="G42" s="114">
        <v>171</v>
      </c>
      <c r="H42" s="114">
        <v>169</v>
      </c>
      <c r="I42" s="140">
        <v>192</v>
      </c>
      <c r="J42" s="115">
        <v>26</v>
      </c>
      <c r="K42" s="116">
        <v>13.541666666666666</v>
      </c>
    </row>
    <row r="43" spans="1:11" ht="14.1" customHeight="1" x14ac:dyDescent="0.2">
      <c r="A43" s="306" t="s">
        <v>263</v>
      </c>
      <c r="B43" s="307" t="s">
        <v>264</v>
      </c>
      <c r="C43" s="308"/>
      <c r="D43" s="113">
        <v>4.2379003130267279</v>
      </c>
      <c r="E43" s="115">
        <v>176</v>
      </c>
      <c r="F43" s="114">
        <v>165</v>
      </c>
      <c r="G43" s="114">
        <v>137</v>
      </c>
      <c r="H43" s="114">
        <v>140</v>
      </c>
      <c r="I43" s="140">
        <v>156</v>
      </c>
      <c r="J43" s="115">
        <v>20</v>
      </c>
      <c r="K43" s="116">
        <v>12.820512820512821</v>
      </c>
    </row>
    <row r="44" spans="1:11" ht="14.1" customHeight="1" x14ac:dyDescent="0.2">
      <c r="A44" s="306">
        <v>53</v>
      </c>
      <c r="B44" s="307" t="s">
        <v>265</v>
      </c>
      <c r="C44" s="308"/>
      <c r="D44" s="113">
        <v>0.79460630869251148</v>
      </c>
      <c r="E44" s="115">
        <v>33</v>
      </c>
      <c r="F44" s="114">
        <v>20</v>
      </c>
      <c r="G44" s="114">
        <v>36</v>
      </c>
      <c r="H44" s="114">
        <v>23</v>
      </c>
      <c r="I44" s="140">
        <v>39</v>
      </c>
      <c r="J44" s="115">
        <v>-6</v>
      </c>
      <c r="K44" s="116">
        <v>-15.384615384615385</v>
      </c>
    </row>
    <row r="45" spans="1:11" ht="14.1" customHeight="1" x14ac:dyDescent="0.2">
      <c r="A45" s="306" t="s">
        <v>266</v>
      </c>
      <c r="B45" s="307" t="s">
        <v>267</v>
      </c>
      <c r="C45" s="308"/>
      <c r="D45" s="113">
        <v>0.72236937153864678</v>
      </c>
      <c r="E45" s="115">
        <v>30</v>
      </c>
      <c r="F45" s="114">
        <v>18</v>
      </c>
      <c r="G45" s="114">
        <v>31</v>
      </c>
      <c r="H45" s="114">
        <v>21</v>
      </c>
      <c r="I45" s="140">
        <v>29</v>
      </c>
      <c r="J45" s="115">
        <v>1</v>
      </c>
      <c r="K45" s="116">
        <v>3.4482758620689653</v>
      </c>
    </row>
    <row r="46" spans="1:11" ht="14.1" customHeight="1" x14ac:dyDescent="0.2">
      <c r="A46" s="306">
        <v>54</v>
      </c>
      <c r="B46" s="307" t="s">
        <v>268</v>
      </c>
      <c r="C46" s="308"/>
      <c r="D46" s="113">
        <v>2.0226342403082112</v>
      </c>
      <c r="E46" s="115">
        <v>84</v>
      </c>
      <c r="F46" s="114">
        <v>88</v>
      </c>
      <c r="G46" s="114">
        <v>103</v>
      </c>
      <c r="H46" s="114">
        <v>75</v>
      </c>
      <c r="I46" s="140">
        <v>102</v>
      </c>
      <c r="J46" s="115">
        <v>-18</v>
      </c>
      <c r="K46" s="116">
        <v>-17.647058823529413</v>
      </c>
    </row>
    <row r="47" spans="1:11" ht="14.1" customHeight="1" x14ac:dyDescent="0.2">
      <c r="A47" s="306">
        <v>61</v>
      </c>
      <c r="B47" s="307" t="s">
        <v>269</v>
      </c>
      <c r="C47" s="308"/>
      <c r="D47" s="113">
        <v>2.1671081146159401</v>
      </c>
      <c r="E47" s="115">
        <v>90</v>
      </c>
      <c r="F47" s="114">
        <v>82</v>
      </c>
      <c r="G47" s="114">
        <v>147</v>
      </c>
      <c r="H47" s="114">
        <v>146</v>
      </c>
      <c r="I47" s="140">
        <v>89</v>
      </c>
      <c r="J47" s="115">
        <v>1</v>
      </c>
      <c r="K47" s="116">
        <v>1.1235955056179776</v>
      </c>
    </row>
    <row r="48" spans="1:11" ht="14.1" customHeight="1" x14ac:dyDescent="0.2">
      <c r="A48" s="306">
        <v>62</v>
      </c>
      <c r="B48" s="307" t="s">
        <v>270</v>
      </c>
      <c r="C48" s="308"/>
      <c r="D48" s="113">
        <v>6.8384300505658562</v>
      </c>
      <c r="E48" s="115">
        <v>284</v>
      </c>
      <c r="F48" s="114">
        <v>268</v>
      </c>
      <c r="G48" s="114">
        <v>341</v>
      </c>
      <c r="H48" s="114">
        <v>282</v>
      </c>
      <c r="I48" s="140">
        <v>347</v>
      </c>
      <c r="J48" s="115">
        <v>-63</v>
      </c>
      <c r="K48" s="116">
        <v>-18.155619596541786</v>
      </c>
    </row>
    <row r="49" spans="1:11" ht="14.1" customHeight="1" x14ac:dyDescent="0.2">
      <c r="A49" s="306">
        <v>63</v>
      </c>
      <c r="B49" s="307" t="s">
        <v>271</v>
      </c>
      <c r="C49" s="308"/>
      <c r="D49" s="113">
        <v>2.7450036118468577</v>
      </c>
      <c r="E49" s="115">
        <v>114</v>
      </c>
      <c r="F49" s="114">
        <v>96</v>
      </c>
      <c r="G49" s="114">
        <v>130</v>
      </c>
      <c r="H49" s="114">
        <v>97</v>
      </c>
      <c r="I49" s="140">
        <v>96</v>
      </c>
      <c r="J49" s="115">
        <v>18</v>
      </c>
      <c r="K49" s="116">
        <v>18.75</v>
      </c>
    </row>
    <row r="50" spans="1:11" ht="14.1" customHeight="1" x14ac:dyDescent="0.2">
      <c r="A50" s="306" t="s">
        <v>272</v>
      </c>
      <c r="B50" s="307" t="s">
        <v>273</v>
      </c>
      <c r="C50" s="308"/>
      <c r="D50" s="113">
        <v>0.62605345533349388</v>
      </c>
      <c r="E50" s="115">
        <v>26</v>
      </c>
      <c r="F50" s="114">
        <v>17</v>
      </c>
      <c r="G50" s="114">
        <v>24</v>
      </c>
      <c r="H50" s="114">
        <v>20</v>
      </c>
      <c r="I50" s="140">
        <v>16</v>
      </c>
      <c r="J50" s="115">
        <v>10</v>
      </c>
      <c r="K50" s="116">
        <v>62.5</v>
      </c>
    </row>
    <row r="51" spans="1:11" ht="14.1" customHeight="1" x14ac:dyDescent="0.2">
      <c r="A51" s="306" t="s">
        <v>274</v>
      </c>
      <c r="B51" s="307" t="s">
        <v>275</v>
      </c>
      <c r="C51" s="308"/>
      <c r="D51" s="113">
        <v>1.9022393450517698</v>
      </c>
      <c r="E51" s="115">
        <v>79</v>
      </c>
      <c r="F51" s="114">
        <v>77</v>
      </c>
      <c r="G51" s="114">
        <v>96</v>
      </c>
      <c r="H51" s="114">
        <v>74</v>
      </c>
      <c r="I51" s="140">
        <v>76</v>
      </c>
      <c r="J51" s="115">
        <v>3</v>
      </c>
      <c r="K51" s="116">
        <v>3.9473684210526314</v>
      </c>
    </row>
    <row r="52" spans="1:11" ht="14.1" customHeight="1" x14ac:dyDescent="0.2">
      <c r="A52" s="306">
        <v>71</v>
      </c>
      <c r="B52" s="307" t="s">
        <v>276</v>
      </c>
      <c r="C52" s="308"/>
      <c r="D52" s="113">
        <v>7.8738261497712498</v>
      </c>
      <c r="E52" s="115">
        <v>327</v>
      </c>
      <c r="F52" s="114">
        <v>211</v>
      </c>
      <c r="G52" s="114">
        <v>358</v>
      </c>
      <c r="H52" s="114">
        <v>282</v>
      </c>
      <c r="I52" s="140">
        <v>312</v>
      </c>
      <c r="J52" s="115">
        <v>15</v>
      </c>
      <c r="K52" s="116">
        <v>4.8076923076923075</v>
      </c>
    </row>
    <row r="53" spans="1:11" ht="14.1" customHeight="1" x14ac:dyDescent="0.2">
      <c r="A53" s="306" t="s">
        <v>277</v>
      </c>
      <c r="B53" s="307" t="s">
        <v>278</v>
      </c>
      <c r="C53" s="308"/>
      <c r="D53" s="113">
        <v>3.1302672766674693</v>
      </c>
      <c r="E53" s="115">
        <v>130</v>
      </c>
      <c r="F53" s="114">
        <v>76</v>
      </c>
      <c r="G53" s="114">
        <v>153</v>
      </c>
      <c r="H53" s="114">
        <v>113</v>
      </c>
      <c r="I53" s="140">
        <v>107</v>
      </c>
      <c r="J53" s="115">
        <v>23</v>
      </c>
      <c r="K53" s="116">
        <v>21.495327102803738</v>
      </c>
    </row>
    <row r="54" spans="1:11" ht="14.1" customHeight="1" x14ac:dyDescent="0.2">
      <c r="A54" s="306" t="s">
        <v>279</v>
      </c>
      <c r="B54" s="307" t="s">
        <v>280</v>
      </c>
      <c r="C54" s="308"/>
      <c r="D54" s="113">
        <v>3.9007946063086925</v>
      </c>
      <c r="E54" s="115">
        <v>162</v>
      </c>
      <c r="F54" s="114">
        <v>117</v>
      </c>
      <c r="G54" s="114">
        <v>182</v>
      </c>
      <c r="H54" s="114">
        <v>153</v>
      </c>
      <c r="I54" s="140">
        <v>182</v>
      </c>
      <c r="J54" s="115">
        <v>-20</v>
      </c>
      <c r="K54" s="116">
        <v>-10.989010989010989</v>
      </c>
    </row>
    <row r="55" spans="1:11" ht="14.1" customHeight="1" x14ac:dyDescent="0.2">
      <c r="A55" s="306">
        <v>72</v>
      </c>
      <c r="B55" s="307" t="s">
        <v>281</v>
      </c>
      <c r="C55" s="308"/>
      <c r="D55" s="113">
        <v>2.8413195280520105</v>
      </c>
      <c r="E55" s="115">
        <v>118</v>
      </c>
      <c r="F55" s="114">
        <v>54</v>
      </c>
      <c r="G55" s="114">
        <v>102</v>
      </c>
      <c r="H55" s="114">
        <v>73</v>
      </c>
      <c r="I55" s="140">
        <v>113</v>
      </c>
      <c r="J55" s="115">
        <v>5</v>
      </c>
      <c r="K55" s="116">
        <v>4.4247787610619467</v>
      </c>
    </row>
    <row r="56" spans="1:11" ht="14.1" customHeight="1" x14ac:dyDescent="0.2">
      <c r="A56" s="306" t="s">
        <v>282</v>
      </c>
      <c r="B56" s="307" t="s">
        <v>283</v>
      </c>
      <c r="C56" s="308"/>
      <c r="D56" s="113">
        <v>1.3725018059234289</v>
      </c>
      <c r="E56" s="115">
        <v>57</v>
      </c>
      <c r="F56" s="114">
        <v>24</v>
      </c>
      <c r="G56" s="114">
        <v>36</v>
      </c>
      <c r="H56" s="114">
        <v>40</v>
      </c>
      <c r="I56" s="140">
        <v>49</v>
      </c>
      <c r="J56" s="115">
        <v>8</v>
      </c>
      <c r="K56" s="116">
        <v>16.326530612244898</v>
      </c>
    </row>
    <row r="57" spans="1:11" ht="14.1" customHeight="1" x14ac:dyDescent="0.2">
      <c r="A57" s="306" t="s">
        <v>284</v>
      </c>
      <c r="B57" s="307" t="s">
        <v>285</v>
      </c>
      <c r="C57" s="308"/>
      <c r="D57" s="113">
        <v>0.69829039248735858</v>
      </c>
      <c r="E57" s="115">
        <v>29</v>
      </c>
      <c r="F57" s="114">
        <v>16</v>
      </c>
      <c r="G57" s="114">
        <v>35</v>
      </c>
      <c r="H57" s="114">
        <v>19</v>
      </c>
      <c r="I57" s="140">
        <v>23</v>
      </c>
      <c r="J57" s="115">
        <v>6</v>
      </c>
      <c r="K57" s="116">
        <v>26.086956521739129</v>
      </c>
    </row>
    <row r="58" spans="1:11" ht="14.1" customHeight="1" x14ac:dyDescent="0.2">
      <c r="A58" s="306">
        <v>73</v>
      </c>
      <c r="B58" s="307" t="s">
        <v>286</v>
      </c>
      <c r="C58" s="308"/>
      <c r="D58" s="113">
        <v>0.96315916205152896</v>
      </c>
      <c r="E58" s="115">
        <v>40</v>
      </c>
      <c r="F58" s="114">
        <v>39</v>
      </c>
      <c r="G58" s="114">
        <v>45</v>
      </c>
      <c r="H58" s="114">
        <v>58</v>
      </c>
      <c r="I58" s="140">
        <v>53</v>
      </c>
      <c r="J58" s="115">
        <v>-13</v>
      </c>
      <c r="K58" s="116">
        <v>-24.528301886792452</v>
      </c>
    </row>
    <row r="59" spans="1:11" ht="14.1" customHeight="1" x14ac:dyDescent="0.2">
      <c r="A59" s="306" t="s">
        <v>287</v>
      </c>
      <c r="B59" s="307" t="s">
        <v>288</v>
      </c>
      <c r="C59" s="308"/>
      <c r="D59" s="113">
        <v>0.69829039248735858</v>
      </c>
      <c r="E59" s="115">
        <v>29</v>
      </c>
      <c r="F59" s="114">
        <v>23</v>
      </c>
      <c r="G59" s="114">
        <v>32</v>
      </c>
      <c r="H59" s="114">
        <v>41</v>
      </c>
      <c r="I59" s="140">
        <v>41</v>
      </c>
      <c r="J59" s="115">
        <v>-12</v>
      </c>
      <c r="K59" s="116">
        <v>-29.26829268292683</v>
      </c>
    </row>
    <row r="60" spans="1:11" ht="14.1" customHeight="1" x14ac:dyDescent="0.2">
      <c r="A60" s="306">
        <v>81</v>
      </c>
      <c r="B60" s="307" t="s">
        <v>289</v>
      </c>
      <c r="C60" s="308"/>
      <c r="D60" s="113">
        <v>8.3313267517457259</v>
      </c>
      <c r="E60" s="115">
        <v>346</v>
      </c>
      <c r="F60" s="114">
        <v>342</v>
      </c>
      <c r="G60" s="114">
        <v>410</v>
      </c>
      <c r="H60" s="114">
        <v>298</v>
      </c>
      <c r="I60" s="140">
        <v>423</v>
      </c>
      <c r="J60" s="115">
        <v>-77</v>
      </c>
      <c r="K60" s="116">
        <v>-18.203309692671393</v>
      </c>
    </row>
    <row r="61" spans="1:11" ht="14.1" customHeight="1" x14ac:dyDescent="0.2">
      <c r="A61" s="306" t="s">
        <v>290</v>
      </c>
      <c r="B61" s="307" t="s">
        <v>291</v>
      </c>
      <c r="C61" s="308"/>
      <c r="D61" s="113">
        <v>1.8059234288466168</v>
      </c>
      <c r="E61" s="115">
        <v>75</v>
      </c>
      <c r="F61" s="114">
        <v>71</v>
      </c>
      <c r="G61" s="114">
        <v>108</v>
      </c>
      <c r="H61" s="114">
        <v>79</v>
      </c>
      <c r="I61" s="140">
        <v>97</v>
      </c>
      <c r="J61" s="115">
        <v>-22</v>
      </c>
      <c r="K61" s="116">
        <v>-22.680412371134022</v>
      </c>
    </row>
    <row r="62" spans="1:11" ht="14.1" customHeight="1" x14ac:dyDescent="0.2">
      <c r="A62" s="306" t="s">
        <v>292</v>
      </c>
      <c r="B62" s="307" t="s">
        <v>293</v>
      </c>
      <c r="C62" s="308"/>
      <c r="D62" s="113">
        <v>3.298820130026487</v>
      </c>
      <c r="E62" s="115">
        <v>137</v>
      </c>
      <c r="F62" s="114">
        <v>149</v>
      </c>
      <c r="G62" s="114">
        <v>156</v>
      </c>
      <c r="H62" s="114">
        <v>114</v>
      </c>
      <c r="I62" s="140">
        <v>155</v>
      </c>
      <c r="J62" s="115">
        <v>-18</v>
      </c>
      <c r="K62" s="116">
        <v>-11.612903225806452</v>
      </c>
    </row>
    <row r="63" spans="1:11" ht="14.1" customHeight="1" x14ac:dyDescent="0.2">
      <c r="A63" s="306"/>
      <c r="B63" s="307" t="s">
        <v>294</v>
      </c>
      <c r="C63" s="308"/>
      <c r="D63" s="113">
        <v>2.8172405490007222</v>
      </c>
      <c r="E63" s="115">
        <v>117</v>
      </c>
      <c r="F63" s="114">
        <v>133</v>
      </c>
      <c r="G63" s="114">
        <v>135</v>
      </c>
      <c r="H63" s="114">
        <v>97</v>
      </c>
      <c r="I63" s="140">
        <v>137</v>
      </c>
      <c r="J63" s="115">
        <v>-20</v>
      </c>
      <c r="K63" s="116">
        <v>-14.598540145985401</v>
      </c>
    </row>
    <row r="64" spans="1:11" ht="14.1" customHeight="1" x14ac:dyDescent="0.2">
      <c r="A64" s="306" t="s">
        <v>295</v>
      </c>
      <c r="B64" s="307" t="s">
        <v>296</v>
      </c>
      <c r="C64" s="308"/>
      <c r="D64" s="113">
        <v>1.589212617385023</v>
      </c>
      <c r="E64" s="115">
        <v>66</v>
      </c>
      <c r="F64" s="114">
        <v>67</v>
      </c>
      <c r="G64" s="114">
        <v>77</v>
      </c>
      <c r="H64" s="114">
        <v>50</v>
      </c>
      <c r="I64" s="140">
        <v>60</v>
      </c>
      <c r="J64" s="115">
        <v>6</v>
      </c>
      <c r="K64" s="116">
        <v>10</v>
      </c>
    </row>
    <row r="65" spans="1:11" ht="14.1" customHeight="1" x14ac:dyDescent="0.2">
      <c r="A65" s="306" t="s">
        <v>297</v>
      </c>
      <c r="B65" s="307" t="s">
        <v>298</v>
      </c>
      <c r="C65" s="308"/>
      <c r="D65" s="113">
        <v>0.67421141343607027</v>
      </c>
      <c r="E65" s="115">
        <v>28</v>
      </c>
      <c r="F65" s="114">
        <v>25</v>
      </c>
      <c r="G65" s="114">
        <v>22</v>
      </c>
      <c r="H65" s="114">
        <v>24</v>
      </c>
      <c r="I65" s="140">
        <v>35</v>
      </c>
      <c r="J65" s="115">
        <v>-7</v>
      </c>
      <c r="K65" s="116">
        <v>-20</v>
      </c>
    </row>
    <row r="66" spans="1:11" ht="14.1" customHeight="1" x14ac:dyDescent="0.2">
      <c r="A66" s="306">
        <v>82</v>
      </c>
      <c r="B66" s="307" t="s">
        <v>299</v>
      </c>
      <c r="C66" s="308"/>
      <c r="D66" s="113">
        <v>3.9730315434625574</v>
      </c>
      <c r="E66" s="115">
        <v>165</v>
      </c>
      <c r="F66" s="114">
        <v>134</v>
      </c>
      <c r="G66" s="114">
        <v>198</v>
      </c>
      <c r="H66" s="114">
        <v>115</v>
      </c>
      <c r="I66" s="140">
        <v>150</v>
      </c>
      <c r="J66" s="115">
        <v>15</v>
      </c>
      <c r="K66" s="116">
        <v>10</v>
      </c>
    </row>
    <row r="67" spans="1:11" ht="14.1" customHeight="1" x14ac:dyDescent="0.2">
      <c r="A67" s="306" t="s">
        <v>300</v>
      </c>
      <c r="B67" s="307" t="s">
        <v>301</v>
      </c>
      <c r="C67" s="308"/>
      <c r="D67" s="113">
        <v>2.5282928003852638</v>
      </c>
      <c r="E67" s="115">
        <v>105</v>
      </c>
      <c r="F67" s="114">
        <v>94</v>
      </c>
      <c r="G67" s="114">
        <v>140</v>
      </c>
      <c r="H67" s="114">
        <v>79</v>
      </c>
      <c r="I67" s="140">
        <v>103</v>
      </c>
      <c r="J67" s="115">
        <v>2</v>
      </c>
      <c r="K67" s="116">
        <v>1.941747572815534</v>
      </c>
    </row>
    <row r="68" spans="1:11" ht="14.1" customHeight="1" x14ac:dyDescent="0.2">
      <c r="A68" s="306" t="s">
        <v>302</v>
      </c>
      <c r="B68" s="307" t="s">
        <v>303</v>
      </c>
      <c r="C68" s="308"/>
      <c r="D68" s="113">
        <v>1.0835540573079701</v>
      </c>
      <c r="E68" s="115">
        <v>45</v>
      </c>
      <c r="F68" s="114">
        <v>30</v>
      </c>
      <c r="G68" s="114">
        <v>35</v>
      </c>
      <c r="H68" s="114">
        <v>20</v>
      </c>
      <c r="I68" s="140">
        <v>27</v>
      </c>
      <c r="J68" s="115">
        <v>18</v>
      </c>
      <c r="K68" s="116">
        <v>66.666666666666671</v>
      </c>
    </row>
    <row r="69" spans="1:11" ht="14.1" customHeight="1" x14ac:dyDescent="0.2">
      <c r="A69" s="306">
        <v>83</v>
      </c>
      <c r="B69" s="307" t="s">
        <v>304</v>
      </c>
      <c r="C69" s="308"/>
      <c r="D69" s="113">
        <v>5.7307970142065976</v>
      </c>
      <c r="E69" s="115">
        <v>238</v>
      </c>
      <c r="F69" s="114">
        <v>155</v>
      </c>
      <c r="G69" s="114">
        <v>425</v>
      </c>
      <c r="H69" s="114">
        <v>186</v>
      </c>
      <c r="I69" s="140">
        <v>210</v>
      </c>
      <c r="J69" s="115">
        <v>28</v>
      </c>
      <c r="K69" s="116">
        <v>13.333333333333334</v>
      </c>
    </row>
    <row r="70" spans="1:11" ht="14.1" customHeight="1" x14ac:dyDescent="0.2">
      <c r="A70" s="306" t="s">
        <v>305</v>
      </c>
      <c r="B70" s="307" t="s">
        <v>306</v>
      </c>
      <c r="C70" s="308"/>
      <c r="D70" s="113">
        <v>4.8398747893089329</v>
      </c>
      <c r="E70" s="115">
        <v>201</v>
      </c>
      <c r="F70" s="114">
        <v>124</v>
      </c>
      <c r="G70" s="114">
        <v>378</v>
      </c>
      <c r="H70" s="114">
        <v>168</v>
      </c>
      <c r="I70" s="140">
        <v>177</v>
      </c>
      <c r="J70" s="115">
        <v>24</v>
      </c>
      <c r="K70" s="116">
        <v>13.559322033898304</v>
      </c>
    </row>
    <row r="71" spans="1:11" ht="14.1" customHeight="1" x14ac:dyDescent="0.2">
      <c r="A71" s="306"/>
      <c r="B71" s="307" t="s">
        <v>307</v>
      </c>
      <c r="C71" s="308"/>
      <c r="D71" s="113">
        <v>2.3597399470262461</v>
      </c>
      <c r="E71" s="115">
        <v>98</v>
      </c>
      <c r="F71" s="114">
        <v>66</v>
      </c>
      <c r="G71" s="114">
        <v>193</v>
      </c>
      <c r="H71" s="114">
        <v>98</v>
      </c>
      <c r="I71" s="140">
        <v>80</v>
      </c>
      <c r="J71" s="115">
        <v>18</v>
      </c>
      <c r="K71" s="116">
        <v>22.5</v>
      </c>
    </row>
    <row r="72" spans="1:11" ht="14.1" customHeight="1" x14ac:dyDescent="0.2">
      <c r="A72" s="306">
        <v>84</v>
      </c>
      <c r="B72" s="307" t="s">
        <v>308</v>
      </c>
      <c r="C72" s="308"/>
      <c r="D72" s="113">
        <v>0.69829039248735858</v>
      </c>
      <c r="E72" s="115">
        <v>29</v>
      </c>
      <c r="F72" s="114">
        <v>34</v>
      </c>
      <c r="G72" s="114">
        <v>77</v>
      </c>
      <c r="H72" s="114">
        <v>29</v>
      </c>
      <c r="I72" s="140">
        <v>43</v>
      </c>
      <c r="J72" s="115">
        <v>-14</v>
      </c>
      <c r="K72" s="116">
        <v>-32.558139534883722</v>
      </c>
    </row>
    <row r="73" spans="1:11" ht="14.1" customHeight="1" x14ac:dyDescent="0.2">
      <c r="A73" s="306" t="s">
        <v>309</v>
      </c>
      <c r="B73" s="307" t="s">
        <v>310</v>
      </c>
      <c r="C73" s="308"/>
      <c r="D73" s="113">
        <v>0.26486876956417049</v>
      </c>
      <c r="E73" s="115">
        <v>11</v>
      </c>
      <c r="F73" s="114">
        <v>8</v>
      </c>
      <c r="G73" s="114">
        <v>46</v>
      </c>
      <c r="H73" s="114">
        <v>7</v>
      </c>
      <c r="I73" s="140">
        <v>25</v>
      </c>
      <c r="J73" s="115">
        <v>-14</v>
      </c>
      <c r="K73" s="116">
        <v>-56</v>
      </c>
    </row>
    <row r="74" spans="1:11" ht="14.1" customHeight="1" x14ac:dyDescent="0.2">
      <c r="A74" s="306" t="s">
        <v>311</v>
      </c>
      <c r="B74" s="307" t="s">
        <v>312</v>
      </c>
      <c r="C74" s="308"/>
      <c r="D74" s="113">
        <v>0.14447387430772934</v>
      </c>
      <c r="E74" s="115">
        <v>6</v>
      </c>
      <c r="F74" s="114">
        <v>5</v>
      </c>
      <c r="G74" s="114">
        <v>21</v>
      </c>
      <c r="H74" s="114">
        <v>9</v>
      </c>
      <c r="I74" s="140">
        <v>10</v>
      </c>
      <c r="J74" s="115">
        <v>-4</v>
      </c>
      <c r="K74" s="116">
        <v>-40</v>
      </c>
    </row>
    <row r="75" spans="1:11" ht="14.1" customHeight="1" x14ac:dyDescent="0.2">
      <c r="A75" s="306" t="s">
        <v>313</v>
      </c>
      <c r="B75" s="307" t="s">
        <v>314</v>
      </c>
      <c r="C75" s="308"/>
      <c r="D75" s="113" t="s">
        <v>513</v>
      </c>
      <c r="E75" s="115" t="s">
        <v>513</v>
      </c>
      <c r="F75" s="114" t="s">
        <v>513</v>
      </c>
      <c r="G75" s="114">
        <v>0</v>
      </c>
      <c r="H75" s="114">
        <v>0</v>
      </c>
      <c r="I75" s="140">
        <v>0</v>
      </c>
      <c r="J75" s="115" t="s">
        <v>513</v>
      </c>
      <c r="K75" s="116" t="s">
        <v>513</v>
      </c>
    </row>
    <row r="76" spans="1:11" ht="14.1" customHeight="1" x14ac:dyDescent="0.2">
      <c r="A76" s="306">
        <v>91</v>
      </c>
      <c r="B76" s="307" t="s">
        <v>315</v>
      </c>
      <c r="C76" s="308"/>
      <c r="D76" s="113">
        <v>0.43342162292318803</v>
      </c>
      <c r="E76" s="115">
        <v>18</v>
      </c>
      <c r="F76" s="114" t="s">
        <v>513</v>
      </c>
      <c r="G76" s="114">
        <v>9</v>
      </c>
      <c r="H76" s="114">
        <v>11</v>
      </c>
      <c r="I76" s="140">
        <v>10</v>
      </c>
      <c r="J76" s="115">
        <v>8</v>
      </c>
      <c r="K76" s="116">
        <v>80</v>
      </c>
    </row>
    <row r="77" spans="1:11" ht="14.1" customHeight="1" x14ac:dyDescent="0.2">
      <c r="A77" s="306">
        <v>92</v>
      </c>
      <c r="B77" s="307" t="s">
        <v>316</v>
      </c>
      <c r="C77" s="308"/>
      <c r="D77" s="113">
        <v>0.74644835058993497</v>
      </c>
      <c r="E77" s="115">
        <v>31</v>
      </c>
      <c r="F77" s="114">
        <v>25</v>
      </c>
      <c r="G77" s="114">
        <v>25</v>
      </c>
      <c r="H77" s="114">
        <v>79</v>
      </c>
      <c r="I77" s="140">
        <v>38</v>
      </c>
      <c r="J77" s="115">
        <v>-7</v>
      </c>
      <c r="K77" s="116">
        <v>-18.421052631578949</v>
      </c>
    </row>
    <row r="78" spans="1:11" ht="14.1" customHeight="1" x14ac:dyDescent="0.2">
      <c r="A78" s="306">
        <v>93</v>
      </c>
      <c r="B78" s="307" t="s">
        <v>317</v>
      </c>
      <c r="C78" s="308"/>
      <c r="D78" s="113">
        <v>0.14447387430772934</v>
      </c>
      <c r="E78" s="115">
        <v>6</v>
      </c>
      <c r="F78" s="114">
        <v>4</v>
      </c>
      <c r="G78" s="114">
        <v>9</v>
      </c>
      <c r="H78" s="114">
        <v>3</v>
      </c>
      <c r="I78" s="140" t="s">
        <v>513</v>
      </c>
      <c r="J78" s="115" t="s">
        <v>513</v>
      </c>
      <c r="K78" s="116" t="s">
        <v>513</v>
      </c>
    </row>
    <row r="79" spans="1:11" ht="14.1" customHeight="1" x14ac:dyDescent="0.2">
      <c r="A79" s="306">
        <v>94</v>
      </c>
      <c r="B79" s="307" t="s">
        <v>318</v>
      </c>
      <c r="C79" s="308"/>
      <c r="D79" s="113">
        <v>9.6315916205152896E-2</v>
      </c>
      <c r="E79" s="115">
        <v>4</v>
      </c>
      <c r="F79" s="114" t="s">
        <v>513</v>
      </c>
      <c r="G79" s="114">
        <v>8</v>
      </c>
      <c r="H79" s="114">
        <v>12</v>
      </c>
      <c r="I79" s="140">
        <v>9</v>
      </c>
      <c r="J79" s="115">
        <v>-5</v>
      </c>
      <c r="K79" s="116">
        <v>-55.555555555555557</v>
      </c>
    </row>
    <row r="80" spans="1:11" ht="14.1" customHeight="1" x14ac:dyDescent="0.2">
      <c r="A80" s="306" t="s">
        <v>319</v>
      </c>
      <c r="B80" s="307" t="s">
        <v>320</v>
      </c>
      <c r="C80" s="308"/>
      <c r="D80" s="113" t="s">
        <v>513</v>
      </c>
      <c r="E80" s="115" t="s">
        <v>513</v>
      </c>
      <c r="F80" s="114" t="s">
        <v>513</v>
      </c>
      <c r="G80" s="114" t="s">
        <v>513</v>
      </c>
      <c r="H80" s="114">
        <v>0</v>
      </c>
      <c r="I80" s="140">
        <v>0</v>
      </c>
      <c r="J80" s="115" t="s">
        <v>513</v>
      </c>
      <c r="K80" s="116" t="s">
        <v>513</v>
      </c>
    </row>
    <row r="81" spans="1:11" ht="14.1" customHeight="1" x14ac:dyDescent="0.2">
      <c r="A81" s="310" t="s">
        <v>321</v>
      </c>
      <c r="B81" s="311" t="s">
        <v>333</v>
      </c>
      <c r="C81" s="312"/>
      <c r="D81" s="125">
        <v>0.69829039248735858</v>
      </c>
      <c r="E81" s="143">
        <v>29</v>
      </c>
      <c r="F81" s="144">
        <v>33</v>
      </c>
      <c r="G81" s="144">
        <v>37</v>
      </c>
      <c r="H81" s="144">
        <v>19</v>
      </c>
      <c r="I81" s="145">
        <v>33</v>
      </c>
      <c r="J81" s="143">
        <v>-4</v>
      </c>
      <c r="K81" s="146">
        <v>-12.121212121212121</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4" t="s">
        <v>371</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618" t="s">
        <v>365</v>
      </c>
      <c r="B86" s="618"/>
      <c r="C86" s="618"/>
      <c r="D86" s="618"/>
      <c r="E86" s="618"/>
      <c r="F86" s="618"/>
      <c r="G86" s="618"/>
      <c r="H86" s="618"/>
      <c r="I86" s="618"/>
      <c r="J86" s="618"/>
      <c r="K86" s="618"/>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6">
    <mergeCell ref="A87:K87"/>
    <mergeCell ref="A3:K3"/>
    <mergeCell ref="A4:K4"/>
    <mergeCell ref="A5:E5"/>
    <mergeCell ref="A7:C10"/>
    <mergeCell ref="D7:D10"/>
    <mergeCell ref="E7:I7"/>
    <mergeCell ref="J7:K8"/>
    <mergeCell ref="E8:E9"/>
    <mergeCell ref="F8:F9"/>
    <mergeCell ref="G8:G9"/>
    <mergeCell ref="H8:H9"/>
    <mergeCell ref="I8:I9"/>
    <mergeCell ref="A84:K84"/>
    <mergeCell ref="A85:K85"/>
    <mergeCell ref="A86:K86"/>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9"/>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372</v>
      </c>
      <c r="B3" s="571"/>
      <c r="C3" s="571"/>
      <c r="D3" s="571"/>
      <c r="E3" s="571"/>
      <c r="F3" s="571"/>
      <c r="G3" s="571"/>
      <c r="H3" s="571"/>
      <c r="I3" s="571"/>
      <c r="J3" s="571"/>
      <c r="K3" s="571"/>
    </row>
    <row r="4" spans="1:13" s="94" customFormat="1" ht="12" customHeight="1" x14ac:dyDescent="0.2">
      <c r="A4" s="410" t="s">
        <v>373</v>
      </c>
      <c r="B4" s="411"/>
      <c r="C4" s="411"/>
      <c r="D4" s="411"/>
      <c r="E4" s="411"/>
      <c r="F4" s="411"/>
      <c r="G4" s="411"/>
      <c r="H4" s="411"/>
      <c r="I4" s="411"/>
      <c r="J4" s="411"/>
      <c r="K4" s="411"/>
      <c r="L4" s="411"/>
      <c r="M4" s="411"/>
    </row>
    <row r="5" spans="1:13" s="94" customFormat="1" ht="12" customHeight="1" x14ac:dyDescent="0.2">
      <c r="A5" s="667" t="s">
        <v>374</v>
      </c>
      <c r="B5" s="667"/>
      <c r="C5" s="412"/>
      <c r="D5" s="412"/>
      <c r="E5" s="412"/>
      <c r="F5" s="413"/>
      <c r="G5" s="413"/>
      <c r="H5" s="413"/>
      <c r="I5" s="413"/>
      <c r="J5" s="413"/>
      <c r="K5" s="413"/>
      <c r="L5" s="413"/>
      <c r="M5" s="413"/>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375</v>
      </c>
      <c r="B7" s="668" t="s">
        <v>376</v>
      </c>
      <c r="C7" s="668"/>
      <c r="D7" s="668"/>
      <c r="E7" s="668"/>
      <c r="F7" s="668"/>
      <c r="G7" s="668"/>
      <c r="H7" s="669"/>
      <c r="I7" s="668" t="s">
        <v>377</v>
      </c>
      <c r="J7" s="668"/>
      <c r="K7" s="669"/>
      <c r="L7" s="670" t="s">
        <v>378</v>
      </c>
      <c r="M7" s="671"/>
    </row>
    <row r="8" spans="1:13" ht="23.85" customHeight="1" x14ac:dyDescent="0.2">
      <c r="A8" s="583"/>
      <c r="B8" s="414" t="s">
        <v>104</v>
      </c>
      <c r="C8" s="415" t="s">
        <v>106</v>
      </c>
      <c r="D8" s="415" t="s">
        <v>107</v>
      </c>
      <c r="E8" s="415" t="s">
        <v>379</v>
      </c>
      <c r="F8" s="415" t="s">
        <v>380</v>
      </c>
      <c r="G8" s="415" t="s">
        <v>108</v>
      </c>
      <c r="H8" s="416" t="s">
        <v>381</v>
      </c>
      <c r="I8" s="414" t="s">
        <v>104</v>
      </c>
      <c r="J8" s="414" t="s">
        <v>382</v>
      </c>
      <c r="K8" s="417" t="s">
        <v>383</v>
      </c>
      <c r="L8" s="418" t="s">
        <v>384</v>
      </c>
      <c r="M8" s="419" t="s">
        <v>385</v>
      </c>
    </row>
    <row r="9" spans="1:13" ht="12" customHeight="1" x14ac:dyDescent="0.2">
      <c r="A9" s="584"/>
      <c r="B9" s="100">
        <v>1</v>
      </c>
      <c r="C9" s="100">
        <v>2</v>
      </c>
      <c r="D9" s="100">
        <v>3</v>
      </c>
      <c r="E9" s="100">
        <v>4</v>
      </c>
      <c r="F9" s="100">
        <v>5</v>
      </c>
      <c r="G9" s="100">
        <v>6</v>
      </c>
      <c r="H9" s="100">
        <v>7</v>
      </c>
      <c r="I9" s="100">
        <v>8</v>
      </c>
      <c r="J9" s="100">
        <v>9</v>
      </c>
      <c r="K9" s="420">
        <v>10</v>
      </c>
      <c r="L9" s="421">
        <v>11</v>
      </c>
      <c r="M9" s="421">
        <v>12</v>
      </c>
    </row>
    <row r="10" spans="1:13" ht="15" customHeight="1" x14ac:dyDescent="0.2">
      <c r="A10" s="422" t="s">
        <v>386</v>
      </c>
      <c r="B10" s="115">
        <v>45977</v>
      </c>
      <c r="C10" s="114">
        <v>24313</v>
      </c>
      <c r="D10" s="114">
        <v>21664</v>
      </c>
      <c r="E10" s="114">
        <v>34186</v>
      </c>
      <c r="F10" s="114">
        <v>10679</v>
      </c>
      <c r="G10" s="114">
        <v>6372</v>
      </c>
      <c r="H10" s="114">
        <v>11596</v>
      </c>
      <c r="I10" s="115">
        <v>16290</v>
      </c>
      <c r="J10" s="114">
        <v>12006</v>
      </c>
      <c r="K10" s="114">
        <v>4284</v>
      </c>
      <c r="L10" s="423">
        <v>2921</v>
      </c>
      <c r="M10" s="424">
        <v>2869</v>
      </c>
    </row>
    <row r="11" spans="1:13" ht="11.1" customHeight="1" x14ac:dyDescent="0.2">
      <c r="A11" s="422" t="s">
        <v>387</v>
      </c>
      <c r="B11" s="115">
        <v>46573</v>
      </c>
      <c r="C11" s="114">
        <v>24785</v>
      </c>
      <c r="D11" s="114">
        <v>21788</v>
      </c>
      <c r="E11" s="114">
        <v>34610</v>
      </c>
      <c r="F11" s="114">
        <v>10864</v>
      </c>
      <c r="G11" s="114">
        <v>6256</v>
      </c>
      <c r="H11" s="114">
        <v>11829</v>
      </c>
      <c r="I11" s="115">
        <v>16606</v>
      </c>
      <c r="J11" s="114">
        <v>12147</v>
      </c>
      <c r="K11" s="114">
        <v>4459</v>
      </c>
      <c r="L11" s="423">
        <v>3220</v>
      </c>
      <c r="M11" s="424">
        <v>2646</v>
      </c>
    </row>
    <row r="12" spans="1:13" ht="11.1" customHeight="1" x14ac:dyDescent="0.2">
      <c r="A12" s="422" t="s">
        <v>388</v>
      </c>
      <c r="B12" s="115">
        <v>47640</v>
      </c>
      <c r="C12" s="114">
        <v>25458</v>
      </c>
      <c r="D12" s="114">
        <v>22182</v>
      </c>
      <c r="E12" s="114">
        <v>35498</v>
      </c>
      <c r="F12" s="114">
        <v>11002</v>
      </c>
      <c r="G12" s="114">
        <v>6931</v>
      </c>
      <c r="H12" s="114">
        <v>12036</v>
      </c>
      <c r="I12" s="115">
        <v>16730</v>
      </c>
      <c r="J12" s="114">
        <v>11988</v>
      </c>
      <c r="K12" s="114">
        <v>4742</v>
      </c>
      <c r="L12" s="423">
        <v>4632</v>
      </c>
      <c r="M12" s="424">
        <v>3573</v>
      </c>
    </row>
    <row r="13" spans="1:13" s="110" customFormat="1" ht="11.1" customHeight="1" x14ac:dyDescent="0.2">
      <c r="A13" s="422" t="s">
        <v>389</v>
      </c>
      <c r="B13" s="115">
        <v>47305</v>
      </c>
      <c r="C13" s="114">
        <v>25150</v>
      </c>
      <c r="D13" s="114">
        <v>22155</v>
      </c>
      <c r="E13" s="114">
        <v>35107</v>
      </c>
      <c r="F13" s="114">
        <v>11048</v>
      </c>
      <c r="G13" s="114">
        <v>6681</v>
      </c>
      <c r="H13" s="114">
        <v>12159</v>
      </c>
      <c r="I13" s="115">
        <v>16653</v>
      </c>
      <c r="J13" s="114">
        <v>11922</v>
      </c>
      <c r="K13" s="114">
        <v>4731</v>
      </c>
      <c r="L13" s="423">
        <v>2189</v>
      </c>
      <c r="M13" s="424">
        <v>2646</v>
      </c>
    </row>
    <row r="14" spans="1:13" ht="15" customHeight="1" x14ac:dyDescent="0.2">
      <c r="A14" s="422" t="s">
        <v>390</v>
      </c>
      <c r="B14" s="115">
        <v>47471</v>
      </c>
      <c r="C14" s="114">
        <v>25256</v>
      </c>
      <c r="D14" s="114">
        <v>22215</v>
      </c>
      <c r="E14" s="114">
        <v>33807</v>
      </c>
      <c r="F14" s="114">
        <v>12597</v>
      </c>
      <c r="G14" s="114">
        <v>6526</v>
      </c>
      <c r="H14" s="114">
        <v>12343</v>
      </c>
      <c r="I14" s="115">
        <v>16478</v>
      </c>
      <c r="J14" s="114">
        <v>11773</v>
      </c>
      <c r="K14" s="114">
        <v>4705</v>
      </c>
      <c r="L14" s="423">
        <v>3145</v>
      </c>
      <c r="M14" s="424">
        <v>3050</v>
      </c>
    </row>
    <row r="15" spans="1:13" ht="11.1" customHeight="1" x14ac:dyDescent="0.2">
      <c r="A15" s="422" t="s">
        <v>387</v>
      </c>
      <c r="B15" s="115">
        <v>47839</v>
      </c>
      <c r="C15" s="114">
        <v>25451</v>
      </c>
      <c r="D15" s="114">
        <v>22388</v>
      </c>
      <c r="E15" s="114">
        <v>33815</v>
      </c>
      <c r="F15" s="114">
        <v>12958</v>
      </c>
      <c r="G15" s="114">
        <v>6338</v>
      </c>
      <c r="H15" s="114">
        <v>12602</v>
      </c>
      <c r="I15" s="115">
        <v>16726</v>
      </c>
      <c r="J15" s="114">
        <v>11939</v>
      </c>
      <c r="K15" s="114">
        <v>4787</v>
      </c>
      <c r="L15" s="423">
        <v>3267</v>
      </c>
      <c r="M15" s="424">
        <v>2925</v>
      </c>
    </row>
    <row r="16" spans="1:13" ht="11.1" customHeight="1" x14ac:dyDescent="0.2">
      <c r="A16" s="422" t="s">
        <v>388</v>
      </c>
      <c r="B16" s="115">
        <v>49225</v>
      </c>
      <c r="C16" s="114">
        <v>26358</v>
      </c>
      <c r="D16" s="114">
        <v>22867</v>
      </c>
      <c r="E16" s="114">
        <v>35368</v>
      </c>
      <c r="F16" s="114">
        <v>13212</v>
      </c>
      <c r="G16" s="114">
        <v>7293</v>
      </c>
      <c r="H16" s="114">
        <v>12853</v>
      </c>
      <c r="I16" s="115">
        <v>16870</v>
      </c>
      <c r="J16" s="114">
        <v>11842</v>
      </c>
      <c r="K16" s="114">
        <v>5028</v>
      </c>
      <c r="L16" s="423">
        <v>5035</v>
      </c>
      <c r="M16" s="424">
        <v>3807</v>
      </c>
    </row>
    <row r="17" spans="1:13" s="110" customFormat="1" ht="11.1" customHeight="1" x14ac:dyDescent="0.2">
      <c r="A17" s="422" t="s">
        <v>389</v>
      </c>
      <c r="B17" s="115">
        <v>49081</v>
      </c>
      <c r="C17" s="114">
        <v>26177</v>
      </c>
      <c r="D17" s="114">
        <v>22904</v>
      </c>
      <c r="E17" s="114">
        <v>35717</v>
      </c>
      <c r="F17" s="114">
        <v>13321</v>
      </c>
      <c r="G17" s="114">
        <v>7066</v>
      </c>
      <c r="H17" s="114">
        <v>13016</v>
      </c>
      <c r="I17" s="115">
        <v>16896</v>
      </c>
      <c r="J17" s="114">
        <v>11839</v>
      </c>
      <c r="K17" s="114">
        <v>5057</v>
      </c>
      <c r="L17" s="423">
        <v>2456</v>
      </c>
      <c r="M17" s="424">
        <v>2741</v>
      </c>
    </row>
    <row r="18" spans="1:13" ht="15" customHeight="1" x14ac:dyDescent="0.2">
      <c r="A18" s="422" t="s">
        <v>391</v>
      </c>
      <c r="B18" s="115">
        <v>49642</v>
      </c>
      <c r="C18" s="114">
        <v>26560</v>
      </c>
      <c r="D18" s="114">
        <v>23082</v>
      </c>
      <c r="E18" s="114">
        <v>35883</v>
      </c>
      <c r="F18" s="114">
        <v>13647</v>
      </c>
      <c r="G18" s="114">
        <v>6955</v>
      </c>
      <c r="H18" s="114">
        <v>13313</v>
      </c>
      <c r="I18" s="115">
        <v>16571</v>
      </c>
      <c r="J18" s="114">
        <v>11630</v>
      </c>
      <c r="K18" s="114">
        <v>4941</v>
      </c>
      <c r="L18" s="423">
        <v>3507</v>
      </c>
      <c r="M18" s="424">
        <v>3203</v>
      </c>
    </row>
    <row r="19" spans="1:13" ht="11.1" customHeight="1" x14ac:dyDescent="0.2">
      <c r="A19" s="422" t="s">
        <v>387</v>
      </c>
      <c r="B19" s="115">
        <v>49917</v>
      </c>
      <c r="C19" s="114">
        <v>26707</v>
      </c>
      <c r="D19" s="114">
        <v>23210</v>
      </c>
      <c r="E19" s="114">
        <v>35900</v>
      </c>
      <c r="F19" s="114">
        <v>13900</v>
      </c>
      <c r="G19" s="114">
        <v>6661</v>
      </c>
      <c r="H19" s="114">
        <v>13641</v>
      </c>
      <c r="I19" s="115">
        <v>16859</v>
      </c>
      <c r="J19" s="114">
        <v>11841</v>
      </c>
      <c r="K19" s="114">
        <v>5018</v>
      </c>
      <c r="L19" s="423">
        <v>2913</v>
      </c>
      <c r="M19" s="424">
        <v>2676</v>
      </c>
    </row>
    <row r="20" spans="1:13" ht="11.1" customHeight="1" x14ac:dyDescent="0.2">
      <c r="A20" s="422" t="s">
        <v>388</v>
      </c>
      <c r="B20" s="115">
        <v>50806</v>
      </c>
      <c r="C20" s="114">
        <v>27284</v>
      </c>
      <c r="D20" s="114">
        <v>23522</v>
      </c>
      <c r="E20" s="114">
        <v>36706</v>
      </c>
      <c r="F20" s="114">
        <v>13963</v>
      </c>
      <c r="G20" s="114">
        <v>7313</v>
      </c>
      <c r="H20" s="114">
        <v>13843</v>
      </c>
      <c r="I20" s="115">
        <v>17001</v>
      </c>
      <c r="J20" s="114">
        <v>11675</v>
      </c>
      <c r="K20" s="114">
        <v>5326</v>
      </c>
      <c r="L20" s="423">
        <v>4648</v>
      </c>
      <c r="M20" s="424">
        <v>3843</v>
      </c>
    </row>
    <row r="21" spans="1:13" s="110" customFormat="1" ht="11.1" customHeight="1" x14ac:dyDescent="0.2">
      <c r="A21" s="422" t="s">
        <v>389</v>
      </c>
      <c r="B21" s="115">
        <v>50615</v>
      </c>
      <c r="C21" s="114">
        <v>27043</v>
      </c>
      <c r="D21" s="114">
        <v>23572</v>
      </c>
      <c r="E21" s="114">
        <v>36579</v>
      </c>
      <c r="F21" s="114">
        <v>13999</v>
      </c>
      <c r="G21" s="114">
        <v>7067</v>
      </c>
      <c r="H21" s="114">
        <v>13979</v>
      </c>
      <c r="I21" s="115">
        <v>17143</v>
      </c>
      <c r="J21" s="114">
        <v>11753</v>
      </c>
      <c r="K21" s="114">
        <v>5390</v>
      </c>
      <c r="L21" s="423">
        <v>2518</v>
      </c>
      <c r="M21" s="424">
        <v>2935</v>
      </c>
    </row>
    <row r="22" spans="1:13" ht="15" customHeight="1" x14ac:dyDescent="0.2">
      <c r="A22" s="422" t="s">
        <v>392</v>
      </c>
      <c r="B22" s="115">
        <v>50750</v>
      </c>
      <c r="C22" s="114">
        <v>27050</v>
      </c>
      <c r="D22" s="114">
        <v>23700</v>
      </c>
      <c r="E22" s="114">
        <v>36484</v>
      </c>
      <c r="F22" s="114">
        <v>14096</v>
      </c>
      <c r="G22" s="114">
        <v>6840</v>
      </c>
      <c r="H22" s="114">
        <v>14272</v>
      </c>
      <c r="I22" s="115">
        <v>16796</v>
      </c>
      <c r="J22" s="114">
        <v>11539</v>
      </c>
      <c r="K22" s="114">
        <v>5257</v>
      </c>
      <c r="L22" s="423">
        <v>2953</v>
      </c>
      <c r="M22" s="424">
        <v>2993</v>
      </c>
    </row>
    <row r="23" spans="1:13" ht="11.1" customHeight="1" x14ac:dyDescent="0.2">
      <c r="A23" s="422" t="s">
        <v>387</v>
      </c>
      <c r="B23" s="115">
        <v>50830</v>
      </c>
      <c r="C23" s="114">
        <v>27189</v>
      </c>
      <c r="D23" s="114">
        <v>23641</v>
      </c>
      <c r="E23" s="114">
        <v>36451</v>
      </c>
      <c r="F23" s="114">
        <v>14172</v>
      </c>
      <c r="G23" s="114">
        <v>6595</v>
      </c>
      <c r="H23" s="114">
        <v>14544</v>
      </c>
      <c r="I23" s="115">
        <v>17025</v>
      </c>
      <c r="J23" s="114">
        <v>11734</v>
      </c>
      <c r="K23" s="114">
        <v>5291</v>
      </c>
      <c r="L23" s="423">
        <v>3159</v>
      </c>
      <c r="M23" s="424">
        <v>3174</v>
      </c>
    </row>
    <row r="24" spans="1:13" ht="11.1" customHeight="1" x14ac:dyDescent="0.2">
      <c r="A24" s="422" t="s">
        <v>388</v>
      </c>
      <c r="B24" s="115">
        <v>52097</v>
      </c>
      <c r="C24" s="114">
        <v>27838</v>
      </c>
      <c r="D24" s="114">
        <v>24259</v>
      </c>
      <c r="E24" s="114">
        <v>36521</v>
      </c>
      <c r="F24" s="114">
        <v>14320</v>
      </c>
      <c r="G24" s="114">
        <v>7331</v>
      </c>
      <c r="H24" s="114">
        <v>14815</v>
      </c>
      <c r="I24" s="115">
        <v>17331</v>
      </c>
      <c r="J24" s="114">
        <v>11689</v>
      </c>
      <c r="K24" s="114">
        <v>5642</v>
      </c>
      <c r="L24" s="423">
        <v>4915</v>
      </c>
      <c r="M24" s="424">
        <v>3897</v>
      </c>
    </row>
    <row r="25" spans="1:13" s="110" customFormat="1" ht="11.1" customHeight="1" x14ac:dyDescent="0.2">
      <c r="A25" s="422" t="s">
        <v>389</v>
      </c>
      <c r="B25" s="115">
        <v>51470</v>
      </c>
      <c r="C25" s="114">
        <v>27357</v>
      </c>
      <c r="D25" s="114">
        <v>24113</v>
      </c>
      <c r="E25" s="114">
        <v>35917</v>
      </c>
      <c r="F25" s="114">
        <v>14306</v>
      </c>
      <c r="G25" s="114">
        <v>7040</v>
      </c>
      <c r="H25" s="114">
        <v>14875</v>
      </c>
      <c r="I25" s="115">
        <v>17368</v>
      </c>
      <c r="J25" s="114">
        <v>11711</v>
      </c>
      <c r="K25" s="114">
        <v>5657</v>
      </c>
      <c r="L25" s="423">
        <v>2351</v>
      </c>
      <c r="M25" s="424">
        <v>2983</v>
      </c>
    </row>
    <row r="26" spans="1:13" ht="15" customHeight="1" x14ac:dyDescent="0.2">
      <c r="A26" s="422" t="s">
        <v>393</v>
      </c>
      <c r="B26" s="115">
        <v>51480</v>
      </c>
      <c r="C26" s="114">
        <v>27327</v>
      </c>
      <c r="D26" s="114">
        <v>24153</v>
      </c>
      <c r="E26" s="114">
        <v>35853</v>
      </c>
      <c r="F26" s="114">
        <v>14384</v>
      </c>
      <c r="G26" s="114">
        <v>6786</v>
      </c>
      <c r="H26" s="114">
        <v>15080</v>
      </c>
      <c r="I26" s="115">
        <v>17020</v>
      </c>
      <c r="J26" s="114">
        <v>11531</v>
      </c>
      <c r="K26" s="114">
        <v>5489</v>
      </c>
      <c r="L26" s="423">
        <v>3874</v>
      </c>
      <c r="M26" s="424">
        <v>3917</v>
      </c>
    </row>
    <row r="27" spans="1:13" ht="11.1" customHeight="1" x14ac:dyDescent="0.2">
      <c r="A27" s="422" t="s">
        <v>387</v>
      </c>
      <c r="B27" s="115">
        <v>51747</v>
      </c>
      <c r="C27" s="114">
        <v>27532</v>
      </c>
      <c r="D27" s="114">
        <v>24215</v>
      </c>
      <c r="E27" s="114">
        <v>35919</v>
      </c>
      <c r="F27" s="114">
        <v>14587</v>
      </c>
      <c r="G27" s="114">
        <v>6629</v>
      </c>
      <c r="H27" s="114">
        <v>15379</v>
      </c>
      <c r="I27" s="115">
        <v>17360</v>
      </c>
      <c r="J27" s="114">
        <v>11752</v>
      </c>
      <c r="K27" s="114">
        <v>5608</v>
      </c>
      <c r="L27" s="423">
        <v>2850</v>
      </c>
      <c r="M27" s="424">
        <v>2663</v>
      </c>
    </row>
    <row r="28" spans="1:13" ht="11.1" customHeight="1" x14ac:dyDescent="0.2">
      <c r="A28" s="422" t="s">
        <v>388</v>
      </c>
      <c r="B28" s="115">
        <v>52563</v>
      </c>
      <c r="C28" s="114">
        <v>27968</v>
      </c>
      <c r="D28" s="114">
        <v>24595</v>
      </c>
      <c r="E28" s="114">
        <v>37693</v>
      </c>
      <c r="F28" s="114">
        <v>14703</v>
      </c>
      <c r="G28" s="114">
        <v>7258</v>
      </c>
      <c r="H28" s="114">
        <v>15488</v>
      </c>
      <c r="I28" s="115">
        <v>17422</v>
      </c>
      <c r="J28" s="114">
        <v>11542</v>
      </c>
      <c r="K28" s="114">
        <v>5880</v>
      </c>
      <c r="L28" s="423">
        <v>4955</v>
      </c>
      <c r="M28" s="424">
        <v>4181</v>
      </c>
    </row>
    <row r="29" spans="1:13" s="110" customFormat="1" ht="11.1" customHeight="1" x14ac:dyDescent="0.2">
      <c r="A29" s="422" t="s">
        <v>389</v>
      </c>
      <c r="B29" s="115">
        <v>51956</v>
      </c>
      <c r="C29" s="114">
        <v>27466</v>
      </c>
      <c r="D29" s="114">
        <v>24490</v>
      </c>
      <c r="E29" s="114">
        <v>37179</v>
      </c>
      <c r="F29" s="114">
        <v>14734</v>
      </c>
      <c r="G29" s="114">
        <v>6958</v>
      </c>
      <c r="H29" s="114">
        <v>15545</v>
      </c>
      <c r="I29" s="115">
        <v>17412</v>
      </c>
      <c r="J29" s="114">
        <v>11498</v>
      </c>
      <c r="K29" s="114">
        <v>5914</v>
      </c>
      <c r="L29" s="423">
        <v>2483</v>
      </c>
      <c r="M29" s="424">
        <v>3018</v>
      </c>
    </row>
    <row r="30" spans="1:13" ht="15" customHeight="1" x14ac:dyDescent="0.2">
      <c r="A30" s="422" t="s">
        <v>394</v>
      </c>
      <c r="B30" s="115">
        <v>52141</v>
      </c>
      <c r="C30" s="114">
        <v>27434</v>
      </c>
      <c r="D30" s="114">
        <v>24707</v>
      </c>
      <c r="E30" s="114">
        <v>37000</v>
      </c>
      <c r="F30" s="114">
        <v>15115</v>
      </c>
      <c r="G30" s="114">
        <v>6741</v>
      </c>
      <c r="H30" s="114">
        <v>15795</v>
      </c>
      <c r="I30" s="115">
        <v>16874</v>
      </c>
      <c r="J30" s="114">
        <v>11174</v>
      </c>
      <c r="K30" s="114">
        <v>5700</v>
      </c>
      <c r="L30" s="423">
        <v>4305</v>
      </c>
      <c r="M30" s="424">
        <v>4106</v>
      </c>
    </row>
    <row r="31" spans="1:13" ht="11.1" customHeight="1" x14ac:dyDescent="0.2">
      <c r="A31" s="422" t="s">
        <v>387</v>
      </c>
      <c r="B31" s="115">
        <v>52295</v>
      </c>
      <c r="C31" s="114">
        <v>27581</v>
      </c>
      <c r="D31" s="114">
        <v>24714</v>
      </c>
      <c r="E31" s="114">
        <v>37010</v>
      </c>
      <c r="F31" s="114">
        <v>15269</v>
      </c>
      <c r="G31" s="114">
        <v>6528</v>
      </c>
      <c r="H31" s="114">
        <v>16023</v>
      </c>
      <c r="I31" s="115">
        <v>17219</v>
      </c>
      <c r="J31" s="114">
        <v>11336</v>
      </c>
      <c r="K31" s="114">
        <v>5883</v>
      </c>
      <c r="L31" s="423">
        <v>3006</v>
      </c>
      <c r="M31" s="424">
        <v>2849</v>
      </c>
    </row>
    <row r="32" spans="1:13" ht="11.1" customHeight="1" x14ac:dyDescent="0.2">
      <c r="A32" s="422" t="s">
        <v>388</v>
      </c>
      <c r="B32" s="115">
        <v>53498</v>
      </c>
      <c r="C32" s="114">
        <v>28266</v>
      </c>
      <c r="D32" s="114">
        <v>25232</v>
      </c>
      <c r="E32" s="114">
        <v>38038</v>
      </c>
      <c r="F32" s="114">
        <v>15452</v>
      </c>
      <c r="G32" s="114">
        <v>7304</v>
      </c>
      <c r="H32" s="114">
        <v>16294</v>
      </c>
      <c r="I32" s="115">
        <v>17254</v>
      </c>
      <c r="J32" s="114">
        <v>11133</v>
      </c>
      <c r="K32" s="114">
        <v>6121</v>
      </c>
      <c r="L32" s="423">
        <v>5030</v>
      </c>
      <c r="M32" s="424">
        <v>4002</v>
      </c>
    </row>
    <row r="33" spans="1:13" s="110" customFormat="1" ht="11.1" customHeight="1" x14ac:dyDescent="0.2">
      <c r="A33" s="422" t="s">
        <v>389</v>
      </c>
      <c r="B33" s="115">
        <v>53624</v>
      </c>
      <c r="C33" s="114">
        <v>28290</v>
      </c>
      <c r="D33" s="114">
        <v>25334</v>
      </c>
      <c r="E33" s="114">
        <v>38068</v>
      </c>
      <c r="F33" s="114">
        <v>15551</v>
      </c>
      <c r="G33" s="114">
        <v>7144</v>
      </c>
      <c r="H33" s="114">
        <v>16473</v>
      </c>
      <c r="I33" s="115">
        <v>17401</v>
      </c>
      <c r="J33" s="114">
        <v>11286</v>
      </c>
      <c r="K33" s="114">
        <v>6115</v>
      </c>
      <c r="L33" s="423">
        <v>2907</v>
      </c>
      <c r="M33" s="424">
        <v>2838</v>
      </c>
    </row>
    <row r="34" spans="1:13" ht="15" customHeight="1" x14ac:dyDescent="0.2">
      <c r="A34" s="422" t="s">
        <v>395</v>
      </c>
      <c r="B34" s="115">
        <v>53724</v>
      </c>
      <c r="C34" s="114">
        <v>28287</v>
      </c>
      <c r="D34" s="114">
        <v>25437</v>
      </c>
      <c r="E34" s="114">
        <v>37967</v>
      </c>
      <c r="F34" s="114">
        <v>15757</v>
      </c>
      <c r="G34" s="114">
        <v>6884</v>
      </c>
      <c r="H34" s="114">
        <v>16740</v>
      </c>
      <c r="I34" s="115">
        <v>17074</v>
      </c>
      <c r="J34" s="114">
        <v>11067</v>
      </c>
      <c r="K34" s="114">
        <v>6007</v>
      </c>
      <c r="L34" s="423">
        <v>3522</v>
      </c>
      <c r="M34" s="424">
        <v>3429</v>
      </c>
    </row>
    <row r="35" spans="1:13" ht="11.1" customHeight="1" x14ac:dyDescent="0.2">
      <c r="A35" s="422" t="s">
        <v>387</v>
      </c>
      <c r="B35" s="115">
        <v>54086</v>
      </c>
      <c r="C35" s="114">
        <v>28530</v>
      </c>
      <c r="D35" s="114">
        <v>25556</v>
      </c>
      <c r="E35" s="114">
        <v>38136</v>
      </c>
      <c r="F35" s="114">
        <v>15950</v>
      </c>
      <c r="G35" s="114">
        <v>6771</v>
      </c>
      <c r="H35" s="114">
        <v>17031</v>
      </c>
      <c r="I35" s="115">
        <v>17346</v>
      </c>
      <c r="J35" s="114">
        <v>11224</v>
      </c>
      <c r="K35" s="114">
        <v>6122</v>
      </c>
      <c r="L35" s="423">
        <v>3785</v>
      </c>
      <c r="M35" s="424">
        <v>3485</v>
      </c>
    </row>
    <row r="36" spans="1:13" ht="11.1" customHeight="1" x14ac:dyDescent="0.2">
      <c r="A36" s="422" t="s">
        <v>388</v>
      </c>
      <c r="B36" s="115">
        <v>55467</v>
      </c>
      <c r="C36" s="114">
        <v>29347</v>
      </c>
      <c r="D36" s="114">
        <v>26120</v>
      </c>
      <c r="E36" s="114">
        <v>39201</v>
      </c>
      <c r="F36" s="114">
        <v>16266</v>
      </c>
      <c r="G36" s="114">
        <v>7557</v>
      </c>
      <c r="H36" s="114">
        <v>17358</v>
      </c>
      <c r="I36" s="115">
        <v>17261</v>
      </c>
      <c r="J36" s="114">
        <v>10940</v>
      </c>
      <c r="K36" s="114">
        <v>6321</v>
      </c>
      <c r="L36" s="423">
        <v>5498</v>
      </c>
      <c r="M36" s="424">
        <v>4260</v>
      </c>
    </row>
    <row r="37" spans="1:13" s="110" customFormat="1" ht="11.1" customHeight="1" x14ac:dyDescent="0.2">
      <c r="A37" s="422" t="s">
        <v>389</v>
      </c>
      <c r="B37" s="115">
        <v>55416</v>
      </c>
      <c r="C37" s="114">
        <v>29243</v>
      </c>
      <c r="D37" s="114">
        <v>26173</v>
      </c>
      <c r="E37" s="114">
        <v>39084</v>
      </c>
      <c r="F37" s="114">
        <v>16332</v>
      </c>
      <c r="G37" s="114">
        <v>7354</v>
      </c>
      <c r="H37" s="114">
        <v>17572</v>
      </c>
      <c r="I37" s="115">
        <v>17402</v>
      </c>
      <c r="J37" s="114">
        <v>11049</v>
      </c>
      <c r="K37" s="114">
        <v>6353</v>
      </c>
      <c r="L37" s="423">
        <v>3298</v>
      </c>
      <c r="M37" s="424">
        <v>3511</v>
      </c>
    </row>
    <row r="38" spans="1:13" ht="15" customHeight="1" x14ac:dyDescent="0.2">
      <c r="A38" s="425" t="s">
        <v>396</v>
      </c>
      <c r="B38" s="115">
        <v>55510</v>
      </c>
      <c r="C38" s="114">
        <v>29277</v>
      </c>
      <c r="D38" s="114">
        <v>26233</v>
      </c>
      <c r="E38" s="114">
        <v>38948</v>
      </c>
      <c r="F38" s="114">
        <v>16562</v>
      </c>
      <c r="G38" s="114">
        <v>7141</v>
      </c>
      <c r="H38" s="114">
        <v>17781</v>
      </c>
      <c r="I38" s="115">
        <v>17092</v>
      </c>
      <c r="J38" s="114">
        <v>10827</v>
      </c>
      <c r="K38" s="114">
        <v>6265</v>
      </c>
      <c r="L38" s="423">
        <v>3871</v>
      </c>
      <c r="M38" s="424">
        <v>3736</v>
      </c>
    </row>
    <row r="39" spans="1:13" ht="11.1" customHeight="1" x14ac:dyDescent="0.2">
      <c r="A39" s="422" t="s">
        <v>387</v>
      </c>
      <c r="B39" s="115">
        <v>55408</v>
      </c>
      <c r="C39" s="114">
        <v>29212</v>
      </c>
      <c r="D39" s="114">
        <v>26196</v>
      </c>
      <c r="E39" s="114">
        <v>38680</v>
      </c>
      <c r="F39" s="114">
        <v>16728</v>
      </c>
      <c r="G39" s="114">
        <v>6888</v>
      </c>
      <c r="H39" s="114">
        <v>18049</v>
      </c>
      <c r="I39" s="115">
        <v>17495</v>
      </c>
      <c r="J39" s="114">
        <v>11074</v>
      </c>
      <c r="K39" s="114">
        <v>6421</v>
      </c>
      <c r="L39" s="423">
        <v>3521</v>
      </c>
      <c r="M39" s="424">
        <v>3638</v>
      </c>
    </row>
    <row r="40" spans="1:13" ht="11.1" customHeight="1" x14ac:dyDescent="0.2">
      <c r="A40" s="425" t="s">
        <v>388</v>
      </c>
      <c r="B40" s="115">
        <v>56001</v>
      </c>
      <c r="C40" s="114">
        <v>29488</v>
      </c>
      <c r="D40" s="114">
        <v>26513</v>
      </c>
      <c r="E40" s="114">
        <v>39198</v>
      </c>
      <c r="F40" s="114">
        <v>16803</v>
      </c>
      <c r="G40" s="114">
        <v>7591</v>
      </c>
      <c r="H40" s="114">
        <v>18107</v>
      </c>
      <c r="I40" s="115">
        <v>17518</v>
      </c>
      <c r="J40" s="114">
        <v>10843</v>
      </c>
      <c r="K40" s="114">
        <v>6675</v>
      </c>
      <c r="L40" s="423">
        <v>5216</v>
      </c>
      <c r="M40" s="424">
        <v>4381</v>
      </c>
    </row>
    <row r="41" spans="1:13" s="110" customFormat="1" ht="11.1" customHeight="1" x14ac:dyDescent="0.2">
      <c r="A41" s="422" t="s">
        <v>389</v>
      </c>
      <c r="B41" s="115">
        <v>55680</v>
      </c>
      <c r="C41" s="114">
        <v>29265</v>
      </c>
      <c r="D41" s="114">
        <v>26415</v>
      </c>
      <c r="E41" s="114">
        <v>38826</v>
      </c>
      <c r="F41" s="114">
        <v>16854</v>
      </c>
      <c r="G41" s="114">
        <v>7283</v>
      </c>
      <c r="H41" s="114">
        <v>18238</v>
      </c>
      <c r="I41" s="115">
        <v>17574</v>
      </c>
      <c r="J41" s="114">
        <v>10875</v>
      </c>
      <c r="K41" s="114">
        <v>6699</v>
      </c>
      <c r="L41" s="423">
        <v>2739</v>
      </c>
      <c r="M41" s="424">
        <v>3105</v>
      </c>
    </row>
    <row r="42" spans="1:13" ht="15" customHeight="1" x14ac:dyDescent="0.2">
      <c r="A42" s="422" t="s">
        <v>397</v>
      </c>
      <c r="B42" s="115">
        <v>55778</v>
      </c>
      <c r="C42" s="114">
        <v>29403</v>
      </c>
      <c r="D42" s="114">
        <v>26375</v>
      </c>
      <c r="E42" s="114">
        <v>38860</v>
      </c>
      <c r="F42" s="114">
        <v>16918</v>
      </c>
      <c r="G42" s="114">
        <v>7102</v>
      </c>
      <c r="H42" s="114">
        <v>18374</v>
      </c>
      <c r="I42" s="115">
        <v>17231</v>
      </c>
      <c r="J42" s="114">
        <v>10652</v>
      </c>
      <c r="K42" s="114">
        <v>6579</v>
      </c>
      <c r="L42" s="423">
        <v>4097</v>
      </c>
      <c r="M42" s="424">
        <v>3997</v>
      </c>
    </row>
    <row r="43" spans="1:13" ht="11.1" customHeight="1" x14ac:dyDescent="0.2">
      <c r="A43" s="422" t="s">
        <v>387</v>
      </c>
      <c r="B43" s="115">
        <v>55730</v>
      </c>
      <c r="C43" s="114">
        <v>29391</v>
      </c>
      <c r="D43" s="114">
        <v>26339</v>
      </c>
      <c r="E43" s="114">
        <v>38658</v>
      </c>
      <c r="F43" s="114">
        <v>17072</v>
      </c>
      <c r="G43" s="114">
        <v>6783</v>
      </c>
      <c r="H43" s="114">
        <v>18618</v>
      </c>
      <c r="I43" s="115">
        <v>17641</v>
      </c>
      <c r="J43" s="114">
        <v>10908</v>
      </c>
      <c r="K43" s="114">
        <v>6733</v>
      </c>
      <c r="L43" s="423">
        <v>3550</v>
      </c>
      <c r="M43" s="424">
        <v>3649</v>
      </c>
    </row>
    <row r="44" spans="1:13" ht="11.1" customHeight="1" x14ac:dyDescent="0.2">
      <c r="A44" s="422" t="s">
        <v>388</v>
      </c>
      <c r="B44" s="115">
        <v>56979</v>
      </c>
      <c r="C44" s="114">
        <v>30127</v>
      </c>
      <c r="D44" s="114">
        <v>26852</v>
      </c>
      <c r="E44" s="114">
        <v>39697</v>
      </c>
      <c r="F44" s="114">
        <v>17282</v>
      </c>
      <c r="G44" s="114">
        <v>7632</v>
      </c>
      <c r="H44" s="114">
        <v>18873</v>
      </c>
      <c r="I44" s="115">
        <v>17576</v>
      </c>
      <c r="J44" s="114">
        <v>10601</v>
      </c>
      <c r="K44" s="114">
        <v>6975</v>
      </c>
      <c r="L44" s="423">
        <v>5568</v>
      </c>
      <c r="M44" s="424">
        <v>4541</v>
      </c>
    </row>
    <row r="45" spans="1:13" s="110" customFormat="1" ht="11.1" customHeight="1" x14ac:dyDescent="0.2">
      <c r="A45" s="422" t="s">
        <v>389</v>
      </c>
      <c r="B45" s="115">
        <v>56821</v>
      </c>
      <c r="C45" s="114">
        <v>29959</v>
      </c>
      <c r="D45" s="114">
        <v>26862</v>
      </c>
      <c r="E45" s="114">
        <v>39517</v>
      </c>
      <c r="F45" s="114">
        <v>17304</v>
      </c>
      <c r="G45" s="114">
        <v>7429</v>
      </c>
      <c r="H45" s="114">
        <v>19038</v>
      </c>
      <c r="I45" s="115">
        <v>17646</v>
      </c>
      <c r="J45" s="114">
        <v>10712</v>
      </c>
      <c r="K45" s="114">
        <v>6934</v>
      </c>
      <c r="L45" s="423">
        <v>3174</v>
      </c>
      <c r="M45" s="424">
        <v>3467</v>
      </c>
    </row>
    <row r="46" spans="1:13" ht="15" customHeight="1" x14ac:dyDescent="0.2">
      <c r="A46" s="422" t="s">
        <v>398</v>
      </c>
      <c r="B46" s="115">
        <v>56870</v>
      </c>
      <c r="C46" s="114">
        <v>30015</v>
      </c>
      <c r="D46" s="114">
        <v>26855</v>
      </c>
      <c r="E46" s="114">
        <v>39438</v>
      </c>
      <c r="F46" s="114">
        <v>17432</v>
      </c>
      <c r="G46" s="114">
        <v>7173</v>
      </c>
      <c r="H46" s="114">
        <v>19324</v>
      </c>
      <c r="I46" s="115">
        <v>17349</v>
      </c>
      <c r="J46" s="114">
        <v>10519</v>
      </c>
      <c r="K46" s="114">
        <v>6830</v>
      </c>
      <c r="L46" s="423">
        <v>4185</v>
      </c>
      <c r="M46" s="424">
        <v>4122</v>
      </c>
    </row>
    <row r="47" spans="1:13" ht="11.1" customHeight="1" x14ac:dyDescent="0.2">
      <c r="A47" s="422" t="s">
        <v>387</v>
      </c>
      <c r="B47" s="115">
        <v>56980</v>
      </c>
      <c r="C47" s="114">
        <v>30073</v>
      </c>
      <c r="D47" s="114">
        <v>26907</v>
      </c>
      <c r="E47" s="114">
        <v>39408</v>
      </c>
      <c r="F47" s="114">
        <v>17572</v>
      </c>
      <c r="G47" s="114">
        <v>6924</v>
      </c>
      <c r="H47" s="114">
        <v>19601</v>
      </c>
      <c r="I47" s="115">
        <v>17725</v>
      </c>
      <c r="J47" s="114">
        <v>10729</v>
      </c>
      <c r="K47" s="114">
        <v>6996</v>
      </c>
      <c r="L47" s="423">
        <v>3590</v>
      </c>
      <c r="M47" s="424">
        <v>3513</v>
      </c>
    </row>
    <row r="48" spans="1:13" ht="11.1" customHeight="1" x14ac:dyDescent="0.2">
      <c r="A48" s="422" t="s">
        <v>388</v>
      </c>
      <c r="B48" s="115">
        <v>59039</v>
      </c>
      <c r="C48" s="114">
        <v>31010</v>
      </c>
      <c r="D48" s="114">
        <v>28029</v>
      </c>
      <c r="E48" s="114">
        <v>40952</v>
      </c>
      <c r="F48" s="114">
        <v>18087</v>
      </c>
      <c r="G48" s="114">
        <v>7915</v>
      </c>
      <c r="H48" s="114">
        <v>20014</v>
      </c>
      <c r="I48" s="115">
        <v>17641</v>
      </c>
      <c r="J48" s="114">
        <v>10379</v>
      </c>
      <c r="K48" s="114">
        <v>7262</v>
      </c>
      <c r="L48" s="423">
        <v>6365</v>
      </c>
      <c r="M48" s="424">
        <v>5115</v>
      </c>
    </row>
    <row r="49" spans="1:17" s="110" customFormat="1" ht="11.1" customHeight="1" x14ac:dyDescent="0.2">
      <c r="A49" s="422" t="s">
        <v>389</v>
      </c>
      <c r="B49" s="115">
        <v>58386</v>
      </c>
      <c r="C49" s="114">
        <v>30680</v>
      </c>
      <c r="D49" s="114">
        <v>27706</v>
      </c>
      <c r="E49" s="114">
        <v>40339</v>
      </c>
      <c r="F49" s="114">
        <v>18047</v>
      </c>
      <c r="G49" s="114">
        <v>7602</v>
      </c>
      <c r="H49" s="114">
        <v>19955</v>
      </c>
      <c r="I49" s="115">
        <v>17556</v>
      </c>
      <c r="J49" s="114">
        <v>10374</v>
      </c>
      <c r="K49" s="114">
        <v>7182</v>
      </c>
      <c r="L49" s="423">
        <v>3072</v>
      </c>
      <c r="M49" s="424">
        <v>3428</v>
      </c>
    </row>
    <row r="50" spans="1:17" ht="15" customHeight="1" x14ac:dyDescent="0.2">
      <c r="A50" s="422" t="s">
        <v>399</v>
      </c>
      <c r="B50" s="143">
        <v>58635</v>
      </c>
      <c r="C50" s="144">
        <v>30814</v>
      </c>
      <c r="D50" s="144">
        <v>27821</v>
      </c>
      <c r="E50" s="144">
        <v>40372</v>
      </c>
      <c r="F50" s="144">
        <v>18263</v>
      </c>
      <c r="G50" s="144">
        <v>7448</v>
      </c>
      <c r="H50" s="144">
        <v>20201</v>
      </c>
      <c r="I50" s="143">
        <v>16673</v>
      </c>
      <c r="J50" s="144">
        <v>9924</v>
      </c>
      <c r="K50" s="144">
        <v>6749</v>
      </c>
      <c r="L50" s="426">
        <v>4136</v>
      </c>
      <c r="M50" s="427">
        <v>4153</v>
      </c>
    </row>
    <row r="51" spans="1:17" ht="11.25" customHeight="1" x14ac:dyDescent="0.2">
      <c r="A51" s="428"/>
      <c r="B51" s="429"/>
      <c r="C51" s="430"/>
      <c r="D51" s="430"/>
      <c r="E51" s="430"/>
      <c r="F51" s="430"/>
      <c r="G51" s="430"/>
      <c r="H51" s="430"/>
      <c r="I51" s="430"/>
      <c r="J51" s="431"/>
      <c r="K51" s="269"/>
      <c r="L51" s="430"/>
      <c r="M51" s="432" t="s">
        <v>45</v>
      </c>
    </row>
    <row r="52" spans="1:17" ht="18" customHeight="1" x14ac:dyDescent="0.2">
      <c r="A52" s="659" t="s">
        <v>400</v>
      </c>
      <c r="B52" s="659"/>
      <c r="C52" s="659"/>
      <c r="D52" s="659"/>
      <c r="E52" s="659"/>
      <c r="F52" s="659"/>
      <c r="G52" s="659"/>
      <c r="H52" s="659"/>
      <c r="I52" s="659"/>
      <c r="J52" s="659"/>
      <c r="K52" s="659"/>
      <c r="L52" s="659"/>
      <c r="M52" s="659"/>
    </row>
    <row r="53" spans="1:17" ht="38.1" customHeight="1" x14ac:dyDescent="0.2">
      <c r="A53" s="660" t="s">
        <v>401</v>
      </c>
      <c r="B53" s="660"/>
      <c r="C53" s="660"/>
      <c r="D53" s="660"/>
      <c r="E53" s="660"/>
      <c r="F53" s="660"/>
      <c r="G53" s="660"/>
      <c r="H53" s="660"/>
      <c r="I53" s="660"/>
      <c r="J53" s="660"/>
      <c r="K53" s="660"/>
      <c r="L53" s="660"/>
      <c r="M53" s="660"/>
    </row>
    <row r="54" spans="1:17" s="151" customFormat="1" ht="9" x14ac:dyDescent="0.15">
      <c r="A54" s="661" t="s">
        <v>323</v>
      </c>
      <c r="B54" s="661"/>
      <c r="C54" s="661"/>
      <c r="D54" s="661"/>
      <c r="E54" s="661"/>
      <c r="F54" s="661"/>
      <c r="G54" s="661"/>
      <c r="H54" s="661"/>
      <c r="I54" s="661"/>
      <c r="J54" s="661"/>
      <c r="K54" s="661"/>
      <c r="L54" s="661"/>
      <c r="M54" s="661"/>
    </row>
    <row r="55" spans="1:17" s="151" customFormat="1" ht="20.25" customHeight="1" x14ac:dyDescent="0.15">
      <c r="A55" s="662"/>
      <c r="B55" s="663"/>
      <c r="C55" s="663"/>
      <c r="D55" s="663"/>
      <c r="E55" s="663"/>
      <c r="F55" s="663"/>
      <c r="G55" s="663"/>
      <c r="H55" s="663"/>
      <c r="I55" s="663"/>
      <c r="J55" s="663"/>
      <c r="K55" s="663"/>
      <c r="L55" s="221"/>
      <c r="M55" s="221"/>
    </row>
    <row r="56" spans="1:17" s="151" customFormat="1" ht="18" customHeight="1" x14ac:dyDescent="0.2">
      <c r="A56" s="664" t="s">
        <v>519</v>
      </c>
      <c r="B56" s="665"/>
      <c r="C56" s="665"/>
      <c r="D56" s="665"/>
      <c r="E56" s="665"/>
      <c r="F56" s="665"/>
      <c r="G56" s="665"/>
      <c r="H56" s="665"/>
      <c r="I56" s="665"/>
      <c r="J56" s="665"/>
      <c r="K56" s="665"/>
    </row>
    <row r="57" spans="1:17" s="151" customFormat="1" ht="11.25" customHeight="1" x14ac:dyDescent="0.2">
      <c r="A57" s="666"/>
      <c r="B57" s="666"/>
      <c r="C57" s="666"/>
      <c r="D57" s="666"/>
      <c r="E57" s="666"/>
      <c r="F57" s="666"/>
      <c r="G57" s="666"/>
      <c r="H57" s="666"/>
      <c r="I57" s="666"/>
      <c r="J57" s="666"/>
      <c r="L57" s="219"/>
      <c r="N57" s="219"/>
      <c r="O57" s="219"/>
      <c r="P57" s="219"/>
      <c r="Q57" s="219"/>
    </row>
    <row r="58" spans="1:17" ht="12.75" customHeight="1" x14ac:dyDescent="0.2">
      <c r="A58" s="433"/>
      <c r="B58" s="434"/>
      <c r="C58" s="435"/>
      <c r="D58" s="435"/>
      <c r="E58" s="435"/>
      <c r="F58" s="435"/>
      <c r="G58" s="435"/>
      <c r="H58" s="435"/>
      <c r="I58" s="435"/>
      <c r="J58" s="436"/>
      <c r="L58" s="435"/>
      <c r="N58" s="226"/>
      <c r="O58" s="226"/>
      <c r="P58" s="226"/>
      <c r="Q58" s="226"/>
    </row>
    <row r="59" spans="1:17" ht="12.75" customHeight="1" x14ac:dyDescent="0.2">
      <c r="A59" s="437"/>
      <c r="B59" s="434"/>
      <c r="C59" s="435"/>
      <c r="D59" s="435"/>
      <c r="E59" s="435"/>
      <c r="F59" s="435"/>
      <c r="G59" s="435"/>
      <c r="H59" s="435"/>
      <c r="I59" s="435"/>
      <c r="J59" s="436"/>
      <c r="L59" s="435"/>
    </row>
    <row r="60" spans="1:17" ht="12.75" customHeight="1" x14ac:dyDescent="0.2">
      <c r="A60" s="438"/>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9"/>
    </row>
    <row r="68" spans="1:13" ht="15.95" customHeight="1" x14ac:dyDescent="0.2">
      <c r="A68" s="439"/>
    </row>
    <row r="70" spans="1:13" ht="15.95" customHeight="1" x14ac:dyDescent="0.2">
      <c r="K70" s="440"/>
      <c r="M70" s="440"/>
    </row>
    <row r="71" spans="1:13" ht="15.95" customHeight="1" x14ac:dyDescent="0.2">
      <c r="K71" s="440"/>
      <c r="M71" s="440"/>
    </row>
    <row r="72" spans="1:13" ht="15.95" customHeight="1" x14ac:dyDescent="0.2">
      <c r="A72" s="439"/>
      <c r="K72" s="440"/>
      <c r="M72" s="440"/>
    </row>
    <row r="76" spans="1:13" ht="15.95" customHeight="1" x14ac:dyDescent="0.2">
      <c r="A76" s="439"/>
    </row>
    <row r="80" spans="1:13" ht="15.95" customHeight="1" x14ac:dyDescent="0.2">
      <c r="A80" s="439"/>
    </row>
    <row r="84" spans="1:1" ht="15.95" customHeight="1" x14ac:dyDescent="0.2">
      <c r="A84" s="439"/>
    </row>
    <row r="88" spans="1:1" ht="15.95" customHeight="1" x14ac:dyDescent="0.2">
      <c r="A88" s="439"/>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6" customWidth="1"/>
    <col min="2" max="2" width="78" style="446" customWidth="1"/>
    <col min="3" max="6" width="102.75" style="446" customWidth="1"/>
    <col min="7" max="256" width="11" style="446"/>
    <col min="257" max="257" width="2" style="446" customWidth="1"/>
    <col min="258" max="258" width="78" style="446" customWidth="1"/>
    <col min="259" max="262" width="102.75" style="446" customWidth="1"/>
    <col min="263" max="512" width="11" style="446"/>
    <col min="513" max="513" width="2" style="446" customWidth="1"/>
    <col min="514" max="514" width="78" style="446" customWidth="1"/>
    <col min="515" max="518" width="102.75" style="446" customWidth="1"/>
    <col min="519" max="768" width="11" style="446"/>
    <col min="769" max="769" width="2" style="446" customWidth="1"/>
    <col min="770" max="770" width="78" style="446" customWidth="1"/>
    <col min="771" max="774" width="102.75" style="446" customWidth="1"/>
    <col min="775" max="1024" width="11" style="446"/>
    <col min="1025" max="1025" width="2" style="446" customWidth="1"/>
    <col min="1026" max="1026" width="78" style="446" customWidth="1"/>
    <col min="1027" max="1030" width="102.75" style="446" customWidth="1"/>
    <col min="1031" max="1280" width="11" style="446"/>
    <col min="1281" max="1281" width="2" style="446" customWidth="1"/>
    <col min="1282" max="1282" width="78" style="446" customWidth="1"/>
    <col min="1283" max="1286" width="102.75" style="446" customWidth="1"/>
    <col min="1287" max="1536" width="11" style="446"/>
    <col min="1537" max="1537" width="2" style="446" customWidth="1"/>
    <col min="1538" max="1538" width="78" style="446" customWidth="1"/>
    <col min="1539" max="1542" width="102.75" style="446" customWidth="1"/>
    <col min="1543" max="1792" width="11" style="446"/>
    <col min="1793" max="1793" width="2" style="446" customWidth="1"/>
    <col min="1794" max="1794" width="78" style="446" customWidth="1"/>
    <col min="1795" max="1798" width="102.75" style="446" customWidth="1"/>
    <col min="1799" max="2048" width="11" style="446"/>
    <col min="2049" max="2049" width="2" style="446" customWidth="1"/>
    <col min="2050" max="2050" width="78" style="446" customWidth="1"/>
    <col min="2051" max="2054" width="102.75" style="446" customWidth="1"/>
    <col min="2055" max="2304" width="11" style="446"/>
    <col min="2305" max="2305" width="2" style="446" customWidth="1"/>
    <col min="2306" max="2306" width="78" style="446" customWidth="1"/>
    <col min="2307" max="2310" width="102.75" style="446" customWidth="1"/>
    <col min="2311" max="2560" width="11" style="446"/>
    <col min="2561" max="2561" width="2" style="446" customWidth="1"/>
    <col min="2562" max="2562" width="78" style="446" customWidth="1"/>
    <col min="2563" max="2566" width="102.75" style="446" customWidth="1"/>
    <col min="2567" max="2816" width="11" style="446"/>
    <col min="2817" max="2817" width="2" style="446" customWidth="1"/>
    <col min="2818" max="2818" width="78" style="446" customWidth="1"/>
    <col min="2819" max="2822" width="102.75" style="446" customWidth="1"/>
    <col min="2823" max="3072" width="11" style="446"/>
    <col min="3073" max="3073" width="2" style="446" customWidth="1"/>
    <col min="3074" max="3074" width="78" style="446" customWidth="1"/>
    <col min="3075" max="3078" width="102.75" style="446" customWidth="1"/>
    <col min="3079" max="3328" width="11" style="446"/>
    <col min="3329" max="3329" width="2" style="446" customWidth="1"/>
    <col min="3330" max="3330" width="78" style="446" customWidth="1"/>
    <col min="3331" max="3334" width="102.75" style="446" customWidth="1"/>
    <col min="3335" max="3584" width="11" style="446"/>
    <col min="3585" max="3585" width="2" style="446" customWidth="1"/>
    <col min="3586" max="3586" width="78" style="446" customWidth="1"/>
    <col min="3587" max="3590" width="102.75" style="446" customWidth="1"/>
    <col min="3591" max="3840" width="11" style="446"/>
    <col min="3841" max="3841" width="2" style="446" customWidth="1"/>
    <col min="3842" max="3842" width="78" style="446" customWidth="1"/>
    <col min="3843" max="3846" width="102.75" style="446" customWidth="1"/>
    <col min="3847" max="4096" width="11" style="446"/>
    <col min="4097" max="4097" width="2" style="446" customWidth="1"/>
    <col min="4098" max="4098" width="78" style="446" customWidth="1"/>
    <col min="4099" max="4102" width="102.75" style="446" customWidth="1"/>
    <col min="4103" max="4352" width="11" style="446"/>
    <col min="4353" max="4353" width="2" style="446" customWidth="1"/>
    <col min="4354" max="4354" width="78" style="446" customWidth="1"/>
    <col min="4355" max="4358" width="102.75" style="446" customWidth="1"/>
    <col min="4359" max="4608" width="11" style="446"/>
    <col min="4609" max="4609" width="2" style="446" customWidth="1"/>
    <col min="4610" max="4610" width="78" style="446" customWidth="1"/>
    <col min="4611" max="4614" width="102.75" style="446" customWidth="1"/>
    <col min="4615" max="4864" width="11" style="446"/>
    <col min="4865" max="4865" width="2" style="446" customWidth="1"/>
    <col min="4866" max="4866" width="78" style="446" customWidth="1"/>
    <col min="4867" max="4870" width="102.75" style="446" customWidth="1"/>
    <col min="4871" max="5120" width="11" style="446"/>
    <col min="5121" max="5121" width="2" style="446" customWidth="1"/>
    <col min="5122" max="5122" width="78" style="446" customWidth="1"/>
    <col min="5123" max="5126" width="102.75" style="446" customWidth="1"/>
    <col min="5127" max="5376" width="11" style="446"/>
    <col min="5377" max="5377" width="2" style="446" customWidth="1"/>
    <col min="5378" max="5378" width="78" style="446" customWidth="1"/>
    <col min="5379" max="5382" width="102.75" style="446" customWidth="1"/>
    <col min="5383" max="5632" width="11" style="446"/>
    <col min="5633" max="5633" width="2" style="446" customWidth="1"/>
    <col min="5634" max="5634" width="78" style="446" customWidth="1"/>
    <col min="5635" max="5638" width="102.75" style="446" customWidth="1"/>
    <col min="5639" max="5888" width="11" style="446"/>
    <col min="5889" max="5889" width="2" style="446" customWidth="1"/>
    <col min="5890" max="5890" width="78" style="446" customWidth="1"/>
    <col min="5891" max="5894" width="102.75" style="446" customWidth="1"/>
    <col min="5895" max="6144" width="11" style="446"/>
    <col min="6145" max="6145" width="2" style="446" customWidth="1"/>
    <col min="6146" max="6146" width="78" style="446" customWidth="1"/>
    <col min="6147" max="6150" width="102.75" style="446" customWidth="1"/>
    <col min="6151" max="6400" width="11" style="446"/>
    <col min="6401" max="6401" width="2" style="446" customWidth="1"/>
    <col min="6402" max="6402" width="78" style="446" customWidth="1"/>
    <col min="6403" max="6406" width="102.75" style="446" customWidth="1"/>
    <col min="6407" max="6656" width="11" style="446"/>
    <col min="6657" max="6657" width="2" style="446" customWidth="1"/>
    <col min="6658" max="6658" width="78" style="446" customWidth="1"/>
    <col min="6659" max="6662" width="102.75" style="446" customWidth="1"/>
    <col min="6663" max="6912" width="11" style="446"/>
    <col min="6913" max="6913" width="2" style="446" customWidth="1"/>
    <col min="6914" max="6914" width="78" style="446" customWidth="1"/>
    <col min="6915" max="6918" width="102.75" style="446" customWidth="1"/>
    <col min="6919" max="7168" width="11" style="446"/>
    <col min="7169" max="7169" width="2" style="446" customWidth="1"/>
    <col min="7170" max="7170" width="78" style="446" customWidth="1"/>
    <col min="7171" max="7174" width="102.75" style="446" customWidth="1"/>
    <col min="7175" max="7424" width="11" style="446"/>
    <col min="7425" max="7425" width="2" style="446" customWidth="1"/>
    <col min="7426" max="7426" width="78" style="446" customWidth="1"/>
    <col min="7427" max="7430" width="102.75" style="446" customWidth="1"/>
    <col min="7431" max="7680" width="11" style="446"/>
    <col min="7681" max="7681" width="2" style="446" customWidth="1"/>
    <col min="7682" max="7682" width="78" style="446" customWidth="1"/>
    <col min="7683" max="7686" width="102.75" style="446" customWidth="1"/>
    <col min="7687" max="7936" width="11" style="446"/>
    <col min="7937" max="7937" width="2" style="446" customWidth="1"/>
    <col min="7938" max="7938" width="78" style="446" customWidth="1"/>
    <col min="7939" max="7942" width="102.75" style="446" customWidth="1"/>
    <col min="7943" max="8192" width="11" style="446"/>
    <col min="8193" max="8193" width="2" style="446" customWidth="1"/>
    <col min="8194" max="8194" width="78" style="446" customWidth="1"/>
    <col min="8195" max="8198" width="102.75" style="446" customWidth="1"/>
    <col min="8199" max="8448" width="11" style="446"/>
    <col min="8449" max="8449" width="2" style="446" customWidth="1"/>
    <col min="8450" max="8450" width="78" style="446" customWidth="1"/>
    <col min="8451" max="8454" width="102.75" style="446" customWidth="1"/>
    <col min="8455" max="8704" width="11" style="446"/>
    <col min="8705" max="8705" width="2" style="446" customWidth="1"/>
    <col min="8706" max="8706" width="78" style="446" customWidth="1"/>
    <col min="8707" max="8710" width="102.75" style="446" customWidth="1"/>
    <col min="8711" max="8960" width="11" style="446"/>
    <col min="8961" max="8961" width="2" style="446" customWidth="1"/>
    <col min="8962" max="8962" width="78" style="446" customWidth="1"/>
    <col min="8963" max="8966" width="102.75" style="446" customWidth="1"/>
    <col min="8967" max="9216" width="11" style="446"/>
    <col min="9217" max="9217" width="2" style="446" customWidth="1"/>
    <col min="9218" max="9218" width="78" style="446" customWidth="1"/>
    <col min="9219" max="9222" width="102.75" style="446" customWidth="1"/>
    <col min="9223" max="9472" width="11" style="446"/>
    <col min="9473" max="9473" width="2" style="446" customWidth="1"/>
    <col min="9474" max="9474" width="78" style="446" customWidth="1"/>
    <col min="9475" max="9478" width="102.75" style="446" customWidth="1"/>
    <col min="9479" max="9728" width="11" style="446"/>
    <col min="9729" max="9729" width="2" style="446" customWidth="1"/>
    <col min="9730" max="9730" width="78" style="446" customWidth="1"/>
    <col min="9731" max="9734" width="102.75" style="446" customWidth="1"/>
    <col min="9735" max="9984" width="11" style="446"/>
    <col min="9985" max="9985" width="2" style="446" customWidth="1"/>
    <col min="9986" max="9986" width="78" style="446" customWidth="1"/>
    <col min="9987" max="9990" width="102.75" style="446" customWidth="1"/>
    <col min="9991" max="10240" width="11" style="446"/>
    <col min="10241" max="10241" width="2" style="446" customWidth="1"/>
    <col min="10242" max="10242" width="78" style="446" customWidth="1"/>
    <col min="10243" max="10246" width="102.75" style="446" customWidth="1"/>
    <col min="10247" max="10496" width="11" style="446"/>
    <col min="10497" max="10497" width="2" style="446" customWidth="1"/>
    <col min="10498" max="10498" width="78" style="446" customWidth="1"/>
    <col min="10499" max="10502" width="102.75" style="446" customWidth="1"/>
    <col min="10503" max="10752" width="11" style="446"/>
    <col min="10753" max="10753" width="2" style="446" customWidth="1"/>
    <col min="10754" max="10754" width="78" style="446" customWidth="1"/>
    <col min="10755" max="10758" width="102.75" style="446" customWidth="1"/>
    <col min="10759" max="11008" width="11" style="446"/>
    <col min="11009" max="11009" width="2" style="446" customWidth="1"/>
    <col min="11010" max="11010" width="78" style="446" customWidth="1"/>
    <col min="11011" max="11014" width="102.75" style="446" customWidth="1"/>
    <col min="11015" max="11264" width="11" style="446"/>
    <col min="11265" max="11265" width="2" style="446" customWidth="1"/>
    <col min="11266" max="11266" width="78" style="446" customWidth="1"/>
    <col min="11267" max="11270" width="102.75" style="446" customWidth="1"/>
    <col min="11271" max="11520" width="11" style="446"/>
    <col min="11521" max="11521" width="2" style="446" customWidth="1"/>
    <col min="11522" max="11522" width="78" style="446" customWidth="1"/>
    <col min="11523" max="11526" width="102.75" style="446" customWidth="1"/>
    <col min="11527" max="11776" width="11" style="446"/>
    <col min="11777" max="11777" width="2" style="446" customWidth="1"/>
    <col min="11778" max="11778" width="78" style="446" customWidth="1"/>
    <col min="11779" max="11782" width="102.75" style="446" customWidth="1"/>
    <col min="11783" max="12032" width="11" style="446"/>
    <col min="12033" max="12033" width="2" style="446" customWidth="1"/>
    <col min="12034" max="12034" width="78" style="446" customWidth="1"/>
    <col min="12035" max="12038" width="102.75" style="446" customWidth="1"/>
    <col min="12039" max="12288" width="11" style="446"/>
    <col min="12289" max="12289" width="2" style="446" customWidth="1"/>
    <col min="12290" max="12290" width="78" style="446" customWidth="1"/>
    <col min="12291" max="12294" width="102.75" style="446" customWidth="1"/>
    <col min="12295" max="12544" width="11" style="446"/>
    <col min="12545" max="12545" width="2" style="446" customWidth="1"/>
    <col min="12546" max="12546" width="78" style="446" customWidth="1"/>
    <col min="12547" max="12550" width="102.75" style="446" customWidth="1"/>
    <col min="12551" max="12800" width="11" style="446"/>
    <col min="12801" max="12801" width="2" style="446" customWidth="1"/>
    <col min="12802" max="12802" width="78" style="446" customWidth="1"/>
    <col min="12803" max="12806" width="102.75" style="446" customWidth="1"/>
    <col min="12807" max="13056" width="11" style="446"/>
    <col min="13057" max="13057" width="2" style="446" customWidth="1"/>
    <col min="13058" max="13058" width="78" style="446" customWidth="1"/>
    <col min="13059" max="13062" width="102.75" style="446" customWidth="1"/>
    <col min="13063" max="13312" width="11" style="446"/>
    <col min="13313" max="13313" width="2" style="446" customWidth="1"/>
    <col min="13314" max="13314" width="78" style="446" customWidth="1"/>
    <col min="13315" max="13318" width="102.75" style="446" customWidth="1"/>
    <col min="13319" max="13568" width="11" style="446"/>
    <col min="13569" max="13569" width="2" style="446" customWidth="1"/>
    <col min="13570" max="13570" width="78" style="446" customWidth="1"/>
    <col min="13571" max="13574" width="102.75" style="446" customWidth="1"/>
    <col min="13575" max="13824" width="11" style="446"/>
    <col min="13825" max="13825" width="2" style="446" customWidth="1"/>
    <col min="13826" max="13826" width="78" style="446" customWidth="1"/>
    <col min="13827" max="13830" width="102.75" style="446" customWidth="1"/>
    <col min="13831" max="14080" width="11" style="446"/>
    <col min="14081" max="14081" width="2" style="446" customWidth="1"/>
    <col min="14082" max="14082" width="78" style="446" customWidth="1"/>
    <col min="14083" max="14086" width="102.75" style="446" customWidth="1"/>
    <col min="14087" max="14336" width="11" style="446"/>
    <col min="14337" max="14337" width="2" style="446" customWidth="1"/>
    <col min="14338" max="14338" width="78" style="446" customWidth="1"/>
    <col min="14339" max="14342" width="102.75" style="446" customWidth="1"/>
    <col min="14343" max="14592" width="11" style="446"/>
    <col min="14593" max="14593" width="2" style="446" customWidth="1"/>
    <col min="14594" max="14594" width="78" style="446" customWidth="1"/>
    <col min="14595" max="14598" width="102.75" style="446" customWidth="1"/>
    <col min="14599" max="14848" width="11" style="446"/>
    <col min="14849" max="14849" width="2" style="446" customWidth="1"/>
    <col min="14850" max="14850" width="78" style="446" customWidth="1"/>
    <col min="14851" max="14854" width="102.75" style="446" customWidth="1"/>
    <col min="14855" max="15104" width="11" style="446"/>
    <col min="15105" max="15105" width="2" style="446" customWidth="1"/>
    <col min="15106" max="15106" width="78" style="446" customWidth="1"/>
    <col min="15107" max="15110" width="102.75" style="446" customWidth="1"/>
    <col min="15111" max="15360" width="11" style="446"/>
    <col min="15361" max="15361" width="2" style="446" customWidth="1"/>
    <col min="15362" max="15362" width="78" style="446" customWidth="1"/>
    <col min="15363" max="15366" width="102.75" style="446" customWidth="1"/>
    <col min="15367" max="15616" width="11" style="446"/>
    <col min="15617" max="15617" width="2" style="446" customWidth="1"/>
    <col min="15618" max="15618" width="78" style="446" customWidth="1"/>
    <col min="15619" max="15622" width="102.75" style="446" customWidth="1"/>
    <col min="15623" max="15872" width="11" style="446"/>
    <col min="15873" max="15873" width="2" style="446" customWidth="1"/>
    <col min="15874" max="15874" width="78" style="446" customWidth="1"/>
    <col min="15875" max="15878" width="102.75" style="446" customWidth="1"/>
    <col min="15879" max="16128" width="11" style="446"/>
    <col min="16129" max="16129" width="2" style="446" customWidth="1"/>
    <col min="16130" max="16130" width="78" style="446" customWidth="1"/>
    <col min="16131" max="16134" width="102.75" style="446" customWidth="1"/>
    <col min="16135" max="16384" width="11" style="446"/>
  </cols>
  <sheetData>
    <row r="1" spans="1:2" s="443" customFormat="1" ht="36.75" customHeight="1" x14ac:dyDescent="0.2">
      <c r="A1" s="441"/>
      <c r="B1" s="442" t="s">
        <v>6</v>
      </c>
    </row>
    <row r="2" spans="1:2" s="444" customFormat="1" ht="19.5" customHeight="1" x14ac:dyDescent="0.2">
      <c r="B2" s="445" t="s">
        <v>402</v>
      </c>
    </row>
    <row r="3" spans="1:2" ht="15" x14ac:dyDescent="0.25">
      <c r="B3" s="447" t="s">
        <v>403</v>
      </c>
    </row>
    <row r="5" spans="1:2" ht="29.25" customHeight="1" x14ac:dyDescent="0.2">
      <c r="B5" s="448" t="s">
        <v>404</v>
      </c>
    </row>
    <row r="6" spans="1:2" ht="9.9499999999999993" customHeight="1" x14ac:dyDescent="0.2">
      <c r="B6" s="448"/>
    </row>
    <row r="7" spans="1:2" ht="73.5" customHeight="1" x14ac:dyDescent="0.2">
      <c r="B7" s="448" t="s">
        <v>405</v>
      </c>
    </row>
    <row r="8" spans="1:2" ht="9.9499999999999993" customHeight="1" x14ac:dyDescent="0.2">
      <c r="B8" s="448"/>
    </row>
    <row r="9" spans="1:2" ht="50.25" customHeight="1" x14ac:dyDescent="0.2">
      <c r="B9" s="448" t="s">
        <v>406</v>
      </c>
    </row>
    <row r="10" spans="1:2" ht="9.9499999999999993" customHeight="1" x14ac:dyDescent="0.2">
      <c r="B10" s="448"/>
    </row>
    <row r="11" spans="1:2" ht="79.5" customHeight="1" x14ac:dyDescent="0.2">
      <c r="B11" s="448" t="s">
        <v>407</v>
      </c>
    </row>
    <row r="12" spans="1:2" ht="9.9499999999999993" customHeight="1" x14ac:dyDescent="0.2">
      <c r="B12" s="448"/>
    </row>
    <row r="13" spans="1:2" ht="48.75" customHeight="1" x14ac:dyDescent="0.2">
      <c r="B13" s="448" t="s">
        <v>408</v>
      </c>
    </row>
    <row r="14" spans="1:2" ht="9.9499999999999993" customHeight="1" x14ac:dyDescent="0.2">
      <c r="B14" s="448"/>
    </row>
    <row r="15" spans="1:2" ht="33" customHeight="1" x14ac:dyDescent="0.2">
      <c r="B15" s="448" t="s">
        <v>409</v>
      </c>
    </row>
    <row r="16" spans="1:2" ht="9.9499999999999993" customHeight="1" x14ac:dyDescent="0.2">
      <c r="B16" s="448"/>
    </row>
    <row r="17" spans="2:2" ht="105" customHeight="1" x14ac:dyDescent="0.2">
      <c r="B17" s="448" t="s">
        <v>410</v>
      </c>
    </row>
    <row r="18" spans="2:2" ht="9.9499999999999993" customHeight="1" x14ac:dyDescent="0.2">
      <c r="B18" s="448"/>
    </row>
    <row r="19" spans="2:2" ht="13.5" customHeight="1" x14ac:dyDescent="0.2">
      <c r="B19" s="449" t="s">
        <v>411</v>
      </c>
    </row>
    <row r="20" spans="2:2" ht="40.5" customHeight="1" x14ac:dyDescent="0.2">
      <c r="B20" s="450" t="s">
        <v>412</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3" customWidth="1"/>
    <col min="2" max="2" width="78" style="453" customWidth="1"/>
    <col min="3" max="6" width="11" style="453"/>
    <col min="7" max="7" width="4.125" style="453" customWidth="1"/>
    <col min="8" max="256" width="11" style="453"/>
    <col min="257" max="257" width="1.875" style="453" customWidth="1"/>
    <col min="258" max="258" width="78" style="453" customWidth="1"/>
    <col min="259" max="262" width="11" style="453"/>
    <col min="263" max="263" width="4.125" style="453" customWidth="1"/>
    <col min="264" max="512" width="11" style="453"/>
    <col min="513" max="513" width="1.875" style="453" customWidth="1"/>
    <col min="514" max="514" width="78" style="453" customWidth="1"/>
    <col min="515" max="518" width="11" style="453"/>
    <col min="519" max="519" width="4.125" style="453" customWidth="1"/>
    <col min="520" max="768" width="11" style="453"/>
    <col min="769" max="769" width="1.875" style="453" customWidth="1"/>
    <col min="770" max="770" width="78" style="453" customWidth="1"/>
    <col min="771" max="774" width="11" style="453"/>
    <col min="775" max="775" width="4.125" style="453" customWidth="1"/>
    <col min="776" max="1024" width="11" style="453"/>
    <col min="1025" max="1025" width="1.875" style="453" customWidth="1"/>
    <col min="1026" max="1026" width="78" style="453" customWidth="1"/>
    <col min="1027" max="1030" width="11" style="453"/>
    <col min="1031" max="1031" width="4.125" style="453" customWidth="1"/>
    <col min="1032" max="1280" width="11" style="453"/>
    <col min="1281" max="1281" width="1.875" style="453" customWidth="1"/>
    <col min="1282" max="1282" width="78" style="453" customWidth="1"/>
    <col min="1283" max="1286" width="11" style="453"/>
    <col min="1287" max="1287" width="4.125" style="453" customWidth="1"/>
    <col min="1288" max="1536" width="11" style="453"/>
    <col min="1537" max="1537" width="1.875" style="453" customWidth="1"/>
    <col min="1538" max="1538" width="78" style="453" customWidth="1"/>
    <col min="1539" max="1542" width="11" style="453"/>
    <col min="1543" max="1543" width="4.125" style="453" customWidth="1"/>
    <col min="1544" max="1792" width="11" style="453"/>
    <col min="1793" max="1793" width="1.875" style="453" customWidth="1"/>
    <col min="1794" max="1794" width="78" style="453" customWidth="1"/>
    <col min="1795" max="1798" width="11" style="453"/>
    <col min="1799" max="1799" width="4.125" style="453" customWidth="1"/>
    <col min="1800" max="2048" width="11" style="453"/>
    <col min="2049" max="2049" width="1.875" style="453" customWidth="1"/>
    <col min="2050" max="2050" width="78" style="453" customWidth="1"/>
    <col min="2051" max="2054" width="11" style="453"/>
    <col min="2055" max="2055" width="4.125" style="453" customWidth="1"/>
    <col min="2056" max="2304" width="11" style="453"/>
    <col min="2305" max="2305" width="1.875" style="453" customWidth="1"/>
    <col min="2306" max="2306" width="78" style="453" customWidth="1"/>
    <col min="2307" max="2310" width="11" style="453"/>
    <col min="2311" max="2311" width="4.125" style="453" customWidth="1"/>
    <col min="2312" max="2560" width="11" style="453"/>
    <col min="2561" max="2561" width="1.875" style="453" customWidth="1"/>
    <col min="2562" max="2562" width="78" style="453" customWidth="1"/>
    <col min="2563" max="2566" width="11" style="453"/>
    <col min="2567" max="2567" width="4.125" style="453" customWidth="1"/>
    <col min="2568" max="2816" width="11" style="453"/>
    <col min="2817" max="2817" width="1.875" style="453" customWidth="1"/>
    <col min="2818" max="2818" width="78" style="453" customWidth="1"/>
    <col min="2819" max="2822" width="11" style="453"/>
    <col min="2823" max="2823" width="4.125" style="453" customWidth="1"/>
    <col min="2824" max="3072" width="11" style="453"/>
    <col min="3073" max="3073" width="1.875" style="453" customWidth="1"/>
    <col min="3074" max="3074" width="78" style="453" customWidth="1"/>
    <col min="3075" max="3078" width="11" style="453"/>
    <col min="3079" max="3079" width="4.125" style="453" customWidth="1"/>
    <col min="3080" max="3328" width="11" style="453"/>
    <col min="3329" max="3329" width="1.875" style="453" customWidth="1"/>
    <col min="3330" max="3330" width="78" style="453" customWidth="1"/>
    <col min="3331" max="3334" width="11" style="453"/>
    <col min="3335" max="3335" width="4.125" style="453" customWidth="1"/>
    <col min="3336" max="3584" width="11" style="453"/>
    <col min="3585" max="3585" width="1.875" style="453" customWidth="1"/>
    <col min="3586" max="3586" width="78" style="453" customWidth="1"/>
    <col min="3587" max="3590" width="11" style="453"/>
    <col min="3591" max="3591" width="4.125" style="453" customWidth="1"/>
    <col min="3592" max="3840" width="11" style="453"/>
    <col min="3841" max="3841" width="1.875" style="453" customWidth="1"/>
    <col min="3842" max="3842" width="78" style="453" customWidth="1"/>
    <col min="3843" max="3846" width="11" style="453"/>
    <col min="3847" max="3847" width="4.125" style="453" customWidth="1"/>
    <col min="3848" max="4096" width="11" style="453"/>
    <col min="4097" max="4097" width="1.875" style="453" customWidth="1"/>
    <col min="4098" max="4098" width="78" style="453" customWidth="1"/>
    <col min="4099" max="4102" width="11" style="453"/>
    <col min="4103" max="4103" width="4.125" style="453" customWidth="1"/>
    <col min="4104" max="4352" width="11" style="453"/>
    <col min="4353" max="4353" width="1.875" style="453" customWidth="1"/>
    <col min="4354" max="4354" width="78" style="453" customWidth="1"/>
    <col min="4355" max="4358" width="11" style="453"/>
    <col min="4359" max="4359" width="4.125" style="453" customWidth="1"/>
    <col min="4360" max="4608" width="11" style="453"/>
    <col min="4609" max="4609" width="1.875" style="453" customWidth="1"/>
    <col min="4610" max="4610" width="78" style="453" customWidth="1"/>
    <col min="4611" max="4614" width="11" style="453"/>
    <col min="4615" max="4615" width="4.125" style="453" customWidth="1"/>
    <col min="4616" max="4864" width="11" style="453"/>
    <col min="4865" max="4865" width="1.875" style="453" customWidth="1"/>
    <col min="4866" max="4866" width="78" style="453" customWidth="1"/>
    <col min="4867" max="4870" width="11" style="453"/>
    <col min="4871" max="4871" width="4.125" style="453" customWidth="1"/>
    <col min="4872" max="5120" width="11" style="453"/>
    <col min="5121" max="5121" width="1.875" style="453" customWidth="1"/>
    <col min="5122" max="5122" width="78" style="453" customWidth="1"/>
    <col min="5123" max="5126" width="11" style="453"/>
    <col min="5127" max="5127" width="4.125" style="453" customWidth="1"/>
    <col min="5128" max="5376" width="11" style="453"/>
    <col min="5377" max="5377" width="1.875" style="453" customWidth="1"/>
    <col min="5378" max="5378" width="78" style="453" customWidth="1"/>
    <col min="5379" max="5382" width="11" style="453"/>
    <col min="5383" max="5383" width="4.125" style="453" customWidth="1"/>
    <col min="5384" max="5632" width="11" style="453"/>
    <col min="5633" max="5633" width="1.875" style="453" customWidth="1"/>
    <col min="5634" max="5634" width="78" style="453" customWidth="1"/>
    <col min="5635" max="5638" width="11" style="453"/>
    <col min="5639" max="5639" width="4.125" style="453" customWidth="1"/>
    <col min="5640" max="5888" width="11" style="453"/>
    <col min="5889" max="5889" width="1.875" style="453" customWidth="1"/>
    <col min="5890" max="5890" width="78" style="453" customWidth="1"/>
    <col min="5891" max="5894" width="11" style="453"/>
    <col min="5895" max="5895" width="4.125" style="453" customWidth="1"/>
    <col min="5896" max="6144" width="11" style="453"/>
    <col min="6145" max="6145" width="1.875" style="453" customWidth="1"/>
    <col min="6146" max="6146" width="78" style="453" customWidth="1"/>
    <col min="6147" max="6150" width="11" style="453"/>
    <col min="6151" max="6151" width="4.125" style="453" customWidth="1"/>
    <col min="6152" max="6400" width="11" style="453"/>
    <col min="6401" max="6401" width="1.875" style="453" customWidth="1"/>
    <col min="6402" max="6402" width="78" style="453" customWidth="1"/>
    <col min="6403" max="6406" width="11" style="453"/>
    <col min="6407" max="6407" width="4.125" style="453" customWidth="1"/>
    <col min="6408" max="6656" width="11" style="453"/>
    <col min="6657" max="6657" width="1.875" style="453" customWidth="1"/>
    <col min="6658" max="6658" width="78" style="453" customWidth="1"/>
    <col min="6659" max="6662" width="11" style="453"/>
    <col min="6663" max="6663" width="4.125" style="453" customWidth="1"/>
    <col min="6664" max="6912" width="11" style="453"/>
    <col min="6913" max="6913" width="1.875" style="453" customWidth="1"/>
    <col min="6914" max="6914" width="78" style="453" customWidth="1"/>
    <col min="6915" max="6918" width="11" style="453"/>
    <col min="6919" max="6919" width="4.125" style="453" customWidth="1"/>
    <col min="6920" max="7168" width="11" style="453"/>
    <col min="7169" max="7169" width="1.875" style="453" customWidth="1"/>
    <col min="7170" max="7170" width="78" style="453" customWidth="1"/>
    <col min="7171" max="7174" width="11" style="453"/>
    <col min="7175" max="7175" width="4.125" style="453" customWidth="1"/>
    <col min="7176" max="7424" width="11" style="453"/>
    <col min="7425" max="7425" width="1.875" style="453" customWidth="1"/>
    <col min="7426" max="7426" width="78" style="453" customWidth="1"/>
    <col min="7427" max="7430" width="11" style="453"/>
    <col min="7431" max="7431" width="4.125" style="453" customWidth="1"/>
    <col min="7432" max="7680" width="11" style="453"/>
    <col min="7681" max="7681" width="1.875" style="453" customWidth="1"/>
    <col min="7682" max="7682" width="78" style="453" customWidth="1"/>
    <col min="7683" max="7686" width="11" style="453"/>
    <col min="7687" max="7687" width="4.125" style="453" customWidth="1"/>
    <col min="7688" max="7936" width="11" style="453"/>
    <col min="7937" max="7937" width="1.875" style="453" customWidth="1"/>
    <col min="7938" max="7938" width="78" style="453" customWidth="1"/>
    <col min="7939" max="7942" width="11" style="453"/>
    <col min="7943" max="7943" width="4.125" style="453" customWidth="1"/>
    <col min="7944" max="8192" width="11" style="453"/>
    <col min="8193" max="8193" width="1.875" style="453" customWidth="1"/>
    <col min="8194" max="8194" width="78" style="453" customWidth="1"/>
    <col min="8195" max="8198" width="11" style="453"/>
    <col min="8199" max="8199" width="4.125" style="453" customWidth="1"/>
    <col min="8200" max="8448" width="11" style="453"/>
    <col min="8449" max="8449" width="1.875" style="453" customWidth="1"/>
    <col min="8450" max="8450" width="78" style="453" customWidth="1"/>
    <col min="8451" max="8454" width="11" style="453"/>
    <col min="8455" max="8455" width="4.125" style="453" customWidth="1"/>
    <col min="8456" max="8704" width="11" style="453"/>
    <col min="8705" max="8705" width="1.875" style="453" customWidth="1"/>
    <col min="8706" max="8706" width="78" style="453" customWidth="1"/>
    <col min="8707" max="8710" width="11" style="453"/>
    <col min="8711" max="8711" width="4.125" style="453" customWidth="1"/>
    <col min="8712" max="8960" width="11" style="453"/>
    <col min="8961" max="8961" width="1.875" style="453" customWidth="1"/>
    <col min="8962" max="8962" width="78" style="453" customWidth="1"/>
    <col min="8963" max="8966" width="11" style="453"/>
    <col min="8967" max="8967" width="4.125" style="453" customWidth="1"/>
    <col min="8968" max="9216" width="11" style="453"/>
    <col min="9217" max="9217" width="1.875" style="453" customWidth="1"/>
    <col min="9218" max="9218" width="78" style="453" customWidth="1"/>
    <col min="9219" max="9222" width="11" style="453"/>
    <col min="9223" max="9223" width="4.125" style="453" customWidth="1"/>
    <col min="9224" max="9472" width="11" style="453"/>
    <col min="9473" max="9473" width="1.875" style="453" customWidth="1"/>
    <col min="9474" max="9474" width="78" style="453" customWidth="1"/>
    <col min="9475" max="9478" width="11" style="453"/>
    <col min="9479" max="9479" width="4.125" style="453" customWidth="1"/>
    <col min="9480" max="9728" width="11" style="453"/>
    <col min="9729" max="9729" width="1.875" style="453" customWidth="1"/>
    <col min="9730" max="9730" width="78" style="453" customWidth="1"/>
    <col min="9731" max="9734" width="11" style="453"/>
    <col min="9735" max="9735" width="4.125" style="453" customWidth="1"/>
    <col min="9736" max="9984" width="11" style="453"/>
    <col min="9985" max="9985" width="1.875" style="453" customWidth="1"/>
    <col min="9986" max="9986" width="78" style="453" customWidth="1"/>
    <col min="9987" max="9990" width="11" style="453"/>
    <col min="9991" max="9991" width="4.125" style="453" customWidth="1"/>
    <col min="9992" max="10240" width="11" style="453"/>
    <col min="10241" max="10241" width="1.875" style="453" customWidth="1"/>
    <col min="10242" max="10242" width="78" style="453" customWidth="1"/>
    <col min="10243" max="10246" width="11" style="453"/>
    <col min="10247" max="10247" width="4.125" style="453" customWidth="1"/>
    <col min="10248" max="10496" width="11" style="453"/>
    <col min="10497" max="10497" width="1.875" style="453" customWidth="1"/>
    <col min="10498" max="10498" width="78" style="453" customWidth="1"/>
    <col min="10499" max="10502" width="11" style="453"/>
    <col min="10503" max="10503" width="4.125" style="453" customWidth="1"/>
    <col min="10504" max="10752" width="11" style="453"/>
    <col min="10753" max="10753" width="1.875" style="453" customWidth="1"/>
    <col min="10754" max="10754" width="78" style="453" customWidth="1"/>
    <col min="10755" max="10758" width="11" style="453"/>
    <col min="10759" max="10759" width="4.125" style="453" customWidth="1"/>
    <col min="10760" max="11008" width="11" style="453"/>
    <col min="11009" max="11009" width="1.875" style="453" customWidth="1"/>
    <col min="11010" max="11010" width="78" style="453" customWidth="1"/>
    <col min="11011" max="11014" width="11" style="453"/>
    <col min="11015" max="11015" width="4.125" style="453" customWidth="1"/>
    <col min="11016" max="11264" width="11" style="453"/>
    <col min="11265" max="11265" width="1.875" style="453" customWidth="1"/>
    <col min="11266" max="11266" width="78" style="453" customWidth="1"/>
    <col min="11267" max="11270" width="11" style="453"/>
    <col min="11271" max="11271" width="4.125" style="453" customWidth="1"/>
    <col min="11272" max="11520" width="11" style="453"/>
    <col min="11521" max="11521" width="1.875" style="453" customWidth="1"/>
    <col min="11522" max="11522" width="78" style="453" customWidth="1"/>
    <col min="11523" max="11526" width="11" style="453"/>
    <col min="11527" max="11527" width="4.125" style="453" customWidth="1"/>
    <col min="11528" max="11776" width="11" style="453"/>
    <col min="11777" max="11777" width="1.875" style="453" customWidth="1"/>
    <col min="11778" max="11778" width="78" style="453" customWidth="1"/>
    <col min="11779" max="11782" width="11" style="453"/>
    <col min="11783" max="11783" width="4.125" style="453" customWidth="1"/>
    <col min="11784" max="12032" width="11" style="453"/>
    <col min="12033" max="12033" width="1.875" style="453" customWidth="1"/>
    <col min="12034" max="12034" width="78" style="453" customWidth="1"/>
    <col min="12035" max="12038" width="11" style="453"/>
    <col min="12039" max="12039" width="4.125" style="453" customWidth="1"/>
    <col min="12040" max="12288" width="11" style="453"/>
    <col min="12289" max="12289" width="1.875" style="453" customWidth="1"/>
    <col min="12290" max="12290" width="78" style="453" customWidth="1"/>
    <col min="12291" max="12294" width="11" style="453"/>
    <col min="12295" max="12295" width="4.125" style="453" customWidth="1"/>
    <col min="12296" max="12544" width="11" style="453"/>
    <col min="12545" max="12545" width="1.875" style="453" customWidth="1"/>
    <col min="12546" max="12546" width="78" style="453" customWidth="1"/>
    <col min="12547" max="12550" width="11" style="453"/>
    <col min="12551" max="12551" width="4.125" style="453" customWidth="1"/>
    <col min="12552" max="12800" width="11" style="453"/>
    <col min="12801" max="12801" width="1.875" style="453" customWidth="1"/>
    <col min="12802" max="12802" width="78" style="453" customWidth="1"/>
    <col min="12803" max="12806" width="11" style="453"/>
    <col min="12807" max="12807" width="4.125" style="453" customWidth="1"/>
    <col min="12808" max="13056" width="11" style="453"/>
    <col min="13057" max="13057" width="1.875" style="453" customWidth="1"/>
    <col min="13058" max="13058" width="78" style="453" customWidth="1"/>
    <col min="13059" max="13062" width="11" style="453"/>
    <col min="13063" max="13063" width="4.125" style="453" customWidth="1"/>
    <col min="13064" max="13312" width="11" style="453"/>
    <col min="13313" max="13313" width="1.875" style="453" customWidth="1"/>
    <col min="13314" max="13314" width="78" style="453" customWidth="1"/>
    <col min="13315" max="13318" width="11" style="453"/>
    <col min="13319" max="13319" width="4.125" style="453" customWidth="1"/>
    <col min="13320" max="13568" width="11" style="453"/>
    <col min="13569" max="13569" width="1.875" style="453" customWidth="1"/>
    <col min="13570" max="13570" width="78" style="453" customWidth="1"/>
    <col min="13571" max="13574" width="11" style="453"/>
    <col min="13575" max="13575" width="4.125" style="453" customWidth="1"/>
    <col min="13576" max="13824" width="11" style="453"/>
    <col min="13825" max="13825" width="1.875" style="453" customWidth="1"/>
    <col min="13826" max="13826" width="78" style="453" customWidth="1"/>
    <col min="13827" max="13830" width="11" style="453"/>
    <col min="13831" max="13831" width="4.125" style="453" customWidth="1"/>
    <col min="13832" max="14080" width="11" style="453"/>
    <col min="14081" max="14081" width="1.875" style="453" customWidth="1"/>
    <col min="14082" max="14082" width="78" style="453" customWidth="1"/>
    <col min="14083" max="14086" width="11" style="453"/>
    <col min="14087" max="14087" width="4.125" style="453" customWidth="1"/>
    <col min="14088" max="14336" width="11" style="453"/>
    <col min="14337" max="14337" width="1.875" style="453" customWidth="1"/>
    <col min="14338" max="14338" width="78" style="453" customWidth="1"/>
    <col min="14339" max="14342" width="11" style="453"/>
    <col min="14343" max="14343" width="4.125" style="453" customWidth="1"/>
    <col min="14344" max="14592" width="11" style="453"/>
    <col min="14593" max="14593" width="1.875" style="453" customWidth="1"/>
    <col min="14594" max="14594" width="78" style="453" customWidth="1"/>
    <col min="14595" max="14598" width="11" style="453"/>
    <col min="14599" max="14599" width="4.125" style="453" customWidth="1"/>
    <col min="14600" max="14848" width="11" style="453"/>
    <col min="14849" max="14849" width="1.875" style="453" customWidth="1"/>
    <col min="14850" max="14850" width="78" style="453" customWidth="1"/>
    <col min="14851" max="14854" width="11" style="453"/>
    <col min="14855" max="14855" width="4.125" style="453" customWidth="1"/>
    <col min="14856" max="15104" width="11" style="453"/>
    <col min="15105" max="15105" width="1.875" style="453" customWidth="1"/>
    <col min="15106" max="15106" width="78" style="453" customWidth="1"/>
    <col min="15107" max="15110" width="11" style="453"/>
    <col min="15111" max="15111" width="4.125" style="453" customWidth="1"/>
    <col min="15112" max="15360" width="11" style="453"/>
    <col min="15361" max="15361" width="1.875" style="453" customWidth="1"/>
    <col min="15362" max="15362" width="78" style="453" customWidth="1"/>
    <col min="15363" max="15366" width="11" style="453"/>
    <col min="15367" max="15367" width="4.125" style="453" customWidth="1"/>
    <col min="15368" max="15616" width="11" style="453"/>
    <col min="15617" max="15617" width="1.875" style="453" customWidth="1"/>
    <col min="15618" max="15618" width="78" style="453" customWidth="1"/>
    <col min="15619" max="15622" width="11" style="453"/>
    <col min="15623" max="15623" width="4.125" style="453" customWidth="1"/>
    <col min="15624" max="15872" width="11" style="453"/>
    <col min="15873" max="15873" width="1.875" style="453" customWidth="1"/>
    <col min="15874" max="15874" width="78" style="453" customWidth="1"/>
    <col min="15875" max="15878" width="11" style="453"/>
    <col min="15879" max="15879" width="4.125" style="453" customWidth="1"/>
    <col min="15880" max="16128" width="11" style="453"/>
    <col min="16129" max="16129" width="1.875" style="453" customWidth="1"/>
    <col min="16130" max="16130" width="78" style="453" customWidth="1"/>
    <col min="16131" max="16134" width="11" style="453"/>
    <col min="16135" max="16135" width="4.125" style="453" customWidth="1"/>
    <col min="16136" max="16384" width="11" style="453"/>
  </cols>
  <sheetData>
    <row r="1" spans="1:2" ht="39.75" customHeight="1" x14ac:dyDescent="0.2">
      <c r="A1" s="451"/>
      <c r="B1" s="452" t="s">
        <v>6</v>
      </c>
    </row>
    <row r="2" spans="1:2" ht="25.5" customHeight="1" x14ac:dyDescent="0.2">
      <c r="B2" s="454" t="s">
        <v>402</v>
      </c>
    </row>
    <row r="3" spans="1:2" ht="24.95" customHeight="1" x14ac:dyDescent="0.2">
      <c r="A3" s="455"/>
      <c r="B3" s="456" t="s">
        <v>413</v>
      </c>
    </row>
    <row r="4" spans="1:2" s="446" customFormat="1" ht="12" x14ac:dyDescent="0.2"/>
    <row r="5" spans="1:2" s="446" customFormat="1" ht="139.5" customHeight="1" x14ac:dyDescent="0.2">
      <c r="B5" s="448" t="s">
        <v>414</v>
      </c>
    </row>
    <row r="6" spans="1:2" s="446" customFormat="1" ht="9.9499999999999993" customHeight="1" x14ac:dyDescent="0.2">
      <c r="B6" s="448"/>
    </row>
    <row r="7" spans="1:2" s="446" customFormat="1" ht="222.75" customHeight="1" x14ac:dyDescent="0.2">
      <c r="B7" s="448" t="s">
        <v>415</v>
      </c>
    </row>
    <row r="8" spans="1:2" s="446" customFormat="1" ht="9.9499999999999993" customHeight="1" x14ac:dyDescent="0.2">
      <c r="B8" s="448"/>
    </row>
    <row r="9" spans="1:2" s="446" customFormat="1" ht="61.5" customHeight="1" x14ac:dyDescent="0.2">
      <c r="B9" s="457" t="s">
        <v>416</v>
      </c>
    </row>
    <row r="10" spans="1:2" s="446" customFormat="1" ht="9.9499999999999993" customHeight="1" x14ac:dyDescent="0.2">
      <c r="B10" s="448"/>
    </row>
    <row r="11" spans="1:2" s="446" customFormat="1" ht="152.25" customHeight="1" x14ac:dyDescent="0.2">
      <c r="B11" s="448" t="s">
        <v>417</v>
      </c>
    </row>
    <row r="12" spans="1:2" s="446" customFormat="1" ht="9.9499999999999993" customHeight="1" x14ac:dyDescent="0.2">
      <c r="B12" s="448"/>
    </row>
    <row r="13" spans="1:2" s="446" customFormat="1" ht="96" customHeight="1" x14ac:dyDescent="0.2">
      <c r="B13" s="448" t="s">
        <v>418</v>
      </c>
    </row>
    <row r="14" spans="1:2" s="446" customFormat="1" ht="9.9499999999999993" customHeight="1" x14ac:dyDescent="0.2">
      <c r="B14" s="448"/>
    </row>
    <row r="15" spans="1:2" s="446" customFormat="1" ht="176.25" customHeight="1" x14ac:dyDescent="0.2">
      <c r="B15" s="457" t="s">
        <v>419</v>
      </c>
    </row>
    <row r="16" spans="1:2" s="446" customFormat="1" ht="9.9499999999999993" customHeight="1" x14ac:dyDescent="0.2">
      <c r="B16" s="448"/>
    </row>
    <row r="17" spans="1:6" s="446" customFormat="1" ht="26.25" customHeight="1" x14ac:dyDescent="0.2">
      <c r="B17" s="449" t="s">
        <v>420</v>
      </c>
    </row>
    <row r="18" spans="1:6" s="446" customFormat="1" ht="37.5" customHeight="1" x14ac:dyDescent="0.2">
      <c r="B18" s="450" t="s">
        <v>421</v>
      </c>
    </row>
    <row r="19" spans="1:6" s="446" customFormat="1" ht="12" x14ac:dyDescent="0.2"/>
    <row r="20" spans="1:6" s="446" customFormat="1" ht="12" x14ac:dyDescent="0.2"/>
    <row r="21" spans="1:6" s="446" customFormat="1" ht="12" x14ac:dyDescent="0.2"/>
    <row r="22" spans="1:6" x14ac:dyDescent="0.2">
      <c r="A22" s="455"/>
      <c r="B22" s="455"/>
      <c r="C22" s="455"/>
      <c r="D22" s="455"/>
      <c r="E22" s="455"/>
      <c r="F22" s="455"/>
    </row>
    <row r="23" spans="1:6" x14ac:dyDescent="0.2">
      <c r="A23" s="455"/>
      <c r="B23" s="455"/>
      <c r="C23" s="455"/>
      <c r="D23" s="455"/>
      <c r="E23" s="455"/>
      <c r="F23" s="455"/>
    </row>
    <row r="24" spans="1:6" x14ac:dyDescent="0.2">
      <c r="A24" s="458"/>
      <c r="B24" s="455"/>
      <c r="C24" s="455"/>
      <c r="D24" s="455"/>
      <c r="E24" s="455"/>
      <c r="F24" s="455"/>
    </row>
    <row r="25" spans="1:6" x14ac:dyDescent="0.2">
      <c r="A25" s="459"/>
      <c r="B25" s="455"/>
      <c r="C25" s="455"/>
      <c r="D25" s="455"/>
      <c r="E25" s="455"/>
      <c r="F25" s="455"/>
    </row>
    <row r="26" spans="1:6" x14ac:dyDescent="0.2">
      <c r="A26" s="455"/>
      <c r="B26" s="455"/>
      <c r="C26" s="455"/>
      <c r="D26" s="455"/>
      <c r="E26" s="455"/>
      <c r="F26" s="455"/>
    </row>
    <row r="27" spans="1:6" x14ac:dyDescent="0.2">
      <c r="A27" s="455"/>
      <c r="B27" s="455"/>
      <c r="C27" s="455"/>
      <c r="D27" s="455"/>
      <c r="E27" s="455"/>
      <c r="F27" s="455"/>
    </row>
    <row r="28" spans="1:6" x14ac:dyDescent="0.2">
      <c r="A28" s="455"/>
      <c r="B28" s="455"/>
      <c r="C28" s="455"/>
      <c r="D28" s="455"/>
      <c r="E28" s="455"/>
      <c r="F28" s="455"/>
    </row>
    <row r="29" spans="1:6" x14ac:dyDescent="0.2">
      <c r="A29" s="455"/>
      <c r="B29" s="455"/>
      <c r="C29" s="455"/>
      <c r="D29" s="455"/>
      <c r="E29" s="455"/>
      <c r="F29" s="455"/>
    </row>
    <row r="30" spans="1:6" x14ac:dyDescent="0.2">
      <c r="A30" s="455"/>
      <c r="B30" s="455"/>
      <c r="C30" s="455"/>
      <c r="D30" s="455"/>
      <c r="E30" s="455"/>
      <c r="F30" s="455"/>
    </row>
    <row r="31" spans="1:6" x14ac:dyDescent="0.2">
      <c r="A31" s="455"/>
      <c r="B31" s="455"/>
      <c r="C31" s="455"/>
      <c r="D31" s="455"/>
      <c r="E31" s="455"/>
      <c r="F31" s="455"/>
    </row>
    <row r="32" spans="1:6" x14ac:dyDescent="0.2">
      <c r="A32" s="455"/>
      <c r="B32" s="455"/>
      <c r="C32" s="455"/>
      <c r="D32" s="455"/>
      <c r="E32" s="455"/>
      <c r="F32" s="455"/>
    </row>
    <row r="33" spans="1:10" x14ac:dyDescent="0.2">
      <c r="A33" s="460"/>
      <c r="B33" s="460"/>
      <c r="C33" s="460"/>
      <c r="D33" s="460"/>
      <c r="E33" s="460"/>
      <c r="F33" s="460"/>
    </row>
    <row r="34" spans="1:10" x14ac:dyDescent="0.2">
      <c r="A34" s="455"/>
      <c r="B34" s="455"/>
      <c r="C34" s="455"/>
      <c r="D34" s="455"/>
      <c r="E34" s="455"/>
      <c r="F34" s="455"/>
    </row>
    <row r="35" spans="1:10" x14ac:dyDescent="0.2">
      <c r="A35" s="455"/>
      <c r="B35" s="455"/>
      <c r="C35" s="455"/>
      <c r="D35" s="455"/>
      <c r="E35" s="455"/>
      <c r="F35" s="455"/>
    </row>
    <row r="36" spans="1:10" ht="8.1" customHeight="1" x14ac:dyDescent="0.2">
      <c r="A36" s="455"/>
      <c r="B36" s="455"/>
      <c r="C36" s="455"/>
      <c r="D36" s="455"/>
      <c r="E36" s="455"/>
      <c r="F36" s="455"/>
    </row>
    <row r="37" spans="1:10" ht="13.5" customHeight="1" x14ac:dyDescent="0.2">
      <c r="A37" s="455"/>
      <c r="B37" s="455"/>
      <c r="C37" s="455"/>
      <c r="D37" s="455"/>
      <c r="E37" s="455"/>
      <c r="F37" s="455"/>
    </row>
    <row r="38" spans="1:10" x14ac:dyDescent="0.2">
      <c r="A38" s="455"/>
      <c r="B38" s="455"/>
      <c r="C38" s="455"/>
      <c r="D38" s="455"/>
      <c r="E38" s="455"/>
      <c r="F38" s="455"/>
    </row>
    <row r="39" spans="1:10" x14ac:dyDescent="0.2">
      <c r="A39" s="455"/>
      <c r="B39" s="455"/>
      <c r="C39" s="455"/>
      <c r="D39" s="455"/>
      <c r="E39" s="455"/>
      <c r="F39" s="455"/>
      <c r="J39" s="461"/>
    </row>
    <row r="40" spans="1:10" x14ac:dyDescent="0.2">
      <c r="A40" s="455"/>
      <c r="B40" s="455"/>
      <c r="C40" s="455"/>
      <c r="D40" s="455"/>
      <c r="E40" s="455"/>
      <c r="F40" s="455"/>
    </row>
    <row r="41" spans="1:10" x14ac:dyDescent="0.2">
      <c r="A41" s="455"/>
      <c r="B41" s="455"/>
      <c r="C41" s="455"/>
      <c r="D41" s="455"/>
      <c r="E41" s="455"/>
      <c r="F41" s="455"/>
    </row>
    <row r="42" spans="1:10" x14ac:dyDescent="0.2">
      <c r="A42" s="455"/>
      <c r="B42" s="455"/>
      <c r="C42" s="455"/>
      <c r="D42" s="455"/>
      <c r="E42" s="455"/>
      <c r="F42" s="455"/>
    </row>
    <row r="43" spans="1:10" ht="33" customHeight="1" x14ac:dyDescent="0.2">
      <c r="A43" s="455"/>
      <c r="B43" s="455"/>
      <c r="C43" s="455"/>
      <c r="D43" s="455"/>
      <c r="E43" s="455"/>
      <c r="F43" s="455"/>
    </row>
    <row r="44" spans="1:10" ht="16.5" customHeight="1" x14ac:dyDescent="0.2">
      <c r="A44" s="455"/>
      <c r="B44" s="455"/>
      <c r="C44" s="455"/>
      <c r="D44" s="455"/>
      <c r="E44" s="455"/>
      <c r="F44" s="455"/>
    </row>
    <row r="45" spans="1:10" x14ac:dyDescent="0.2">
      <c r="A45" s="455"/>
      <c r="B45" s="455"/>
      <c r="C45" s="455"/>
      <c r="D45" s="455"/>
      <c r="E45" s="455"/>
      <c r="F45" s="455"/>
    </row>
    <row r="46" spans="1:10" x14ac:dyDescent="0.2">
      <c r="A46" s="455"/>
      <c r="B46" s="455"/>
      <c r="C46" s="455"/>
      <c r="D46" s="455"/>
      <c r="E46" s="455"/>
      <c r="F46" s="455"/>
    </row>
    <row r="47" spans="1:10" x14ac:dyDescent="0.2">
      <c r="A47" s="455"/>
      <c r="B47" s="455"/>
      <c r="C47" s="455"/>
      <c r="D47" s="455"/>
      <c r="E47" s="455"/>
      <c r="F47" s="455"/>
    </row>
    <row r="48" spans="1:10" x14ac:dyDescent="0.2">
      <c r="A48" s="455"/>
      <c r="B48" s="455"/>
      <c r="C48" s="455"/>
      <c r="D48" s="455"/>
      <c r="E48" s="455"/>
      <c r="F48" s="455"/>
    </row>
    <row r="49" spans="1:6" x14ac:dyDescent="0.2">
      <c r="A49" s="455"/>
      <c r="B49" s="455"/>
      <c r="C49" s="455"/>
      <c r="D49" s="455"/>
      <c r="E49" s="455"/>
      <c r="F49" s="455"/>
    </row>
    <row r="50" spans="1:6" x14ac:dyDescent="0.2">
      <c r="A50" s="455"/>
      <c r="B50" s="455"/>
      <c r="C50" s="455"/>
      <c r="D50" s="455"/>
      <c r="E50" s="455"/>
      <c r="F50" s="455"/>
    </row>
    <row r="51" spans="1:6" x14ac:dyDescent="0.2">
      <c r="A51" s="455"/>
      <c r="B51" s="455"/>
      <c r="C51" s="455"/>
      <c r="D51" s="455"/>
      <c r="E51" s="455"/>
      <c r="F51" s="455"/>
    </row>
    <row r="52" spans="1:6" x14ac:dyDescent="0.2">
      <c r="A52" s="455"/>
      <c r="B52" s="455"/>
      <c r="C52" s="455"/>
      <c r="D52" s="455"/>
      <c r="E52" s="455"/>
      <c r="F52" s="455"/>
    </row>
    <row r="53" spans="1:6" x14ac:dyDescent="0.2">
      <c r="A53" s="455"/>
      <c r="B53" s="455"/>
      <c r="C53" s="455"/>
      <c r="D53" s="455"/>
      <c r="E53" s="455"/>
      <c r="F53" s="455"/>
    </row>
    <row r="54" spans="1:6" x14ac:dyDescent="0.2">
      <c r="A54" s="455"/>
      <c r="B54" s="455"/>
      <c r="C54" s="455"/>
      <c r="D54" s="455"/>
      <c r="E54" s="455"/>
      <c r="F54" s="455"/>
    </row>
    <row r="55" spans="1:6" x14ac:dyDescent="0.2">
      <c r="A55" s="455"/>
      <c r="B55" s="455"/>
      <c r="C55" s="455"/>
      <c r="D55" s="455"/>
      <c r="E55" s="455"/>
      <c r="F55" s="455"/>
    </row>
    <row r="56" spans="1:6" x14ac:dyDescent="0.2">
      <c r="A56" s="455"/>
      <c r="B56" s="455"/>
      <c r="C56" s="455"/>
      <c r="D56" s="455"/>
      <c r="E56" s="455"/>
      <c r="F56" s="455"/>
    </row>
    <row r="57" spans="1:6" x14ac:dyDescent="0.2">
      <c r="A57" s="455"/>
      <c r="B57" s="455"/>
      <c r="C57" s="455"/>
      <c r="D57" s="455"/>
      <c r="E57" s="455"/>
      <c r="F57" s="455"/>
    </row>
    <row r="58" spans="1:6" x14ac:dyDescent="0.2">
      <c r="A58" s="455"/>
      <c r="B58" s="455"/>
      <c r="C58" s="455"/>
      <c r="D58" s="455"/>
      <c r="E58" s="455"/>
      <c r="F58" s="455"/>
    </row>
    <row r="59" spans="1:6" x14ac:dyDescent="0.2">
      <c r="A59" s="455"/>
      <c r="B59" s="455"/>
      <c r="C59" s="455"/>
      <c r="D59" s="455"/>
      <c r="E59" s="455"/>
      <c r="F59" s="455"/>
    </row>
    <row r="60" spans="1:6" x14ac:dyDescent="0.2">
      <c r="A60" s="455"/>
      <c r="B60" s="455"/>
      <c r="C60" s="455"/>
      <c r="D60" s="455"/>
      <c r="E60" s="455"/>
      <c r="F60" s="455"/>
    </row>
    <row r="61" spans="1:6" x14ac:dyDescent="0.2">
      <c r="A61" s="455"/>
      <c r="B61" s="455"/>
      <c r="C61" s="455"/>
      <c r="D61" s="455"/>
      <c r="E61" s="455"/>
      <c r="F61" s="455"/>
    </row>
    <row r="62" spans="1:6" x14ac:dyDescent="0.2">
      <c r="A62" s="455"/>
      <c r="B62" s="455"/>
      <c r="C62" s="455"/>
      <c r="D62" s="455"/>
      <c r="E62" s="455"/>
      <c r="F62" s="455"/>
    </row>
    <row r="63" spans="1:6" x14ac:dyDescent="0.2">
      <c r="A63" s="455"/>
      <c r="B63" s="455"/>
      <c r="C63" s="455"/>
      <c r="D63" s="455"/>
      <c r="E63" s="455"/>
      <c r="F63" s="455"/>
    </row>
    <row r="64" spans="1:6" x14ac:dyDescent="0.2">
      <c r="A64" s="455"/>
      <c r="B64" s="455"/>
      <c r="C64" s="455"/>
      <c r="D64" s="455"/>
      <c r="E64" s="455"/>
      <c r="F64" s="455"/>
    </row>
    <row r="65" spans="1:6" x14ac:dyDescent="0.2">
      <c r="A65" s="455"/>
      <c r="B65" s="455"/>
      <c r="C65" s="455"/>
      <c r="D65" s="455"/>
      <c r="E65" s="455"/>
      <c r="F65" s="455"/>
    </row>
    <row r="66" spans="1:6" x14ac:dyDescent="0.2">
      <c r="A66" s="455"/>
      <c r="B66" s="455"/>
      <c r="C66" s="455"/>
      <c r="D66" s="455"/>
      <c r="E66" s="455"/>
      <c r="F66" s="455"/>
    </row>
    <row r="67" spans="1:6" x14ac:dyDescent="0.2">
      <c r="A67" s="455"/>
      <c r="B67" s="455"/>
      <c r="C67" s="455"/>
      <c r="D67" s="455"/>
      <c r="E67" s="455"/>
      <c r="F67" s="455"/>
    </row>
    <row r="68" spans="1:6" x14ac:dyDescent="0.2">
      <c r="A68" s="455"/>
      <c r="B68" s="455"/>
      <c r="C68" s="455"/>
      <c r="D68" s="455"/>
      <c r="E68" s="455"/>
      <c r="F68" s="455"/>
    </row>
    <row r="69" spans="1:6" x14ac:dyDescent="0.2">
      <c r="A69" s="455"/>
      <c r="B69" s="455"/>
      <c r="C69" s="455"/>
      <c r="D69" s="455"/>
      <c r="E69" s="455"/>
      <c r="F69" s="455"/>
    </row>
    <row r="70" spans="1:6" x14ac:dyDescent="0.2">
      <c r="A70" s="455"/>
      <c r="B70" s="455"/>
      <c r="C70" s="455"/>
      <c r="D70" s="455"/>
      <c r="E70" s="455"/>
      <c r="F70" s="455"/>
    </row>
    <row r="71" spans="1:6" x14ac:dyDescent="0.2">
      <c r="A71" s="455"/>
      <c r="B71" s="455"/>
      <c r="C71" s="455"/>
      <c r="D71" s="455"/>
      <c r="E71" s="455"/>
      <c r="F71" s="455"/>
    </row>
    <row r="72" spans="1:6" x14ac:dyDescent="0.2">
      <c r="A72" s="455"/>
      <c r="B72" s="455"/>
      <c r="C72" s="455"/>
      <c r="D72" s="455"/>
      <c r="E72" s="455"/>
      <c r="F72" s="455"/>
    </row>
    <row r="73" spans="1:6" x14ac:dyDescent="0.2">
      <c r="A73" s="455"/>
      <c r="B73" s="455"/>
      <c r="C73" s="455"/>
      <c r="D73" s="455"/>
      <c r="E73" s="455"/>
      <c r="F73" s="455"/>
    </row>
    <row r="74" spans="1:6" x14ac:dyDescent="0.2">
      <c r="A74" s="455"/>
      <c r="B74" s="455"/>
      <c r="C74" s="455"/>
      <c r="D74" s="455"/>
      <c r="E74" s="455"/>
      <c r="F74" s="455"/>
    </row>
    <row r="75" spans="1:6" x14ac:dyDescent="0.2">
      <c r="A75" s="455"/>
      <c r="B75" s="455"/>
      <c r="C75" s="455"/>
      <c r="D75" s="455"/>
      <c r="E75" s="455"/>
      <c r="F75" s="455"/>
    </row>
    <row r="76" spans="1:6" x14ac:dyDescent="0.2">
      <c r="A76" s="455"/>
      <c r="B76" s="455"/>
      <c r="C76" s="455"/>
      <c r="D76" s="455"/>
      <c r="E76" s="455"/>
      <c r="F76" s="455"/>
    </row>
    <row r="77" spans="1:6" x14ac:dyDescent="0.2">
      <c r="A77" s="455"/>
      <c r="B77" s="455"/>
      <c r="C77" s="455"/>
      <c r="D77" s="455"/>
      <c r="E77" s="455"/>
      <c r="F77" s="455"/>
    </row>
    <row r="78" spans="1:6" x14ac:dyDescent="0.2">
      <c r="A78" s="455"/>
      <c r="B78" s="455"/>
      <c r="C78" s="455"/>
      <c r="D78" s="455"/>
      <c r="E78" s="455"/>
      <c r="F78" s="455"/>
    </row>
    <row r="79" spans="1:6" x14ac:dyDescent="0.2">
      <c r="A79" s="455"/>
      <c r="B79" s="455"/>
      <c r="C79" s="455"/>
      <c r="D79" s="455"/>
      <c r="E79" s="455"/>
      <c r="F79" s="455"/>
    </row>
    <row r="80" spans="1:6" x14ac:dyDescent="0.2">
      <c r="A80" s="455"/>
      <c r="B80" s="455"/>
      <c r="C80" s="455"/>
      <c r="D80" s="455"/>
      <c r="E80" s="455"/>
      <c r="F80" s="455"/>
    </row>
    <row r="81" spans="1:6" x14ac:dyDescent="0.2">
      <c r="A81" s="455"/>
      <c r="B81" s="455"/>
      <c r="C81" s="455"/>
      <c r="D81" s="455"/>
      <c r="E81" s="455"/>
      <c r="F81" s="455"/>
    </row>
    <row r="82" spans="1:6" x14ac:dyDescent="0.2">
      <c r="A82" s="455"/>
      <c r="B82" s="455"/>
      <c r="C82" s="455"/>
      <c r="D82" s="455"/>
      <c r="E82" s="455"/>
      <c r="F82" s="455"/>
    </row>
    <row r="83" spans="1:6" x14ac:dyDescent="0.2">
      <c r="A83" s="455"/>
      <c r="B83" s="455"/>
      <c r="C83" s="455"/>
      <c r="D83" s="455"/>
      <c r="E83" s="455"/>
      <c r="F83" s="455"/>
    </row>
    <row r="84" spans="1:6" x14ac:dyDescent="0.2">
      <c r="A84" s="455"/>
      <c r="B84" s="455"/>
      <c r="C84" s="455"/>
      <c r="D84" s="455"/>
      <c r="E84" s="455"/>
      <c r="F84" s="455"/>
    </row>
    <row r="85" spans="1:6" x14ac:dyDescent="0.2">
      <c r="A85" s="455"/>
      <c r="B85" s="455"/>
      <c r="C85" s="455"/>
      <c r="D85" s="455"/>
      <c r="E85" s="455"/>
      <c r="F85" s="455"/>
    </row>
    <row r="86" spans="1:6" x14ac:dyDescent="0.2">
      <c r="A86" s="455"/>
      <c r="B86" s="455"/>
      <c r="C86" s="455"/>
      <c r="D86" s="455"/>
      <c r="E86" s="455"/>
      <c r="F86" s="455"/>
    </row>
    <row r="87" spans="1:6" x14ac:dyDescent="0.2">
      <c r="A87" s="455"/>
      <c r="B87" s="455"/>
      <c r="C87" s="455"/>
      <c r="D87" s="455"/>
      <c r="E87" s="455"/>
      <c r="F87" s="455"/>
    </row>
    <row r="88" spans="1:6" x14ac:dyDescent="0.2">
      <c r="A88" s="455"/>
      <c r="B88" s="455"/>
      <c r="C88" s="455"/>
      <c r="D88" s="455"/>
      <c r="E88" s="455"/>
      <c r="F88" s="455"/>
    </row>
    <row r="89" spans="1:6" x14ac:dyDescent="0.2">
      <c r="A89" s="455"/>
      <c r="B89" s="455"/>
      <c r="C89" s="455"/>
      <c r="D89" s="455"/>
      <c r="E89" s="455"/>
      <c r="F89" s="455"/>
    </row>
    <row r="90" spans="1:6" x14ac:dyDescent="0.2">
      <c r="A90" s="455"/>
      <c r="B90" s="455"/>
      <c r="C90" s="455"/>
      <c r="D90" s="455"/>
      <c r="E90" s="455"/>
      <c r="F90" s="455"/>
    </row>
    <row r="91" spans="1:6" x14ac:dyDescent="0.2">
      <c r="A91" s="455"/>
      <c r="B91" s="455"/>
      <c r="C91" s="455"/>
      <c r="D91" s="455"/>
      <c r="E91" s="455"/>
      <c r="F91" s="455"/>
    </row>
    <row r="92" spans="1:6" x14ac:dyDescent="0.2">
      <c r="A92" s="455"/>
      <c r="B92" s="455"/>
      <c r="C92" s="455"/>
      <c r="D92" s="455"/>
      <c r="E92" s="455"/>
      <c r="F92" s="455"/>
    </row>
    <row r="93" spans="1:6" x14ac:dyDescent="0.2">
      <c r="A93" s="455"/>
      <c r="B93" s="455"/>
      <c r="C93" s="455"/>
      <c r="D93" s="455"/>
      <c r="E93" s="455"/>
      <c r="F93" s="455"/>
    </row>
    <row r="94" spans="1:6" x14ac:dyDescent="0.2">
      <c r="A94" s="455"/>
      <c r="B94" s="455"/>
      <c r="C94" s="455"/>
      <c r="D94" s="455"/>
      <c r="E94" s="455"/>
      <c r="F94" s="455"/>
    </row>
    <row r="95" spans="1:6" x14ac:dyDescent="0.2">
      <c r="A95" s="455"/>
      <c r="B95" s="455"/>
      <c r="C95" s="455"/>
      <c r="D95" s="455"/>
      <c r="E95" s="455"/>
      <c r="F95" s="455"/>
    </row>
    <row r="96" spans="1:6" x14ac:dyDescent="0.2">
      <c r="A96" s="455"/>
      <c r="B96" s="455"/>
      <c r="C96" s="455"/>
      <c r="D96" s="455"/>
      <c r="E96" s="455"/>
      <c r="F96" s="455"/>
    </row>
    <row r="97" spans="1:6" x14ac:dyDescent="0.2">
      <c r="A97" s="455"/>
      <c r="B97" s="455"/>
      <c r="C97" s="455"/>
      <c r="D97" s="455"/>
      <c r="E97" s="455"/>
      <c r="F97" s="455"/>
    </row>
    <row r="98" spans="1:6" x14ac:dyDescent="0.2">
      <c r="A98" s="455"/>
      <c r="B98" s="455"/>
      <c r="C98" s="455"/>
      <c r="D98" s="455"/>
      <c r="E98" s="455"/>
      <c r="F98" s="455"/>
    </row>
    <row r="99" spans="1:6" x14ac:dyDescent="0.2">
      <c r="A99" s="455"/>
      <c r="B99" s="455"/>
      <c r="C99" s="455"/>
      <c r="D99" s="455"/>
      <c r="E99" s="455"/>
      <c r="F99" s="455"/>
    </row>
    <row r="100" spans="1:6" x14ac:dyDescent="0.2">
      <c r="A100" s="455"/>
      <c r="B100" s="455"/>
      <c r="C100" s="455"/>
      <c r="D100" s="455"/>
      <c r="E100" s="455"/>
      <c r="F100" s="455"/>
    </row>
    <row r="101" spans="1:6" x14ac:dyDescent="0.2">
      <c r="A101" s="455"/>
      <c r="B101" s="455"/>
      <c r="C101" s="455"/>
      <c r="D101" s="455"/>
      <c r="E101" s="455"/>
      <c r="F101" s="455"/>
    </row>
    <row r="102" spans="1:6" x14ac:dyDescent="0.2">
      <c r="A102" s="455"/>
      <c r="B102" s="455"/>
      <c r="C102" s="455"/>
      <c r="D102" s="455"/>
      <c r="E102" s="455"/>
      <c r="F102" s="455"/>
    </row>
    <row r="103" spans="1:6" x14ac:dyDescent="0.2">
      <c r="A103" s="455"/>
      <c r="B103" s="455"/>
      <c r="C103" s="455"/>
      <c r="D103" s="455"/>
      <c r="E103" s="455"/>
      <c r="F103" s="455"/>
    </row>
    <row r="104" spans="1:6" x14ac:dyDescent="0.2">
      <c r="A104" s="455"/>
      <c r="B104" s="455"/>
      <c r="C104" s="455"/>
      <c r="D104" s="455"/>
      <c r="E104" s="455"/>
      <c r="F104" s="455"/>
    </row>
    <row r="105" spans="1:6" x14ac:dyDescent="0.2">
      <c r="A105" s="455"/>
      <c r="B105" s="455"/>
      <c r="C105" s="455"/>
      <c r="D105" s="455"/>
      <c r="E105" s="455"/>
      <c r="F105" s="455"/>
    </row>
    <row r="106" spans="1:6" x14ac:dyDescent="0.2">
      <c r="A106" s="455"/>
      <c r="B106" s="455"/>
      <c r="C106" s="455"/>
      <c r="D106" s="455"/>
      <c r="E106" s="455"/>
      <c r="F106" s="455"/>
    </row>
    <row r="107" spans="1:6" x14ac:dyDescent="0.2">
      <c r="A107" s="455"/>
      <c r="B107" s="455"/>
      <c r="C107" s="455"/>
      <c r="D107" s="455"/>
      <c r="E107" s="455"/>
      <c r="F107" s="455"/>
    </row>
    <row r="108" spans="1:6" x14ac:dyDescent="0.2">
      <c r="A108" s="455"/>
      <c r="B108" s="455"/>
      <c r="C108" s="455"/>
      <c r="D108" s="455"/>
      <c r="E108" s="455"/>
      <c r="F108" s="455"/>
    </row>
    <row r="109" spans="1:6" x14ac:dyDescent="0.2">
      <c r="A109" s="455"/>
      <c r="B109" s="455"/>
      <c r="C109" s="455"/>
      <c r="D109" s="455"/>
      <c r="E109" s="455"/>
      <c r="F109" s="455"/>
    </row>
    <row r="110" spans="1:6" x14ac:dyDescent="0.2">
      <c r="A110" s="455"/>
      <c r="B110" s="455"/>
      <c r="C110" s="455"/>
      <c r="D110" s="455"/>
      <c r="E110" s="455"/>
      <c r="F110" s="455"/>
    </row>
    <row r="111" spans="1:6" x14ac:dyDescent="0.2">
      <c r="A111" s="455"/>
      <c r="B111" s="455"/>
      <c r="C111" s="455"/>
      <c r="D111" s="455"/>
      <c r="E111" s="455"/>
      <c r="F111" s="455"/>
    </row>
    <row r="112" spans="1:6" x14ac:dyDescent="0.2">
      <c r="A112" s="455"/>
      <c r="B112" s="455"/>
      <c r="C112" s="455"/>
      <c r="D112" s="455"/>
      <c r="E112" s="455"/>
      <c r="F112" s="455"/>
    </row>
    <row r="113" spans="1:6" x14ac:dyDescent="0.2">
      <c r="A113" s="455"/>
      <c r="B113" s="455"/>
      <c r="C113" s="455"/>
      <c r="D113" s="455"/>
      <c r="E113" s="455"/>
      <c r="F113" s="455"/>
    </row>
    <row r="114" spans="1:6" x14ac:dyDescent="0.2">
      <c r="A114" s="455"/>
      <c r="B114" s="455"/>
      <c r="C114" s="455"/>
      <c r="D114" s="455"/>
      <c r="E114" s="455"/>
      <c r="F114" s="455"/>
    </row>
    <row r="115" spans="1:6" x14ac:dyDescent="0.2">
      <c r="A115" s="455"/>
      <c r="B115" s="455"/>
      <c r="C115" s="455"/>
      <c r="D115" s="455"/>
      <c r="E115" s="455"/>
      <c r="F115" s="455"/>
    </row>
    <row r="116" spans="1:6" x14ac:dyDescent="0.2">
      <c r="A116" s="455"/>
      <c r="B116" s="455"/>
      <c r="C116" s="455"/>
      <c r="D116" s="455"/>
      <c r="E116" s="455"/>
      <c r="F116" s="455"/>
    </row>
    <row r="117" spans="1:6" x14ac:dyDescent="0.2">
      <c r="A117" s="455"/>
      <c r="B117" s="455"/>
      <c r="C117" s="455"/>
      <c r="D117" s="455"/>
      <c r="E117" s="455"/>
      <c r="F117" s="455"/>
    </row>
    <row r="118" spans="1:6" x14ac:dyDescent="0.2">
      <c r="A118" s="455"/>
      <c r="B118" s="455"/>
      <c r="C118" s="455"/>
      <c r="D118" s="455"/>
      <c r="E118" s="455"/>
      <c r="F118" s="455"/>
    </row>
    <row r="119" spans="1:6" x14ac:dyDescent="0.2">
      <c r="A119" s="455"/>
      <c r="B119" s="455"/>
      <c r="C119" s="455"/>
      <c r="D119" s="455"/>
      <c r="E119" s="455"/>
      <c r="F119" s="455"/>
    </row>
    <row r="120" spans="1:6" x14ac:dyDescent="0.2">
      <c r="A120" s="455"/>
      <c r="B120" s="455"/>
      <c r="C120" s="455"/>
      <c r="D120" s="455"/>
      <c r="E120" s="455"/>
      <c r="F120" s="455"/>
    </row>
    <row r="121" spans="1:6" x14ac:dyDescent="0.2">
      <c r="A121" s="455"/>
      <c r="B121" s="455"/>
      <c r="C121" s="455"/>
      <c r="D121" s="455"/>
      <c r="E121" s="455"/>
      <c r="F121" s="455"/>
    </row>
    <row r="122" spans="1:6" x14ac:dyDescent="0.2">
      <c r="A122" s="455"/>
      <c r="B122" s="455"/>
      <c r="C122" s="455"/>
      <c r="D122" s="455"/>
      <c r="E122" s="455"/>
      <c r="F122" s="455"/>
    </row>
    <row r="123" spans="1:6" x14ac:dyDescent="0.2">
      <c r="A123" s="455"/>
      <c r="B123" s="455"/>
      <c r="C123" s="455"/>
      <c r="D123" s="455"/>
      <c r="E123" s="455"/>
      <c r="F123" s="455"/>
    </row>
    <row r="124" spans="1:6" x14ac:dyDescent="0.2">
      <c r="A124" s="455"/>
      <c r="B124" s="455"/>
      <c r="C124" s="455"/>
      <c r="D124" s="455"/>
      <c r="E124" s="455"/>
      <c r="F124" s="455"/>
    </row>
    <row r="125" spans="1:6" x14ac:dyDescent="0.2">
      <c r="A125" s="455"/>
      <c r="B125" s="455"/>
      <c r="C125" s="455"/>
      <c r="D125" s="455"/>
      <c r="E125" s="455"/>
      <c r="F125" s="455"/>
    </row>
    <row r="126" spans="1:6" x14ac:dyDescent="0.2">
      <c r="A126" s="455"/>
      <c r="B126" s="455"/>
      <c r="C126" s="455"/>
      <c r="D126" s="455"/>
      <c r="E126" s="455"/>
      <c r="F126" s="455"/>
    </row>
    <row r="127" spans="1:6" x14ac:dyDescent="0.2">
      <c r="A127" s="455"/>
      <c r="B127" s="455"/>
      <c r="C127" s="455"/>
      <c r="D127" s="455"/>
      <c r="E127" s="455"/>
      <c r="F127" s="455"/>
    </row>
    <row r="128" spans="1:6" x14ac:dyDescent="0.2">
      <c r="A128" s="455"/>
      <c r="B128" s="455"/>
      <c r="C128" s="455"/>
      <c r="D128" s="455"/>
      <c r="E128" s="455"/>
      <c r="F128" s="455"/>
    </row>
    <row r="129" spans="1:6" x14ac:dyDescent="0.2">
      <c r="A129" s="455"/>
      <c r="B129" s="455"/>
      <c r="C129" s="455"/>
      <c r="D129" s="455"/>
      <c r="E129" s="455"/>
      <c r="F129" s="455"/>
    </row>
    <row r="130" spans="1:6" x14ac:dyDescent="0.2">
      <c r="A130" s="455"/>
      <c r="B130" s="455"/>
      <c r="C130" s="455"/>
      <c r="D130" s="455"/>
      <c r="E130" s="455"/>
      <c r="F130" s="455"/>
    </row>
    <row r="131" spans="1:6" x14ac:dyDescent="0.2">
      <c r="A131" s="455"/>
      <c r="B131" s="455"/>
      <c r="C131" s="455"/>
      <c r="D131" s="455"/>
      <c r="E131" s="455"/>
      <c r="F131" s="455"/>
    </row>
    <row r="132" spans="1:6" x14ac:dyDescent="0.2">
      <c r="A132" s="455"/>
      <c r="B132" s="455"/>
      <c r="C132" s="455"/>
      <c r="D132" s="455"/>
      <c r="E132" s="455"/>
      <c r="F132" s="455"/>
    </row>
    <row r="133" spans="1:6" x14ac:dyDescent="0.2">
      <c r="A133" s="455"/>
      <c r="B133" s="455"/>
      <c r="C133" s="455"/>
      <c r="D133" s="455"/>
      <c r="E133" s="455"/>
      <c r="F133" s="455"/>
    </row>
    <row r="134" spans="1:6" x14ac:dyDescent="0.2">
      <c r="A134" s="455"/>
      <c r="B134" s="455"/>
      <c r="C134" s="455"/>
      <c r="D134" s="455"/>
      <c r="E134" s="455"/>
      <c r="F134" s="455"/>
    </row>
    <row r="135" spans="1:6" x14ac:dyDescent="0.2">
      <c r="A135" s="455"/>
      <c r="B135" s="455"/>
      <c r="C135" s="455"/>
      <c r="D135" s="455"/>
      <c r="E135" s="455"/>
      <c r="F135" s="455"/>
    </row>
    <row r="136" spans="1:6" x14ac:dyDescent="0.2">
      <c r="A136" s="455"/>
      <c r="B136" s="455"/>
      <c r="C136" s="455"/>
      <c r="D136" s="455"/>
      <c r="E136" s="455"/>
      <c r="F136" s="455"/>
    </row>
    <row r="137" spans="1:6" x14ac:dyDescent="0.2">
      <c r="A137" s="455"/>
      <c r="B137" s="455"/>
      <c r="C137" s="455"/>
      <c r="D137" s="455"/>
      <c r="E137" s="455"/>
      <c r="F137" s="455"/>
    </row>
    <row r="138" spans="1:6" x14ac:dyDescent="0.2">
      <c r="A138" s="455"/>
      <c r="B138" s="455"/>
      <c r="C138" s="455"/>
      <c r="D138" s="455"/>
      <c r="E138" s="455"/>
      <c r="F138" s="455"/>
    </row>
    <row r="139" spans="1:6" x14ac:dyDescent="0.2">
      <c r="A139" s="455"/>
      <c r="B139" s="455"/>
      <c r="C139" s="455"/>
      <c r="D139" s="455"/>
      <c r="E139" s="455"/>
      <c r="F139" s="455"/>
    </row>
    <row r="140" spans="1:6" x14ac:dyDescent="0.2">
      <c r="A140" s="455"/>
      <c r="B140" s="455"/>
      <c r="C140" s="455"/>
      <c r="D140" s="455"/>
      <c r="E140" s="455"/>
      <c r="F140" s="455"/>
    </row>
    <row r="141" spans="1:6" x14ac:dyDescent="0.2">
      <c r="A141" s="455"/>
      <c r="B141" s="455"/>
      <c r="C141" s="455"/>
      <c r="D141" s="455"/>
      <c r="E141" s="455"/>
      <c r="F141" s="455"/>
    </row>
    <row r="142" spans="1:6" x14ac:dyDescent="0.2">
      <c r="A142" s="455"/>
      <c r="B142" s="455"/>
      <c r="C142" s="455"/>
      <c r="D142" s="455"/>
      <c r="E142" s="455"/>
      <c r="F142" s="455"/>
    </row>
    <row r="143" spans="1:6" x14ac:dyDescent="0.2">
      <c r="A143" s="455"/>
      <c r="B143" s="455"/>
      <c r="C143" s="455"/>
      <c r="D143" s="455"/>
      <c r="E143" s="455"/>
      <c r="F143" s="455"/>
    </row>
    <row r="144" spans="1:6" x14ac:dyDescent="0.2">
      <c r="A144" s="455"/>
      <c r="B144" s="455"/>
      <c r="C144" s="455"/>
      <c r="D144" s="455"/>
      <c r="E144" s="455"/>
      <c r="F144" s="455"/>
    </row>
    <row r="145" spans="1:6" x14ac:dyDescent="0.2">
      <c r="A145" s="455"/>
      <c r="B145" s="455"/>
      <c r="C145" s="455"/>
      <c r="D145" s="455"/>
      <c r="E145" s="455"/>
      <c r="F145" s="455"/>
    </row>
    <row r="146" spans="1:6" x14ac:dyDescent="0.2">
      <c r="A146" s="455"/>
      <c r="B146" s="455"/>
      <c r="C146" s="455"/>
      <c r="D146" s="455"/>
      <c r="E146" s="455"/>
      <c r="F146" s="455"/>
    </row>
    <row r="147" spans="1:6" x14ac:dyDescent="0.2">
      <c r="A147" s="455"/>
      <c r="B147" s="455"/>
      <c r="C147" s="455"/>
      <c r="D147" s="455"/>
      <c r="E147" s="455"/>
      <c r="F147" s="455"/>
    </row>
    <row r="148" spans="1:6" x14ac:dyDescent="0.2">
      <c r="A148" s="455"/>
      <c r="B148" s="455"/>
      <c r="C148" s="455"/>
      <c r="D148" s="455"/>
      <c r="E148" s="455"/>
      <c r="F148" s="455"/>
    </row>
    <row r="149" spans="1:6" x14ac:dyDescent="0.2">
      <c r="A149" s="455"/>
      <c r="B149" s="455"/>
      <c r="C149" s="455"/>
      <c r="D149" s="455"/>
      <c r="E149" s="455"/>
      <c r="F149" s="455"/>
    </row>
    <row r="150" spans="1:6" x14ac:dyDescent="0.2">
      <c r="A150" s="455"/>
      <c r="B150" s="455"/>
      <c r="C150" s="455"/>
      <c r="D150" s="455"/>
      <c r="E150" s="455"/>
      <c r="F150" s="455"/>
    </row>
    <row r="151" spans="1:6" x14ac:dyDescent="0.2">
      <c r="A151" s="455"/>
      <c r="B151" s="455"/>
      <c r="C151" s="455"/>
      <c r="D151" s="455"/>
      <c r="E151" s="455"/>
      <c r="F151" s="455"/>
    </row>
    <row r="152" spans="1:6" x14ac:dyDescent="0.2">
      <c r="A152" s="455"/>
      <c r="B152" s="455"/>
      <c r="C152" s="455"/>
      <c r="D152" s="455"/>
      <c r="E152" s="455"/>
      <c r="F152" s="455"/>
    </row>
    <row r="153" spans="1:6" x14ac:dyDescent="0.2">
      <c r="A153" s="455"/>
      <c r="B153" s="455"/>
      <c r="C153" s="455"/>
      <c r="D153" s="455"/>
      <c r="E153" s="455"/>
      <c r="F153" s="455"/>
    </row>
    <row r="154" spans="1:6" x14ac:dyDescent="0.2">
      <c r="A154" s="455"/>
      <c r="B154" s="455"/>
      <c r="C154" s="455"/>
      <c r="D154" s="455"/>
      <c r="E154" s="455"/>
      <c r="F154" s="455"/>
    </row>
    <row r="155" spans="1:6" x14ac:dyDescent="0.2">
      <c r="A155" s="455"/>
      <c r="B155" s="455"/>
      <c r="C155" s="455"/>
      <c r="D155" s="455"/>
      <c r="E155" s="455"/>
      <c r="F155" s="455"/>
    </row>
    <row r="156" spans="1:6" x14ac:dyDescent="0.2">
      <c r="A156" s="455"/>
      <c r="B156" s="455"/>
      <c r="C156" s="455"/>
      <c r="D156" s="455"/>
      <c r="E156" s="455"/>
      <c r="F156" s="455"/>
    </row>
    <row r="157" spans="1:6" x14ac:dyDescent="0.2">
      <c r="A157" s="455"/>
      <c r="B157" s="455"/>
      <c r="C157" s="455"/>
      <c r="D157" s="455"/>
      <c r="E157" s="455"/>
      <c r="F157" s="455"/>
    </row>
    <row r="158" spans="1:6" x14ac:dyDescent="0.2">
      <c r="A158" s="455"/>
      <c r="B158" s="455"/>
      <c r="C158" s="455"/>
      <c r="D158" s="455"/>
      <c r="E158" s="455"/>
      <c r="F158" s="455"/>
    </row>
    <row r="159" spans="1:6" x14ac:dyDescent="0.2">
      <c r="A159" s="455"/>
      <c r="B159" s="455"/>
      <c r="C159" s="455"/>
      <c r="D159" s="455"/>
      <c r="E159" s="455"/>
      <c r="F159" s="455"/>
    </row>
    <row r="160" spans="1:6" x14ac:dyDescent="0.2">
      <c r="A160" s="455"/>
      <c r="B160" s="455"/>
      <c r="C160" s="455"/>
      <c r="D160" s="455"/>
      <c r="E160" s="455"/>
      <c r="F160" s="455"/>
    </row>
    <row r="161" spans="1:6" x14ac:dyDescent="0.2">
      <c r="A161" s="455"/>
      <c r="B161" s="455"/>
      <c r="C161" s="455"/>
      <c r="D161" s="455"/>
      <c r="E161" s="455"/>
      <c r="F161" s="455"/>
    </row>
    <row r="162" spans="1:6" x14ac:dyDescent="0.2">
      <c r="A162" s="455"/>
      <c r="B162" s="455"/>
      <c r="C162" s="455"/>
      <c r="D162" s="455"/>
      <c r="E162" s="455"/>
      <c r="F162" s="455"/>
    </row>
    <row r="163" spans="1:6" x14ac:dyDescent="0.2">
      <c r="A163" s="455"/>
      <c r="B163" s="455"/>
      <c r="C163" s="455"/>
      <c r="D163" s="455"/>
      <c r="E163" s="455"/>
      <c r="F163" s="455"/>
    </row>
    <row r="164" spans="1:6" x14ac:dyDescent="0.2">
      <c r="A164" s="455"/>
      <c r="B164" s="455"/>
      <c r="C164" s="455"/>
      <c r="D164" s="455"/>
      <c r="E164" s="455"/>
      <c r="F164" s="455"/>
    </row>
    <row r="165" spans="1:6" x14ac:dyDescent="0.2">
      <c r="A165" s="455"/>
      <c r="B165" s="455"/>
      <c r="C165" s="455"/>
      <c r="D165" s="455"/>
      <c r="E165" s="455"/>
      <c r="F165" s="455"/>
    </row>
    <row r="166" spans="1:6" x14ac:dyDescent="0.2">
      <c r="A166" s="455"/>
      <c r="B166" s="455"/>
      <c r="C166" s="455"/>
      <c r="D166" s="455"/>
      <c r="E166" s="455"/>
      <c r="F166" s="455"/>
    </row>
    <row r="167" spans="1:6" x14ac:dyDescent="0.2">
      <c r="A167" s="455"/>
      <c r="B167" s="455"/>
      <c r="C167" s="455"/>
      <c r="D167" s="455"/>
      <c r="E167" s="455"/>
      <c r="F167" s="455"/>
    </row>
    <row r="168" spans="1:6" x14ac:dyDescent="0.2">
      <c r="A168" s="455"/>
      <c r="B168" s="455"/>
      <c r="C168" s="455"/>
      <c r="D168" s="455"/>
      <c r="E168" s="455"/>
      <c r="F168" s="455"/>
    </row>
    <row r="169" spans="1:6" x14ac:dyDescent="0.2">
      <c r="A169" s="455"/>
      <c r="B169" s="455"/>
      <c r="C169" s="455"/>
      <c r="D169" s="455"/>
      <c r="E169" s="455"/>
      <c r="F169" s="455"/>
    </row>
    <row r="170" spans="1:6" x14ac:dyDescent="0.2">
      <c r="A170" s="455"/>
      <c r="B170" s="455"/>
      <c r="C170" s="455"/>
      <c r="D170" s="455"/>
      <c r="E170" s="455"/>
      <c r="F170" s="455"/>
    </row>
    <row r="171" spans="1:6" x14ac:dyDescent="0.2">
      <c r="A171" s="455"/>
      <c r="B171" s="455"/>
      <c r="C171" s="455"/>
      <c r="D171" s="455"/>
      <c r="E171" s="455"/>
      <c r="F171" s="455"/>
    </row>
    <row r="172" spans="1:6" x14ac:dyDescent="0.2">
      <c r="A172" s="455"/>
      <c r="B172" s="455"/>
      <c r="C172" s="455"/>
      <c r="D172" s="455"/>
      <c r="E172" s="455"/>
      <c r="F172" s="455"/>
    </row>
    <row r="173" spans="1:6" x14ac:dyDescent="0.2">
      <c r="A173" s="455"/>
      <c r="B173" s="455"/>
      <c r="C173" s="455"/>
      <c r="D173" s="455"/>
      <c r="E173" s="455"/>
      <c r="F173" s="455"/>
    </row>
    <row r="174" spans="1:6" x14ac:dyDescent="0.2">
      <c r="A174" s="455"/>
      <c r="B174" s="455"/>
      <c r="C174" s="455"/>
      <c r="D174" s="455"/>
      <c r="E174" s="455"/>
      <c r="F174" s="455"/>
    </row>
    <row r="175" spans="1:6" x14ac:dyDescent="0.2">
      <c r="A175" s="455"/>
      <c r="B175" s="455"/>
      <c r="C175" s="455"/>
      <c r="D175" s="455"/>
      <c r="E175" s="455"/>
      <c r="F175" s="455"/>
    </row>
    <row r="176" spans="1:6" x14ac:dyDescent="0.2">
      <c r="A176" s="455"/>
      <c r="B176" s="455"/>
      <c r="C176" s="455"/>
      <c r="D176" s="455"/>
      <c r="E176" s="455"/>
      <c r="F176" s="455"/>
    </row>
    <row r="177" spans="1:6" x14ac:dyDescent="0.2">
      <c r="A177" s="455"/>
      <c r="B177" s="455"/>
      <c r="C177" s="455"/>
      <c r="D177" s="455"/>
      <c r="E177" s="455"/>
      <c r="F177" s="455"/>
    </row>
    <row r="178" spans="1:6" x14ac:dyDescent="0.2">
      <c r="A178" s="455"/>
      <c r="B178" s="455"/>
      <c r="C178" s="455"/>
      <c r="D178" s="455"/>
      <c r="E178" s="455"/>
      <c r="F178" s="455"/>
    </row>
    <row r="179" spans="1:6" x14ac:dyDescent="0.2">
      <c r="A179" s="455"/>
      <c r="B179" s="455"/>
      <c r="C179" s="455"/>
      <c r="D179" s="455"/>
      <c r="E179" s="455"/>
      <c r="F179" s="455"/>
    </row>
    <row r="180" spans="1:6" x14ac:dyDescent="0.2">
      <c r="A180" s="455"/>
      <c r="B180" s="455"/>
      <c r="C180" s="455"/>
      <c r="D180" s="455"/>
      <c r="E180" s="455"/>
      <c r="F180" s="455"/>
    </row>
    <row r="181" spans="1:6" x14ac:dyDescent="0.2">
      <c r="A181" s="455"/>
      <c r="B181" s="455"/>
      <c r="C181" s="455"/>
      <c r="D181" s="455"/>
      <c r="E181" s="455"/>
      <c r="F181" s="455"/>
    </row>
    <row r="182" spans="1:6" x14ac:dyDescent="0.2">
      <c r="A182" s="455"/>
      <c r="B182" s="455"/>
      <c r="C182" s="455"/>
      <c r="D182" s="455"/>
      <c r="E182" s="455"/>
      <c r="F182" s="455"/>
    </row>
    <row r="183" spans="1:6" x14ac:dyDescent="0.2">
      <c r="A183" s="455"/>
      <c r="B183" s="455"/>
      <c r="C183" s="455"/>
      <c r="D183" s="455"/>
      <c r="E183" s="455"/>
      <c r="F183" s="455"/>
    </row>
    <row r="184" spans="1:6" x14ac:dyDescent="0.2">
      <c r="A184" s="455"/>
      <c r="B184" s="455"/>
      <c r="C184" s="455"/>
      <c r="D184" s="455"/>
      <c r="E184" s="455"/>
      <c r="F184" s="455"/>
    </row>
    <row r="185" spans="1:6" x14ac:dyDescent="0.2">
      <c r="A185" s="455"/>
      <c r="B185" s="455"/>
      <c r="C185" s="455"/>
      <c r="D185" s="455"/>
      <c r="E185" s="455"/>
      <c r="F185" s="455"/>
    </row>
    <row r="186" spans="1:6" x14ac:dyDescent="0.2">
      <c r="A186" s="455"/>
      <c r="B186" s="455"/>
      <c r="C186" s="455"/>
      <c r="D186" s="455"/>
      <c r="E186" s="455"/>
      <c r="F186" s="455"/>
    </row>
    <row r="187" spans="1:6" x14ac:dyDescent="0.2">
      <c r="A187" s="455"/>
      <c r="B187" s="455"/>
      <c r="C187" s="455"/>
      <c r="D187" s="455"/>
      <c r="E187" s="455"/>
      <c r="F187" s="455"/>
    </row>
    <row r="188" spans="1:6" x14ac:dyDescent="0.2">
      <c r="A188" s="455"/>
      <c r="B188" s="455"/>
      <c r="C188" s="455"/>
      <c r="D188" s="455"/>
      <c r="E188" s="455"/>
      <c r="F188" s="455"/>
    </row>
    <row r="189" spans="1:6" x14ac:dyDescent="0.2">
      <c r="A189" s="455"/>
      <c r="B189" s="455"/>
      <c r="C189" s="455"/>
      <c r="D189" s="455"/>
      <c r="E189" s="455"/>
      <c r="F189" s="455"/>
    </row>
    <row r="190" spans="1:6" x14ac:dyDescent="0.2">
      <c r="A190" s="455"/>
      <c r="B190" s="455"/>
      <c r="C190" s="455"/>
      <c r="D190" s="455"/>
      <c r="E190" s="455"/>
      <c r="F190" s="455"/>
    </row>
    <row r="191" spans="1:6" x14ac:dyDescent="0.2">
      <c r="A191" s="455"/>
      <c r="B191" s="455"/>
      <c r="C191" s="455"/>
      <c r="D191" s="455"/>
      <c r="E191" s="455"/>
      <c r="F191" s="455"/>
    </row>
    <row r="192" spans="1:6" x14ac:dyDescent="0.2">
      <c r="A192" s="455"/>
      <c r="B192" s="455"/>
      <c r="C192" s="455"/>
      <c r="D192" s="455"/>
      <c r="E192" s="455"/>
      <c r="F192" s="455"/>
    </row>
    <row r="193" spans="1:6" x14ac:dyDescent="0.2">
      <c r="A193" s="455"/>
      <c r="B193" s="455"/>
      <c r="C193" s="455"/>
      <c r="D193" s="455"/>
      <c r="E193" s="455"/>
      <c r="F193" s="455"/>
    </row>
    <row r="194" spans="1:6" x14ac:dyDescent="0.2">
      <c r="A194" s="455"/>
      <c r="B194" s="455"/>
      <c r="C194" s="455"/>
      <c r="D194" s="455"/>
      <c r="E194" s="455"/>
      <c r="F194" s="455"/>
    </row>
    <row r="195" spans="1:6" x14ac:dyDescent="0.2">
      <c r="A195" s="455"/>
      <c r="B195" s="455"/>
      <c r="C195" s="455"/>
      <c r="D195" s="455"/>
      <c r="E195" s="455"/>
      <c r="F195" s="455"/>
    </row>
    <row r="196" spans="1:6" x14ac:dyDescent="0.2">
      <c r="A196" s="455"/>
      <c r="B196" s="455"/>
      <c r="C196" s="455"/>
      <c r="D196" s="455"/>
      <c r="E196" s="455"/>
      <c r="F196" s="455"/>
    </row>
    <row r="197" spans="1:6" x14ac:dyDescent="0.2">
      <c r="A197" s="455"/>
      <c r="B197" s="455"/>
      <c r="C197" s="455"/>
      <c r="D197" s="455"/>
      <c r="E197" s="455"/>
      <c r="F197" s="455"/>
    </row>
    <row r="198" spans="1:6" x14ac:dyDescent="0.2">
      <c r="A198" s="455"/>
      <c r="B198" s="455"/>
      <c r="C198" s="455"/>
      <c r="D198" s="455"/>
      <c r="E198" s="455"/>
      <c r="F198" s="455"/>
    </row>
    <row r="199" spans="1:6" x14ac:dyDescent="0.2">
      <c r="A199" s="455"/>
      <c r="B199" s="455"/>
      <c r="C199" s="455"/>
      <c r="D199" s="455"/>
      <c r="E199" s="455"/>
      <c r="F199" s="455"/>
    </row>
    <row r="200" spans="1:6" x14ac:dyDescent="0.2">
      <c r="A200" s="455"/>
      <c r="B200" s="455"/>
      <c r="C200" s="455"/>
      <c r="D200" s="455"/>
      <c r="E200" s="455"/>
      <c r="F200" s="455"/>
    </row>
    <row r="201" spans="1:6" x14ac:dyDescent="0.2">
      <c r="A201" s="455"/>
      <c r="B201" s="455"/>
      <c r="C201" s="455"/>
      <c r="D201" s="455"/>
      <c r="E201" s="455"/>
      <c r="F201" s="455"/>
    </row>
    <row r="202" spans="1:6" x14ac:dyDescent="0.2">
      <c r="A202" s="455"/>
      <c r="B202" s="455"/>
      <c r="C202" s="455"/>
      <c r="D202" s="455"/>
      <c r="E202" s="455"/>
      <c r="F202" s="455"/>
    </row>
    <row r="203" spans="1:6" x14ac:dyDescent="0.2">
      <c r="A203" s="455"/>
      <c r="B203" s="455"/>
      <c r="C203" s="455"/>
      <c r="D203" s="455"/>
      <c r="E203" s="455"/>
      <c r="F203" s="455"/>
    </row>
    <row r="204" spans="1:6" x14ac:dyDescent="0.2">
      <c r="A204" s="455"/>
      <c r="B204" s="455"/>
      <c r="C204" s="455"/>
      <c r="D204" s="455"/>
      <c r="E204" s="455"/>
      <c r="F204" s="455"/>
    </row>
    <row r="205" spans="1:6" x14ac:dyDescent="0.2">
      <c r="A205" s="455"/>
      <c r="B205" s="455"/>
      <c r="C205" s="455"/>
      <c r="D205" s="455"/>
      <c r="E205" s="455"/>
      <c r="F205" s="455"/>
    </row>
    <row r="206" spans="1:6" x14ac:dyDescent="0.2">
      <c r="A206" s="455"/>
      <c r="B206" s="455"/>
      <c r="C206" s="455"/>
      <c r="D206" s="455"/>
      <c r="E206" s="455"/>
      <c r="F206" s="455"/>
    </row>
    <row r="207" spans="1:6" x14ac:dyDescent="0.2">
      <c r="A207" s="455"/>
      <c r="B207" s="455"/>
      <c r="C207" s="455"/>
      <c r="D207" s="455"/>
      <c r="E207" s="455"/>
      <c r="F207" s="455"/>
    </row>
    <row r="208" spans="1:6" x14ac:dyDescent="0.2">
      <c r="A208" s="455"/>
      <c r="B208" s="455"/>
      <c r="C208" s="455"/>
      <c r="D208" s="455"/>
      <c r="E208" s="455"/>
      <c r="F208" s="455"/>
    </row>
    <row r="209" spans="1:6" x14ac:dyDescent="0.2">
      <c r="A209" s="455"/>
      <c r="B209" s="455"/>
      <c r="C209" s="455"/>
      <c r="D209" s="455"/>
      <c r="E209" s="455"/>
      <c r="F209" s="455"/>
    </row>
    <row r="210" spans="1:6" x14ac:dyDescent="0.2">
      <c r="A210" s="455"/>
      <c r="B210" s="455"/>
      <c r="C210" s="455"/>
      <c r="D210" s="455"/>
      <c r="E210" s="455"/>
      <c r="F210" s="455"/>
    </row>
    <row r="211" spans="1:6" x14ac:dyDescent="0.2">
      <c r="A211" s="455"/>
      <c r="B211" s="455"/>
      <c r="C211" s="455"/>
      <c r="D211" s="455"/>
      <c r="E211" s="455"/>
      <c r="F211" s="455"/>
    </row>
    <row r="212" spans="1:6" x14ac:dyDescent="0.2">
      <c r="A212" s="455"/>
      <c r="B212" s="455"/>
      <c r="C212" s="455"/>
      <c r="D212" s="455"/>
      <c r="E212" s="455"/>
      <c r="F212" s="455"/>
    </row>
    <row r="213" spans="1:6" x14ac:dyDescent="0.2">
      <c r="A213" s="455"/>
      <c r="B213" s="455"/>
      <c r="C213" s="455"/>
      <c r="D213" s="455"/>
      <c r="E213" s="455"/>
      <c r="F213" s="455"/>
    </row>
    <row r="214" spans="1:6" x14ac:dyDescent="0.2">
      <c r="A214" s="455"/>
      <c r="B214" s="455"/>
      <c r="C214" s="455"/>
      <c r="D214" s="455"/>
      <c r="E214" s="455"/>
      <c r="F214" s="455"/>
    </row>
    <row r="215" spans="1:6" x14ac:dyDescent="0.2">
      <c r="A215" s="455"/>
      <c r="B215" s="455"/>
      <c r="C215" s="455"/>
      <c r="D215" s="455"/>
      <c r="E215" s="455"/>
      <c r="F215" s="455"/>
    </row>
    <row r="216" spans="1:6" x14ac:dyDescent="0.2">
      <c r="A216" s="455"/>
      <c r="B216" s="455"/>
      <c r="C216" s="455"/>
      <c r="D216" s="455"/>
      <c r="E216" s="455"/>
      <c r="F216" s="455"/>
    </row>
    <row r="217" spans="1:6" x14ac:dyDescent="0.2">
      <c r="A217" s="455"/>
      <c r="B217" s="455"/>
      <c r="C217" s="455"/>
      <c r="D217" s="455"/>
      <c r="E217" s="455"/>
      <c r="F217" s="455"/>
    </row>
    <row r="218" spans="1:6" x14ac:dyDescent="0.2">
      <c r="A218" s="455"/>
      <c r="B218" s="455"/>
      <c r="C218" s="455"/>
      <c r="D218" s="455"/>
      <c r="E218" s="455"/>
      <c r="F218" s="455"/>
    </row>
    <row r="219" spans="1:6" x14ac:dyDescent="0.2">
      <c r="A219" s="455"/>
      <c r="B219" s="455"/>
      <c r="C219" s="455"/>
      <c r="D219" s="455"/>
      <c r="E219" s="455"/>
      <c r="F219" s="455"/>
    </row>
    <row r="220" spans="1:6" x14ac:dyDescent="0.2">
      <c r="A220" s="455"/>
      <c r="B220" s="455"/>
      <c r="C220" s="455"/>
      <c r="D220" s="455"/>
      <c r="E220" s="455"/>
      <c r="F220" s="455"/>
    </row>
    <row r="221" spans="1:6" x14ac:dyDescent="0.2">
      <c r="A221" s="455"/>
      <c r="B221" s="455"/>
      <c r="C221" s="455"/>
      <c r="D221" s="455"/>
      <c r="E221" s="455"/>
      <c r="F221" s="455"/>
    </row>
    <row r="222" spans="1:6" x14ac:dyDescent="0.2">
      <c r="A222" s="455"/>
      <c r="B222" s="455"/>
      <c r="C222" s="455"/>
      <c r="D222" s="455"/>
      <c r="E222" s="455"/>
      <c r="F222" s="455"/>
    </row>
    <row r="223" spans="1:6" x14ac:dyDescent="0.2">
      <c r="A223" s="455"/>
      <c r="B223" s="455"/>
      <c r="C223" s="455"/>
      <c r="D223" s="455"/>
      <c r="E223" s="455"/>
      <c r="F223" s="455"/>
    </row>
    <row r="224" spans="1:6" x14ac:dyDescent="0.2">
      <c r="A224" s="455"/>
      <c r="B224" s="455"/>
      <c r="C224" s="455"/>
      <c r="D224" s="455"/>
      <c r="E224" s="455"/>
      <c r="F224" s="455"/>
    </row>
    <row r="225" spans="1:6" x14ac:dyDescent="0.2">
      <c r="A225" s="455"/>
      <c r="B225" s="455"/>
      <c r="C225" s="455"/>
      <c r="D225" s="455"/>
      <c r="E225" s="455"/>
      <c r="F225" s="455"/>
    </row>
    <row r="226" spans="1:6" x14ac:dyDescent="0.2">
      <c r="A226" s="455"/>
      <c r="B226" s="455"/>
      <c r="C226" s="455"/>
      <c r="D226" s="455"/>
      <c r="E226" s="455"/>
      <c r="F226" s="455"/>
    </row>
    <row r="227" spans="1:6" x14ac:dyDescent="0.2">
      <c r="A227" s="455"/>
      <c r="B227" s="455"/>
      <c r="C227" s="455"/>
      <c r="D227" s="455"/>
      <c r="E227" s="455"/>
      <c r="F227" s="455"/>
    </row>
    <row r="228" spans="1:6" x14ac:dyDescent="0.2">
      <c r="A228" s="455"/>
      <c r="B228" s="455"/>
      <c r="C228" s="455"/>
      <c r="D228" s="455"/>
      <c r="E228" s="455"/>
      <c r="F228" s="455"/>
    </row>
    <row r="229" spans="1:6" x14ac:dyDescent="0.2">
      <c r="A229" s="455"/>
      <c r="B229" s="455"/>
      <c r="C229" s="455"/>
      <c r="D229" s="455"/>
      <c r="E229" s="455"/>
      <c r="F229" s="455"/>
    </row>
    <row r="230" spans="1:6" x14ac:dyDescent="0.2">
      <c r="A230" s="455"/>
      <c r="B230" s="455"/>
      <c r="C230" s="455"/>
      <c r="D230" s="455"/>
      <c r="E230" s="455"/>
      <c r="F230" s="455"/>
    </row>
    <row r="231" spans="1:6" x14ac:dyDescent="0.2">
      <c r="A231" s="455"/>
      <c r="B231" s="455"/>
      <c r="C231" s="455"/>
      <c r="D231" s="455"/>
      <c r="E231" s="455"/>
      <c r="F231" s="455"/>
    </row>
    <row r="232" spans="1:6" x14ac:dyDescent="0.2">
      <c r="A232" s="455"/>
      <c r="B232" s="455"/>
      <c r="C232" s="455"/>
      <c r="D232" s="455"/>
      <c r="E232" s="455"/>
      <c r="F232" s="455"/>
    </row>
    <row r="233" spans="1:6" x14ac:dyDescent="0.2">
      <c r="A233" s="455"/>
      <c r="B233" s="455"/>
      <c r="C233" s="455"/>
      <c r="D233" s="455"/>
      <c r="E233" s="455"/>
      <c r="F233" s="455"/>
    </row>
    <row r="234" spans="1:6" x14ac:dyDescent="0.2">
      <c r="A234" s="455"/>
      <c r="B234" s="455"/>
      <c r="C234" s="455"/>
      <c r="D234" s="455"/>
      <c r="E234" s="455"/>
      <c r="F234" s="455"/>
    </row>
    <row r="235" spans="1:6" x14ac:dyDescent="0.2">
      <c r="A235" s="455"/>
      <c r="B235" s="455"/>
      <c r="C235" s="455"/>
      <c r="D235" s="455"/>
      <c r="E235" s="455"/>
      <c r="F235" s="455"/>
    </row>
    <row r="236" spans="1:6" x14ac:dyDescent="0.2">
      <c r="A236" s="455"/>
      <c r="B236" s="455"/>
      <c r="C236" s="455"/>
      <c r="D236" s="455"/>
      <c r="E236" s="455"/>
      <c r="F236" s="455"/>
    </row>
    <row r="237" spans="1:6" x14ac:dyDescent="0.2">
      <c r="A237" s="455"/>
      <c r="B237" s="455"/>
      <c r="C237" s="455"/>
      <c r="D237" s="455"/>
      <c r="E237" s="455"/>
      <c r="F237" s="455"/>
    </row>
    <row r="238" spans="1:6" x14ac:dyDescent="0.2">
      <c r="A238" s="455"/>
      <c r="B238" s="455"/>
      <c r="C238" s="455"/>
      <c r="D238" s="455"/>
      <c r="E238" s="455"/>
      <c r="F238" s="455"/>
    </row>
    <row r="239" spans="1:6" x14ac:dyDescent="0.2">
      <c r="A239" s="455"/>
      <c r="B239" s="455"/>
      <c r="C239" s="455"/>
      <c r="D239" s="455"/>
      <c r="E239" s="455"/>
      <c r="F239" s="455"/>
    </row>
    <row r="240" spans="1:6" x14ac:dyDescent="0.2">
      <c r="A240" s="455"/>
      <c r="B240" s="455"/>
      <c r="C240" s="455"/>
      <c r="D240" s="455"/>
      <c r="E240" s="455"/>
      <c r="F240" s="455"/>
    </row>
    <row r="241" spans="1:6" x14ac:dyDescent="0.2">
      <c r="A241" s="455"/>
      <c r="B241" s="455"/>
      <c r="C241" s="455"/>
      <c r="D241" s="455"/>
      <c r="E241" s="455"/>
      <c r="F241" s="455"/>
    </row>
    <row r="242" spans="1:6" x14ac:dyDescent="0.2">
      <c r="A242" s="455"/>
      <c r="B242" s="455"/>
      <c r="C242" s="455"/>
      <c r="D242" s="455"/>
      <c r="E242" s="455"/>
      <c r="F242" s="455"/>
    </row>
    <row r="243" spans="1:6" x14ac:dyDescent="0.2">
      <c r="A243" s="455"/>
      <c r="B243" s="455"/>
      <c r="C243" s="455"/>
      <c r="D243" s="455"/>
      <c r="E243" s="455"/>
      <c r="F243" s="455"/>
    </row>
    <row r="244" spans="1:6" x14ac:dyDescent="0.2">
      <c r="A244" s="455"/>
      <c r="B244" s="455"/>
      <c r="C244" s="455"/>
      <c r="D244" s="455"/>
      <c r="E244" s="455"/>
      <c r="F244" s="455"/>
    </row>
    <row r="245" spans="1:6" x14ac:dyDescent="0.2">
      <c r="A245" s="455"/>
      <c r="B245" s="455"/>
      <c r="C245" s="455"/>
      <c r="D245" s="455"/>
      <c r="E245" s="455"/>
      <c r="F245" s="455"/>
    </row>
    <row r="246" spans="1:6" x14ac:dyDescent="0.2">
      <c r="A246" s="455"/>
      <c r="B246" s="455"/>
      <c r="C246" s="455"/>
      <c r="D246" s="455"/>
      <c r="E246" s="455"/>
      <c r="F246" s="455"/>
    </row>
    <row r="247" spans="1:6" x14ac:dyDescent="0.2">
      <c r="A247" s="455"/>
      <c r="B247" s="455"/>
      <c r="C247" s="455"/>
      <c r="D247" s="455"/>
      <c r="E247" s="455"/>
      <c r="F247" s="455"/>
    </row>
    <row r="248" spans="1:6" x14ac:dyDescent="0.2">
      <c r="A248" s="455"/>
      <c r="B248" s="455"/>
      <c r="C248" s="455"/>
      <c r="D248" s="455"/>
      <c r="E248" s="455"/>
      <c r="F248" s="455"/>
    </row>
    <row r="249" spans="1:6" x14ac:dyDescent="0.2">
      <c r="A249" s="455"/>
      <c r="B249" s="455"/>
      <c r="C249" s="455"/>
      <c r="D249" s="455"/>
      <c r="E249" s="455"/>
      <c r="F249" s="455"/>
    </row>
    <row r="250" spans="1:6" x14ac:dyDescent="0.2">
      <c r="A250" s="455"/>
      <c r="B250" s="455"/>
      <c r="C250" s="455"/>
      <c r="D250" s="455"/>
      <c r="E250" s="455"/>
      <c r="F250" s="455"/>
    </row>
    <row r="251" spans="1:6" x14ac:dyDescent="0.2">
      <c r="A251" s="455"/>
      <c r="B251" s="455"/>
      <c r="C251" s="455"/>
      <c r="D251" s="455"/>
      <c r="E251" s="455"/>
      <c r="F251" s="455"/>
    </row>
    <row r="252" spans="1:6" x14ac:dyDescent="0.2">
      <c r="A252" s="455"/>
      <c r="B252" s="455"/>
      <c r="C252" s="455"/>
      <c r="D252" s="455"/>
      <c r="E252" s="455"/>
      <c r="F252" s="455"/>
    </row>
    <row r="253" spans="1:6" x14ac:dyDescent="0.2">
      <c r="A253" s="455"/>
      <c r="B253" s="455"/>
      <c r="C253" s="455"/>
      <c r="D253" s="455"/>
      <c r="E253" s="455"/>
      <c r="F253" s="455"/>
    </row>
    <row r="254" spans="1:6" x14ac:dyDescent="0.2">
      <c r="A254" s="455"/>
      <c r="B254" s="455"/>
      <c r="C254" s="455"/>
      <c r="D254" s="455"/>
      <c r="E254" s="455"/>
      <c r="F254" s="455"/>
    </row>
    <row r="255" spans="1:6" x14ac:dyDescent="0.2">
      <c r="A255" s="455"/>
      <c r="B255" s="455"/>
      <c r="C255" s="455"/>
      <c r="D255" s="455"/>
      <c r="E255" s="455"/>
      <c r="F255" s="455"/>
    </row>
    <row r="256" spans="1:6" x14ac:dyDescent="0.2">
      <c r="A256" s="455"/>
      <c r="B256" s="455"/>
      <c r="C256" s="455"/>
      <c r="D256" s="455"/>
      <c r="E256" s="455"/>
      <c r="F256" s="455"/>
    </row>
    <row r="257" spans="1:6" x14ac:dyDescent="0.2">
      <c r="A257" s="455"/>
      <c r="B257" s="455"/>
      <c r="C257" s="455"/>
      <c r="D257" s="455"/>
      <c r="E257" s="455"/>
      <c r="F257" s="455"/>
    </row>
    <row r="258" spans="1:6" x14ac:dyDescent="0.2">
      <c r="A258" s="455"/>
      <c r="B258" s="455"/>
      <c r="C258" s="455"/>
      <c r="D258" s="455"/>
      <c r="E258" s="455"/>
      <c r="F258" s="455"/>
    </row>
    <row r="259" spans="1:6" x14ac:dyDescent="0.2">
      <c r="A259" s="455"/>
      <c r="B259" s="455"/>
      <c r="C259" s="455"/>
      <c r="D259" s="455"/>
      <c r="E259" s="455"/>
      <c r="F259" s="455"/>
    </row>
    <row r="260" spans="1:6" x14ac:dyDescent="0.2">
      <c r="A260" s="455"/>
      <c r="B260" s="455"/>
      <c r="C260" s="455"/>
      <c r="D260" s="455"/>
      <c r="E260" s="455"/>
      <c r="F260" s="455"/>
    </row>
    <row r="261" spans="1:6" x14ac:dyDescent="0.2">
      <c r="A261" s="455"/>
      <c r="B261" s="455"/>
      <c r="C261" s="455"/>
      <c r="D261" s="455"/>
      <c r="E261" s="455"/>
      <c r="F261" s="455"/>
    </row>
    <row r="262" spans="1:6" x14ac:dyDescent="0.2">
      <c r="A262" s="455"/>
      <c r="B262" s="455"/>
      <c r="C262" s="455"/>
      <c r="D262" s="455"/>
      <c r="E262" s="455"/>
      <c r="F262" s="455"/>
    </row>
    <row r="263" spans="1:6" x14ac:dyDescent="0.2">
      <c r="A263" s="455"/>
      <c r="B263" s="455"/>
      <c r="C263" s="455"/>
      <c r="D263" s="455"/>
      <c r="E263" s="455"/>
      <c r="F263" s="455"/>
    </row>
    <row r="264" spans="1:6" x14ac:dyDescent="0.2">
      <c r="A264" s="455"/>
      <c r="B264" s="455"/>
      <c r="C264" s="455"/>
      <c r="D264" s="455"/>
      <c r="E264" s="455"/>
      <c r="F264" s="455"/>
    </row>
    <row r="265" spans="1:6" x14ac:dyDescent="0.2">
      <c r="A265" s="455"/>
      <c r="B265" s="455"/>
      <c r="C265" s="455"/>
      <c r="D265" s="455"/>
      <c r="E265" s="455"/>
      <c r="F265" s="455"/>
    </row>
    <row r="266" spans="1:6" x14ac:dyDescent="0.2">
      <c r="A266" s="455"/>
      <c r="B266" s="455"/>
      <c r="C266" s="455"/>
      <c r="D266" s="455"/>
      <c r="E266" s="455"/>
      <c r="F266" s="455"/>
    </row>
    <row r="267" spans="1:6" x14ac:dyDescent="0.2">
      <c r="A267" s="455"/>
      <c r="B267" s="455"/>
      <c r="C267" s="455"/>
      <c r="D267" s="455"/>
      <c r="E267" s="455"/>
      <c r="F267" s="455"/>
    </row>
    <row r="268" spans="1:6" x14ac:dyDescent="0.2">
      <c r="A268" s="455"/>
      <c r="B268" s="455"/>
      <c r="C268" s="455"/>
      <c r="D268" s="455"/>
      <c r="E268" s="455"/>
      <c r="F268" s="455"/>
    </row>
    <row r="269" spans="1:6" x14ac:dyDescent="0.2">
      <c r="A269" s="455"/>
      <c r="B269" s="455"/>
      <c r="C269" s="455"/>
      <c r="D269" s="455"/>
      <c r="E269" s="455"/>
      <c r="F269" s="455"/>
    </row>
    <row r="270" spans="1:6" x14ac:dyDescent="0.2">
      <c r="A270" s="455"/>
      <c r="B270" s="455"/>
      <c r="C270" s="455"/>
      <c r="D270" s="455"/>
      <c r="E270" s="455"/>
      <c r="F270" s="455"/>
    </row>
    <row r="271" spans="1:6" x14ac:dyDescent="0.2">
      <c r="A271" s="455"/>
      <c r="B271" s="455"/>
      <c r="C271" s="455"/>
      <c r="D271" s="455"/>
      <c r="E271" s="455"/>
      <c r="F271" s="455"/>
    </row>
    <row r="272" spans="1:6" x14ac:dyDescent="0.2">
      <c r="A272" s="455"/>
      <c r="B272" s="455"/>
      <c r="C272" s="455"/>
      <c r="D272" s="455"/>
      <c r="E272" s="455"/>
      <c r="F272" s="455"/>
    </row>
    <row r="273" spans="1:6" x14ac:dyDescent="0.2">
      <c r="A273" s="455"/>
      <c r="B273" s="455"/>
      <c r="C273" s="455"/>
      <c r="D273" s="455"/>
      <c r="E273" s="455"/>
      <c r="F273" s="455"/>
    </row>
    <row r="274" spans="1:6" x14ac:dyDescent="0.2">
      <c r="A274" s="455"/>
      <c r="B274" s="455"/>
      <c r="C274" s="455"/>
      <c r="D274" s="455"/>
      <c r="E274" s="455"/>
      <c r="F274" s="455"/>
    </row>
    <row r="275" spans="1:6" x14ac:dyDescent="0.2">
      <c r="A275" s="455"/>
      <c r="B275" s="455"/>
      <c r="C275" s="455"/>
      <c r="D275" s="455"/>
      <c r="E275" s="455"/>
      <c r="F275" s="455"/>
    </row>
    <row r="276" spans="1:6" x14ac:dyDescent="0.2">
      <c r="A276" s="455"/>
      <c r="B276" s="455"/>
      <c r="C276" s="455"/>
      <c r="D276" s="455"/>
      <c r="E276" s="455"/>
      <c r="F276" s="455"/>
    </row>
    <row r="277" spans="1:6" x14ac:dyDescent="0.2">
      <c r="A277" s="455"/>
      <c r="B277" s="455"/>
      <c r="C277" s="455"/>
      <c r="D277" s="455"/>
      <c r="E277" s="455"/>
      <c r="F277" s="455"/>
    </row>
    <row r="278" spans="1:6" x14ac:dyDescent="0.2">
      <c r="A278" s="455"/>
      <c r="B278" s="455"/>
      <c r="C278" s="455"/>
      <c r="D278" s="455"/>
      <c r="E278" s="455"/>
      <c r="F278" s="455"/>
    </row>
    <row r="279" spans="1:6" x14ac:dyDescent="0.2">
      <c r="A279" s="455"/>
      <c r="B279" s="455"/>
      <c r="C279" s="455"/>
      <c r="D279" s="455"/>
      <c r="E279" s="455"/>
      <c r="F279" s="455"/>
    </row>
    <row r="280" spans="1:6" x14ac:dyDescent="0.2">
      <c r="A280" s="455"/>
      <c r="B280" s="455"/>
      <c r="C280" s="455"/>
      <c r="D280" s="455"/>
      <c r="E280" s="455"/>
      <c r="F280" s="455"/>
    </row>
    <row r="281" spans="1:6" x14ac:dyDescent="0.2">
      <c r="A281" s="455"/>
      <c r="B281" s="455"/>
      <c r="C281" s="455"/>
      <c r="D281" s="455"/>
      <c r="E281" s="455"/>
      <c r="F281" s="455"/>
    </row>
    <row r="282" spans="1:6" x14ac:dyDescent="0.2">
      <c r="A282" s="455"/>
      <c r="B282" s="455"/>
      <c r="C282" s="455"/>
      <c r="D282" s="455"/>
      <c r="E282" s="455"/>
      <c r="F282" s="455"/>
    </row>
    <row r="283" spans="1:6" x14ac:dyDescent="0.2">
      <c r="A283" s="455"/>
      <c r="B283" s="455"/>
      <c r="C283" s="455"/>
      <c r="D283" s="455"/>
      <c r="E283" s="455"/>
      <c r="F283" s="455"/>
    </row>
    <row r="284" spans="1:6" x14ac:dyDescent="0.2">
      <c r="A284" s="455"/>
      <c r="B284" s="455"/>
      <c r="C284" s="455"/>
      <c r="D284" s="455"/>
      <c r="E284" s="455"/>
      <c r="F284" s="455"/>
    </row>
    <row r="285" spans="1:6" x14ac:dyDescent="0.2">
      <c r="A285" s="455"/>
      <c r="B285" s="455"/>
      <c r="C285" s="455"/>
      <c r="D285" s="455"/>
      <c r="E285" s="455"/>
      <c r="F285" s="455"/>
    </row>
    <row r="286" spans="1:6" x14ac:dyDescent="0.2">
      <c r="A286" s="455"/>
      <c r="B286" s="455"/>
      <c r="C286" s="455"/>
      <c r="D286" s="455"/>
      <c r="E286" s="455"/>
      <c r="F286" s="455"/>
    </row>
    <row r="287" spans="1:6" x14ac:dyDescent="0.2">
      <c r="A287" s="455"/>
      <c r="B287" s="455"/>
      <c r="C287" s="455"/>
      <c r="D287" s="455"/>
      <c r="E287" s="455"/>
      <c r="F287" s="455"/>
    </row>
    <row r="288" spans="1:6" x14ac:dyDescent="0.2">
      <c r="A288" s="455"/>
      <c r="B288" s="455"/>
      <c r="C288" s="455"/>
      <c r="D288" s="455"/>
      <c r="E288" s="455"/>
      <c r="F288" s="455"/>
    </row>
    <row r="289" spans="1:6" x14ac:dyDescent="0.2">
      <c r="A289" s="455"/>
      <c r="B289" s="455"/>
      <c r="C289" s="455"/>
      <c r="D289" s="455"/>
      <c r="E289" s="455"/>
      <c r="F289" s="455"/>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4" customWidth="1"/>
    <col min="2" max="2" width="78.75" style="464" customWidth="1"/>
    <col min="3" max="5" width="10.25" style="464"/>
    <col min="6" max="6" width="4.25" style="464" customWidth="1"/>
    <col min="7" max="256" width="10.25" style="464"/>
    <col min="257" max="257" width="1.25" style="464" customWidth="1"/>
    <col min="258" max="258" width="78.75" style="464" customWidth="1"/>
    <col min="259" max="261" width="10.25" style="464"/>
    <col min="262" max="262" width="4.25" style="464" customWidth="1"/>
    <col min="263" max="512" width="10.25" style="464"/>
    <col min="513" max="513" width="1.25" style="464" customWidth="1"/>
    <col min="514" max="514" width="78.75" style="464" customWidth="1"/>
    <col min="515" max="517" width="10.25" style="464"/>
    <col min="518" max="518" width="4.25" style="464" customWidth="1"/>
    <col min="519" max="768" width="10.25" style="464"/>
    <col min="769" max="769" width="1.25" style="464" customWidth="1"/>
    <col min="770" max="770" width="78.75" style="464" customWidth="1"/>
    <col min="771" max="773" width="10.25" style="464"/>
    <col min="774" max="774" width="4.25" style="464" customWidth="1"/>
    <col min="775" max="1024" width="10.25" style="464"/>
    <col min="1025" max="1025" width="1.25" style="464" customWidth="1"/>
    <col min="1026" max="1026" width="78.75" style="464" customWidth="1"/>
    <col min="1027" max="1029" width="10.25" style="464"/>
    <col min="1030" max="1030" width="4.25" style="464" customWidth="1"/>
    <col min="1031" max="1280" width="10.25" style="464"/>
    <col min="1281" max="1281" width="1.25" style="464" customWidth="1"/>
    <col min="1282" max="1282" width="78.75" style="464" customWidth="1"/>
    <col min="1283" max="1285" width="10.25" style="464"/>
    <col min="1286" max="1286" width="4.25" style="464" customWidth="1"/>
    <col min="1287" max="1536" width="10.25" style="464"/>
    <col min="1537" max="1537" width="1.25" style="464" customWidth="1"/>
    <col min="1538" max="1538" width="78.75" style="464" customWidth="1"/>
    <col min="1539" max="1541" width="10.25" style="464"/>
    <col min="1542" max="1542" width="4.25" style="464" customWidth="1"/>
    <col min="1543" max="1792" width="10.25" style="464"/>
    <col min="1793" max="1793" width="1.25" style="464" customWidth="1"/>
    <col min="1794" max="1794" width="78.75" style="464" customWidth="1"/>
    <col min="1795" max="1797" width="10.25" style="464"/>
    <col min="1798" max="1798" width="4.25" style="464" customWidth="1"/>
    <col min="1799" max="2048" width="10.25" style="464"/>
    <col min="2049" max="2049" width="1.25" style="464" customWidth="1"/>
    <col min="2050" max="2050" width="78.75" style="464" customWidth="1"/>
    <col min="2051" max="2053" width="10.25" style="464"/>
    <col min="2054" max="2054" width="4.25" style="464" customWidth="1"/>
    <col min="2055" max="2304" width="10.25" style="464"/>
    <col min="2305" max="2305" width="1.25" style="464" customWidth="1"/>
    <col min="2306" max="2306" width="78.75" style="464" customWidth="1"/>
    <col min="2307" max="2309" width="10.25" style="464"/>
    <col min="2310" max="2310" width="4.25" style="464" customWidth="1"/>
    <col min="2311" max="2560" width="10.25" style="464"/>
    <col min="2561" max="2561" width="1.25" style="464" customWidth="1"/>
    <col min="2562" max="2562" width="78.75" style="464" customWidth="1"/>
    <col min="2563" max="2565" width="10.25" style="464"/>
    <col min="2566" max="2566" width="4.25" style="464" customWidth="1"/>
    <col min="2567" max="2816" width="10.25" style="464"/>
    <col min="2817" max="2817" width="1.25" style="464" customWidth="1"/>
    <col min="2818" max="2818" width="78.75" style="464" customWidth="1"/>
    <col min="2819" max="2821" width="10.25" style="464"/>
    <col min="2822" max="2822" width="4.25" style="464" customWidth="1"/>
    <col min="2823" max="3072" width="10.25" style="464"/>
    <col min="3073" max="3073" width="1.25" style="464" customWidth="1"/>
    <col min="3074" max="3074" width="78.75" style="464" customWidth="1"/>
    <col min="3075" max="3077" width="10.25" style="464"/>
    <col min="3078" max="3078" width="4.25" style="464" customWidth="1"/>
    <col min="3079" max="3328" width="10.25" style="464"/>
    <col min="3329" max="3329" width="1.25" style="464" customWidth="1"/>
    <col min="3330" max="3330" width="78.75" style="464" customWidth="1"/>
    <col min="3331" max="3333" width="10.25" style="464"/>
    <col min="3334" max="3334" width="4.25" style="464" customWidth="1"/>
    <col min="3335" max="3584" width="10.25" style="464"/>
    <col min="3585" max="3585" width="1.25" style="464" customWidth="1"/>
    <col min="3586" max="3586" width="78.75" style="464" customWidth="1"/>
    <col min="3587" max="3589" width="10.25" style="464"/>
    <col min="3590" max="3590" width="4.25" style="464" customWidth="1"/>
    <col min="3591" max="3840" width="10.25" style="464"/>
    <col min="3841" max="3841" width="1.25" style="464" customWidth="1"/>
    <col min="3842" max="3842" width="78.75" style="464" customWidth="1"/>
    <col min="3843" max="3845" width="10.25" style="464"/>
    <col min="3846" max="3846" width="4.25" style="464" customWidth="1"/>
    <col min="3847" max="4096" width="10.25" style="464"/>
    <col min="4097" max="4097" width="1.25" style="464" customWidth="1"/>
    <col min="4098" max="4098" width="78.75" style="464" customWidth="1"/>
    <col min="4099" max="4101" width="10.25" style="464"/>
    <col min="4102" max="4102" width="4.25" style="464" customWidth="1"/>
    <col min="4103" max="4352" width="10.25" style="464"/>
    <col min="4353" max="4353" width="1.25" style="464" customWidth="1"/>
    <col min="4354" max="4354" width="78.75" style="464" customWidth="1"/>
    <col min="4355" max="4357" width="10.25" style="464"/>
    <col min="4358" max="4358" width="4.25" style="464" customWidth="1"/>
    <col min="4359" max="4608" width="10.25" style="464"/>
    <col min="4609" max="4609" width="1.25" style="464" customWidth="1"/>
    <col min="4610" max="4610" width="78.75" style="464" customWidth="1"/>
    <col min="4611" max="4613" width="10.25" style="464"/>
    <col min="4614" max="4614" width="4.25" style="464" customWidth="1"/>
    <col min="4615" max="4864" width="10.25" style="464"/>
    <col min="4865" max="4865" width="1.25" style="464" customWidth="1"/>
    <col min="4866" max="4866" width="78.75" style="464" customWidth="1"/>
    <col min="4867" max="4869" width="10.25" style="464"/>
    <col min="4870" max="4870" width="4.25" style="464" customWidth="1"/>
    <col min="4871" max="5120" width="10.25" style="464"/>
    <col min="5121" max="5121" width="1.25" style="464" customWidth="1"/>
    <col min="5122" max="5122" width="78.75" style="464" customWidth="1"/>
    <col min="5123" max="5125" width="10.25" style="464"/>
    <col min="5126" max="5126" width="4.25" style="464" customWidth="1"/>
    <col min="5127" max="5376" width="10.25" style="464"/>
    <col min="5377" max="5377" width="1.25" style="464" customWidth="1"/>
    <col min="5378" max="5378" width="78.75" style="464" customWidth="1"/>
    <col min="5379" max="5381" width="10.25" style="464"/>
    <col min="5382" max="5382" width="4.25" style="464" customWidth="1"/>
    <col min="5383" max="5632" width="10.25" style="464"/>
    <col min="5633" max="5633" width="1.25" style="464" customWidth="1"/>
    <col min="5634" max="5634" width="78.75" style="464" customWidth="1"/>
    <col min="5635" max="5637" width="10.25" style="464"/>
    <col min="5638" max="5638" width="4.25" style="464" customWidth="1"/>
    <col min="5639" max="5888" width="10.25" style="464"/>
    <col min="5889" max="5889" width="1.25" style="464" customWidth="1"/>
    <col min="5890" max="5890" width="78.75" style="464" customWidth="1"/>
    <col min="5891" max="5893" width="10.25" style="464"/>
    <col min="5894" max="5894" width="4.25" style="464" customWidth="1"/>
    <col min="5895" max="6144" width="10.25" style="464"/>
    <col min="6145" max="6145" width="1.25" style="464" customWidth="1"/>
    <col min="6146" max="6146" width="78.75" style="464" customWidth="1"/>
    <col min="6147" max="6149" width="10.25" style="464"/>
    <col min="6150" max="6150" width="4.25" style="464" customWidth="1"/>
    <col min="6151" max="6400" width="10.25" style="464"/>
    <col min="6401" max="6401" width="1.25" style="464" customWidth="1"/>
    <col min="6402" max="6402" width="78.75" style="464" customWidth="1"/>
    <col min="6403" max="6405" width="10.25" style="464"/>
    <col min="6406" max="6406" width="4.25" style="464" customWidth="1"/>
    <col min="6407" max="6656" width="10.25" style="464"/>
    <col min="6657" max="6657" width="1.25" style="464" customWidth="1"/>
    <col min="6658" max="6658" width="78.75" style="464" customWidth="1"/>
    <col min="6659" max="6661" width="10.25" style="464"/>
    <col min="6662" max="6662" width="4.25" style="464" customWidth="1"/>
    <col min="6663" max="6912" width="10.25" style="464"/>
    <col min="6913" max="6913" width="1.25" style="464" customWidth="1"/>
    <col min="6914" max="6914" width="78.75" style="464" customWidth="1"/>
    <col min="6915" max="6917" width="10.25" style="464"/>
    <col min="6918" max="6918" width="4.25" style="464" customWidth="1"/>
    <col min="6919" max="7168" width="10.25" style="464"/>
    <col min="7169" max="7169" width="1.25" style="464" customWidth="1"/>
    <col min="7170" max="7170" width="78.75" style="464" customWidth="1"/>
    <col min="7171" max="7173" width="10.25" style="464"/>
    <col min="7174" max="7174" width="4.25" style="464" customWidth="1"/>
    <col min="7175" max="7424" width="10.25" style="464"/>
    <col min="7425" max="7425" width="1.25" style="464" customWidth="1"/>
    <col min="7426" max="7426" width="78.75" style="464" customWidth="1"/>
    <col min="7427" max="7429" width="10.25" style="464"/>
    <col min="7430" max="7430" width="4.25" style="464" customWidth="1"/>
    <col min="7431" max="7680" width="10.25" style="464"/>
    <col min="7681" max="7681" width="1.25" style="464" customWidth="1"/>
    <col min="7682" max="7682" width="78.75" style="464" customWidth="1"/>
    <col min="7683" max="7685" width="10.25" style="464"/>
    <col min="7686" max="7686" width="4.25" style="464" customWidth="1"/>
    <col min="7687" max="7936" width="10.25" style="464"/>
    <col min="7937" max="7937" width="1.25" style="464" customWidth="1"/>
    <col min="7938" max="7938" width="78.75" style="464" customWidth="1"/>
    <col min="7939" max="7941" width="10.25" style="464"/>
    <col min="7942" max="7942" width="4.25" style="464" customWidth="1"/>
    <col min="7943" max="8192" width="10.25" style="464"/>
    <col min="8193" max="8193" width="1.25" style="464" customWidth="1"/>
    <col min="8194" max="8194" width="78.75" style="464" customWidth="1"/>
    <col min="8195" max="8197" width="10.25" style="464"/>
    <col min="8198" max="8198" width="4.25" style="464" customWidth="1"/>
    <col min="8199" max="8448" width="10.25" style="464"/>
    <col min="8449" max="8449" width="1.25" style="464" customWidth="1"/>
    <col min="8450" max="8450" width="78.75" style="464" customWidth="1"/>
    <col min="8451" max="8453" width="10.25" style="464"/>
    <col min="8454" max="8454" width="4.25" style="464" customWidth="1"/>
    <col min="8455" max="8704" width="10.25" style="464"/>
    <col min="8705" max="8705" width="1.25" style="464" customWidth="1"/>
    <col min="8706" max="8706" width="78.75" style="464" customWidth="1"/>
    <col min="8707" max="8709" width="10.25" style="464"/>
    <col min="8710" max="8710" width="4.25" style="464" customWidth="1"/>
    <col min="8711" max="8960" width="10.25" style="464"/>
    <col min="8961" max="8961" width="1.25" style="464" customWidth="1"/>
    <col min="8962" max="8962" width="78.75" style="464" customWidth="1"/>
    <col min="8963" max="8965" width="10.25" style="464"/>
    <col min="8966" max="8966" width="4.25" style="464" customWidth="1"/>
    <col min="8967" max="9216" width="10.25" style="464"/>
    <col min="9217" max="9217" width="1.25" style="464" customWidth="1"/>
    <col min="9218" max="9218" width="78.75" style="464" customWidth="1"/>
    <col min="9219" max="9221" width="10.25" style="464"/>
    <col min="9222" max="9222" width="4.25" style="464" customWidth="1"/>
    <col min="9223" max="9472" width="10.25" style="464"/>
    <col min="9473" max="9473" width="1.25" style="464" customWidth="1"/>
    <col min="9474" max="9474" width="78.75" style="464" customWidth="1"/>
    <col min="9475" max="9477" width="10.25" style="464"/>
    <col min="9478" max="9478" width="4.25" style="464" customWidth="1"/>
    <col min="9479" max="9728" width="10.25" style="464"/>
    <col min="9729" max="9729" width="1.25" style="464" customWidth="1"/>
    <col min="9730" max="9730" width="78.75" style="464" customWidth="1"/>
    <col min="9731" max="9733" width="10.25" style="464"/>
    <col min="9734" max="9734" width="4.25" style="464" customWidth="1"/>
    <col min="9735" max="9984" width="10.25" style="464"/>
    <col min="9985" max="9985" width="1.25" style="464" customWidth="1"/>
    <col min="9986" max="9986" width="78.75" style="464" customWidth="1"/>
    <col min="9987" max="9989" width="10.25" style="464"/>
    <col min="9990" max="9990" width="4.25" style="464" customWidth="1"/>
    <col min="9991" max="10240" width="10.25" style="464"/>
    <col min="10241" max="10241" width="1.25" style="464" customWidth="1"/>
    <col min="10242" max="10242" width="78.75" style="464" customWidth="1"/>
    <col min="10243" max="10245" width="10.25" style="464"/>
    <col min="10246" max="10246" width="4.25" style="464" customWidth="1"/>
    <col min="10247" max="10496" width="10.25" style="464"/>
    <col min="10497" max="10497" width="1.25" style="464" customWidth="1"/>
    <col min="10498" max="10498" width="78.75" style="464" customWidth="1"/>
    <col min="10499" max="10501" width="10.25" style="464"/>
    <col min="10502" max="10502" width="4.25" style="464" customWidth="1"/>
    <col min="10503" max="10752" width="10.25" style="464"/>
    <col min="10753" max="10753" width="1.25" style="464" customWidth="1"/>
    <col min="10754" max="10754" width="78.75" style="464" customWidth="1"/>
    <col min="10755" max="10757" width="10.25" style="464"/>
    <col min="10758" max="10758" width="4.25" style="464" customWidth="1"/>
    <col min="10759" max="11008" width="10.25" style="464"/>
    <col min="11009" max="11009" width="1.25" style="464" customWidth="1"/>
    <col min="11010" max="11010" width="78.75" style="464" customWidth="1"/>
    <col min="11011" max="11013" width="10.25" style="464"/>
    <col min="11014" max="11014" width="4.25" style="464" customWidth="1"/>
    <col min="11015" max="11264" width="10.25" style="464"/>
    <col min="11265" max="11265" width="1.25" style="464" customWidth="1"/>
    <col min="11266" max="11266" width="78.75" style="464" customWidth="1"/>
    <col min="11267" max="11269" width="10.25" style="464"/>
    <col min="11270" max="11270" width="4.25" style="464" customWidth="1"/>
    <col min="11271" max="11520" width="10.25" style="464"/>
    <col min="11521" max="11521" width="1.25" style="464" customWidth="1"/>
    <col min="11522" max="11522" width="78.75" style="464" customWidth="1"/>
    <col min="11523" max="11525" width="10.25" style="464"/>
    <col min="11526" max="11526" width="4.25" style="464" customWidth="1"/>
    <col min="11527" max="11776" width="10.25" style="464"/>
    <col min="11777" max="11777" width="1.25" style="464" customWidth="1"/>
    <col min="11778" max="11778" width="78.75" style="464" customWidth="1"/>
    <col min="11779" max="11781" width="10.25" style="464"/>
    <col min="11782" max="11782" width="4.25" style="464" customWidth="1"/>
    <col min="11783" max="12032" width="10.25" style="464"/>
    <col min="12033" max="12033" width="1.25" style="464" customWidth="1"/>
    <col min="12034" max="12034" width="78.75" style="464" customWidth="1"/>
    <col min="12035" max="12037" width="10.25" style="464"/>
    <col min="12038" max="12038" width="4.25" style="464" customWidth="1"/>
    <col min="12039" max="12288" width="10.25" style="464"/>
    <col min="12289" max="12289" width="1.25" style="464" customWidth="1"/>
    <col min="12290" max="12290" width="78.75" style="464" customWidth="1"/>
    <col min="12291" max="12293" width="10.25" style="464"/>
    <col min="12294" max="12294" width="4.25" style="464" customWidth="1"/>
    <col min="12295" max="12544" width="10.25" style="464"/>
    <col min="12545" max="12545" width="1.25" style="464" customWidth="1"/>
    <col min="12546" max="12546" width="78.75" style="464" customWidth="1"/>
    <col min="12547" max="12549" width="10.25" style="464"/>
    <col min="12550" max="12550" width="4.25" style="464" customWidth="1"/>
    <col min="12551" max="12800" width="10.25" style="464"/>
    <col min="12801" max="12801" width="1.25" style="464" customWidth="1"/>
    <col min="12802" max="12802" width="78.75" style="464" customWidth="1"/>
    <col min="12803" max="12805" width="10.25" style="464"/>
    <col min="12806" max="12806" width="4.25" style="464" customWidth="1"/>
    <col min="12807" max="13056" width="10.25" style="464"/>
    <col min="13057" max="13057" width="1.25" style="464" customWidth="1"/>
    <col min="13058" max="13058" width="78.75" style="464" customWidth="1"/>
    <col min="13059" max="13061" width="10.25" style="464"/>
    <col min="13062" max="13062" width="4.25" style="464" customWidth="1"/>
    <col min="13063" max="13312" width="10.25" style="464"/>
    <col min="13313" max="13313" width="1.25" style="464" customWidth="1"/>
    <col min="13314" max="13314" width="78.75" style="464" customWidth="1"/>
    <col min="13315" max="13317" width="10.25" style="464"/>
    <col min="13318" max="13318" width="4.25" style="464" customWidth="1"/>
    <col min="13319" max="13568" width="10.25" style="464"/>
    <col min="13569" max="13569" width="1.25" style="464" customWidth="1"/>
    <col min="13570" max="13570" width="78.75" style="464" customWidth="1"/>
    <col min="13571" max="13573" width="10.25" style="464"/>
    <col min="13574" max="13574" width="4.25" style="464" customWidth="1"/>
    <col min="13575" max="13824" width="10.25" style="464"/>
    <col min="13825" max="13825" width="1.25" style="464" customWidth="1"/>
    <col min="13826" max="13826" width="78.75" style="464" customWidth="1"/>
    <col min="13827" max="13829" width="10.25" style="464"/>
    <col min="13830" max="13830" width="4.25" style="464" customWidth="1"/>
    <col min="13831" max="14080" width="10.25" style="464"/>
    <col min="14081" max="14081" width="1.25" style="464" customWidth="1"/>
    <col min="14082" max="14082" width="78.75" style="464" customWidth="1"/>
    <col min="14083" max="14085" width="10.25" style="464"/>
    <col min="14086" max="14086" width="4.25" style="464" customWidth="1"/>
    <col min="14087" max="14336" width="10.25" style="464"/>
    <col min="14337" max="14337" width="1.25" style="464" customWidth="1"/>
    <col min="14338" max="14338" width="78.75" style="464" customWidth="1"/>
    <col min="14339" max="14341" width="10.25" style="464"/>
    <col min="14342" max="14342" width="4.25" style="464" customWidth="1"/>
    <col min="14343" max="14592" width="10.25" style="464"/>
    <col min="14593" max="14593" width="1.25" style="464" customWidth="1"/>
    <col min="14594" max="14594" width="78.75" style="464" customWidth="1"/>
    <col min="14595" max="14597" width="10.25" style="464"/>
    <col min="14598" max="14598" width="4.25" style="464" customWidth="1"/>
    <col min="14599" max="14848" width="10.25" style="464"/>
    <col min="14849" max="14849" width="1.25" style="464" customWidth="1"/>
    <col min="14850" max="14850" width="78.75" style="464" customWidth="1"/>
    <col min="14851" max="14853" width="10.25" style="464"/>
    <col min="14854" max="14854" width="4.25" style="464" customWidth="1"/>
    <col min="14855" max="15104" width="10.25" style="464"/>
    <col min="15105" max="15105" width="1.25" style="464" customWidth="1"/>
    <col min="15106" max="15106" width="78.75" style="464" customWidth="1"/>
    <col min="15107" max="15109" width="10.25" style="464"/>
    <col min="15110" max="15110" width="4.25" style="464" customWidth="1"/>
    <col min="15111" max="15360" width="10.25" style="464"/>
    <col min="15361" max="15361" width="1.25" style="464" customWidth="1"/>
    <col min="15362" max="15362" width="78.75" style="464" customWidth="1"/>
    <col min="15363" max="15365" width="10.25" style="464"/>
    <col min="15366" max="15366" width="4.25" style="464" customWidth="1"/>
    <col min="15367" max="15616" width="10.25" style="464"/>
    <col min="15617" max="15617" width="1.25" style="464" customWidth="1"/>
    <col min="15618" max="15618" width="78.75" style="464" customWidth="1"/>
    <col min="15619" max="15621" width="10.25" style="464"/>
    <col min="15622" max="15622" width="4.25" style="464" customWidth="1"/>
    <col min="15623" max="15872" width="10.25" style="464"/>
    <col min="15873" max="15873" width="1.25" style="464" customWidth="1"/>
    <col min="15874" max="15874" width="78.75" style="464" customWidth="1"/>
    <col min="15875" max="15877" width="10.25" style="464"/>
    <col min="15878" max="15878" width="4.25" style="464" customWidth="1"/>
    <col min="15879" max="16128" width="10.25" style="464"/>
    <col min="16129" max="16129" width="1.25" style="464" customWidth="1"/>
    <col min="16130" max="16130" width="78.75" style="464" customWidth="1"/>
    <col min="16131" max="16133" width="10.25" style="464"/>
    <col min="16134" max="16134" width="4.25" style="464" customWidth="1"/>
    <col min="16135" max="16384" width="10.25" style="464"/>
  </cols>
  <sheetData>
    <row r="1" spans="1:5" ht="39.75" customHeight="1" x14ac:dyDescent="0.2">
      <c r="A1" s="462"/>
      <c r="B1" s="463" t="s">
        <v>6</v>
      </c>
    </row>
    <row r="2" spans="1:5" ht="25.5" customHeight="1" x14ac:dyDescent="0.2">
      <c r="B2" s="465" t="s">
        <v>422</v>
      </c>
    </row>
    <row r="3" spans="1:5" ht="24.95" customHeight="1" x14ac:dyDescent="0.2">
      <c r="A3" s="466"/>
      <c r="B3" s="467" t="s">
        <v>423</v>
      </c>
    </row>
    <row r="4" spans="1:5" ht="24.75" customHeight="1" x14ac:dyDescent="0.2">
      <c r="A4" s="466"/>
      <c r="B4" s="468"/>
    </row>
    <row r="5" spans="1:5" s="471" customFormat="1" ht="60" x14ac:dyDescent="0.2">
      <c r="A5" s="469"/>
      <c r="B5" s="470" t="s">
        <v>424</v>
      </c>
      <c r="C5" s="469"/>
      <c r="D5" s="469"/>
      <c r="E5" s="469"/>
    </row>
    <row r="6" spans="1:5" s="471" customFormat="1" ht="10.15" customHeight="1" x14ac:dyDescent="0.2">
      <c r="A6" s="469"/>
      <c r="B6" s="470"/>
      <c r="C6" s="469"/>
      <c r="D6" s="469"/>
      <c r="E6" s="469"/>
    </row>
    <row r="7" spans="1:5" ht="96" x14ac:dyDescent="0.2">
      <c r="A7" s="466"/>
      <c r="B7" s="470" t="s">
        <v>425</v>
      </c>
      <c r="C7" s="466"/>
      <c r="D7" s="466"/>
      <c r="E7" s="466"/>
    </row>
    <row r="8" spans="1:5" ht="10.15" customHeight="1" x14ac:dyDescent="0.2">
      <c r="A8" s="466"/>
      <c r="B8" s="466"/>
      <c r="C8" s="466"/>
      <c r="D8" s="466"/>
      <c r="E8" s="466"/>
    </row>
    <row r="9" spans="1:5" ht="204" x14ac:dyDescent="0.2">
      <c r="A9" s="466"/>
      <c r="B9" s="470" t="s">
        <v>426</v>
      </c>
      <c r="C9" s="466"/>
      <c r="D9" s="466"/>
      <c r="E9" s="466"/>
    </row>
    <row r="10" spans="1:5" ht="10.15" customHeight="1" x14ac:dyDescent="0.2">
      <c r="A10" s="466"/>
      <c r="B10" s="472"/>
      <c r="C10" s="466"/>
      <c r="D10" s="466"/>
      <c r="E10" s="466"/>
    </row>
    <row r="11" spans="1:5" ht="36" x14ac:dyDescent="0.2">
      <c r="A11" s="466"/>
      <c r="B11" s="470" t="s">
        <v>427</v>
      </c>
      <c r="C11" s="466"/>
      <c r="D11" s="466"/>
      <c r="E11" s="466"/>
    </row>
    <row r="12" spans="1:5" ht="9" customHeight="1" x14ac:dyDescent="0.2">
      <c r="A12" s="466"/>
      <c r="B12" s="472"/>
      <c r="C12" s="466"/>
      <c r="D12" s="466"/>
      <c r="E12" s="466"/>
    </row>
    <row r="13" spans="1:5" ht="96" x14ac:dyDescent="0.2">
      <c r="A13" s="466"/>
      <c r="B13" s="470" t="s">
        <v>428</v>
      </c>
      <c r="C13" s="466"/>
      <c r="D13" s="466"/>
      <c r="E13" s="466"/>
    </row>
    <row r="14" spans="1:5" ht="9" customHeight="1" x14ac:dyDescent="0.2">
      <c r="A14" s="466"/>
      <c r="B14" s="472"/>
      <c r="C14" s="466"/>
      <c r="D14" s="466"/>
      <c r="E14" s="466"/>
    </row>
    <row r="15" spans="1:5" ht="96" x14ac:dyDescent="0.2">
      <c r="A15" s="466"/>
      <c r="B15" s="470" t="s">
        <v>429</v>
      </c>
      <c r="C15" s="466"/>
      <c r="D15" s="466"/>
      <c r="E15" s="466"/>
    </row>
    <row r="16" spans="1:5" ht="9" customHeight="1" x14ac:dyDescent="0.2">
      <c r="A16" s="466"/>
      <c r="B16" s="472"/>
      <c r="C16" s="466"/>
      <c r="D16" s="466"/>
      <c r="E16" s="466"/>
    </row>
    <row r="17" spans="1:8" ht="120" x14ac:dyDescent="0.2">
      <c r="A17" s="466"/>
      <c r="B17" s="470" t="s">
        <v>430</v>
      </c>
      <c r="C17" s="466"/>
      <c r="D17" s="466"/>
      <c r="E17" s="466"/>
    </row>
    <row r="18" spans="1:8" ht="9" customHeight="1" x14ac:dyDescent="0.2">
      <c r="A18" s="466"/>
      <c r="B18" s="472"/>
      <c r="C18" s="466"/>
      <c r="D18" s="466"/>
      <c r="E18" s="466"/>
    </row>
    <row r="19" spans="1:8" ht="168" x14ac:dyDescent="0.2">
      <c r="A19" s="466"/>
      <c r="B19" s="470" t="s">
        <v>431</v>
      </c>
      <c r="C19" s="466"/>
      <c r="D19" s="466"/>
      <c r="E19" s="466"/>
    </row>
    <row r="20" spans="1:8" ht="9" customHeight="1" x14ac:dyDescent="0.2">
      <c r="A20" s="466"/>
      <c r="B20" s="472"/>
      <c r="C20" s="466"/>
      <c r="D20" s="466"/>
      <c r="E20" s="466"/>
    </row>
    <row r="21" spans="1:8" ht="24" x14ac:dyDescent="0.2">
      <c r="A21" s="466"/>
      <c r="B21" s="470" t="s">
        <v>432</v>
      </c>
      <c r="C21" s="466"/>
      <c r="D21" s="466"/>
      <c r="E21" s="466"/>
    </row>
    <row r="22" spans="1:8" ht="9" customHeight="1" x14ac:dyDescent="0.2">
      <c r="A22" s="466"/>
      <c r="B22" s="472"/>
      <c r="C22" s="466"/>
      <c r="D22" s="466"/>
      <c r="E22" s="466"/>
    </row>
    <row r="23" spans="1:8" ht="96" x14ac:dyDescent="0.2">
      <c r="A23" s="466"/>
      <c r="B23" s="470" t="s">
        <v>433</v>
      </c>
      <c r="C23" s="466"/>
      <c r="D23" s="466"/>
      <c r="E23" s="466"/>
    </row>
    <row r="24" spans="1:8" ht="9" customHeight="1" x14ac:dyDescent="0.2">
      <c r="A24" s="466"/>
      <c r="B24" s="472"/>
      <c r="C24" s="466"/>
      <c r="D24" s="466"/>
      <c r="E24" s="466"/>
    </row>
    <row r="25" spans="1:8" ht="24" x14ac:dyDescent="0.2">
      <c r="A25" s="466"/>
      <c r="B25" s="470" t="s">
        <v>434</v>
      </c>
      <c r="C25" s="466"/>
      <c r="D25" s="466"/>
      <c r="E25" s="466"/>
    </row>
    <row r="26" spans="1:8" ht="24" x14ac:dyDescent="0.2">
      <c r="A26" s="466"/>
      <c r="B26" s="473" t="s">
        <v>435</v>
      </c>
      <c r="C26" s="473"/>
      <c r="D26" s="473"/>
      <c r="E26" s="473"/>
      <c r="F26" s="473"/>
      <c r="G26" s="473"/>
      <c r="H26" s="473"/>
    </row>
    <row r="27" spans="1:8" x14ac:dyDescent="0.2">
      <c r="A27" s="466"/>
      <c r="B27" s="473"/>
      <c r="C27" s="473"/>
      <c r="D27" s="473"/>
      <c r="E27" s="473"/>
      <c r="F27" s="473"/>
      <c r="G27" s="473"/>
      <c r="H27" s="473"/>
    </row>
    <row r="28" spans="1:8" x14ac:dyDescent="0.2">
      <c r="A28" s="466"/>
      <c r="B28" s="466"/>
      <c r="C28" s="466"/>
      <c r="D28" s="466"/>
      <c r="E28" s="466"/>
    </row>
    <row r="29" spans="1:8" x14ac:dyDescent="0.2">
      <c r="A29" s="466"/>
      <c r="B29" s="466"/>
      <c r="C29" s="466"/>
      <c r="D29" s="466"/>
      <c r="E29" s="466"/>
    </row>
    <row r="30" spans="1:8" x14ac:dyDescent="0.2">
      <c r="A30" s="460"/>
      <c r="B30" s="460"/>
      <c r="C30" s="460"/>
      <c r="D30" s="460"/>
      <c r="E30" s="460"/>
    </row>
    <row r="31" spans="1:8" x14ac:dyDescent="0.2">
      <c r="A31" s="466"/>
      <c r="B31" s="466"/>
      <c r="C31" s="466"/>
      <c r="D31" s="466"/>
      <c r="E31" s="466"/>
    </row>
    <row r="32" spans="1:8" x14ac:dyDescent="0.2">
      <c r="A32" s="466"/>
      <c r="B32" s="466"/>
      <c r="C32" s="466"/>
      <c r="D32" s="466"/>
      <c r="E32" s="466"/>
    </row>
    <row r="33" spans="1:9" ht="8.1" customHeight="1" x14ac:dyDescent="0.2">
      <c r="A33" s="466"/>
      <c r="B33" s="466"/>
      <c r="C33" s="466"/>
      <c r="D33" s="466"/>
      <c r="E33" s="466"/>
    </row>
    <row r="34" spans="1:9" ht="13.5" customHeight="1" x14ac:dyDescent="0.2">
      <c r="A34" s="466"/>
      <c r="B34" s="466"/>
      <c r="C34" s="466"/>
      <c r="D34" s="466"/>
      <c r="E34" s="466"/>
    </row>
    <row r="35" spans="1:9" x14ac:dyDescent="0.2">
      <c r="A35" s="466"/>
      <c r="B35" s="466"/>
      <c r="C35" s="466"/>
      <c r="D35" s="466"/>
      <c r="E35" s="466"/>
    </row>
    <row r="36" spans="1:9" x14ac:dyDescent="0.2">
      <c r="A36" s="466"/>
      <c r="B36" s="466"/>
      <c r="C36" s="466"/>
      <c r="D36" s="466"/>
      <c r="E36" s="466"/>
      <c r="I36" s="474"/>
    </row>
    <row r="37" spans="1:9" x14ac:dyDescent="0.2">
      <c r="A37" s="466"/>
      <c r="B37" s="466"/>
      <c r="C37" s="466"/>
      <c r="D37" s="466"/>
      <c r="E37" s="466"/>
    </row>
    <row r="38" spans="1:9" x14ac:dyDescent="0.2">
      <c r="A38" s="466"/>
      <c r="B38" s="466"/>
      <c r="C38" s="466"/>
      <c r="D38" s="466"/>
      <c r="E38" s="466"/>
    </row>
    <row r="39" spans="1:9" x14ac:dyDescent="0.2">
      <c r="A39" s="466"/>
      <c r="B39" s="466"/>
      <c r="C39" s="466"/>
      <c r="D39" s="466"/>
      <c r="E39" s="466"/>
    </row>
    <row r="40" spans="1:9" ht="33" customHeight="1" x14ac:dyDescent="0.2">
      <c r="A40" s="466"/>
      <c r="B40" s="466"/>
      <c r="C40" s="466"/>
      <c r="D40" s="466"/>
      <c r="E40" s="466"/>
    </row>
    <row r="41" spans="1:9" ht="16.5" customHeight="1" x14ac:dyDescent="0.2">
      <c r="A41" s="466"/>
      <c r="B41" s="466"/>
      <c r="C41" s="466"/>
      <c r="D41" s="466"/>
      <c r="E41" s="466"/>
    </row>
    <row r="42" spans="1:9" x14ac:dyDescent="0.2">
      <c r="A42" s="466"/>
      <c r="B42" s="466"/>
      <c r="C42" s="466"/>
      <c r="D42" s="466"/>
      <c r="E42" s="466"/>
    </row>
    <row r="43" spans="1:9" x14ac:dyDescent="0.2">
      <c r="A43" s="466"/>
      <c r="B43" s="466"/>
      <c r="C43" s="466"/>
      <c r="D43" s="466"/>
      <c r="E43" s="466"/>
    </row>
    <row r="44" spans="1:9" x14ac:dyDescent="0.2">
      <c r="A44" s="466"/>
      <c r="B44" s="466"/>
      <c r="C44" s="466"/>
      <c r="D44" s="466"/>
      <c r="E44" s="466"/>
    </row>
    <row r="45" spans="1:9" x14ac:dyDescent="0.2">
      <c r="A45" s="466"/>
      <c r="B45" s="466"/>
      <c r="C45" s="466"/>
      <c r="D45" s="466"/>
      <c r="E45" s="466"/>
    </row>
    <row r="46" spans="1:9" x14ac:dyDescent="0.2">
      <c r="A46" s="466"/>
      <c r="B46" s="466"/>
      <c r="C46" s="466"/>
      <c r="D46" s="466"/>
      <c r="E46" s="466"/>
    </row>
    <row r="47" spans="1:9" x14ac:dyDescent="0.2">
      <c r="A47" s="466"/>
      <c r="B47" s="466"/>
      <c r="C47" s="466"/>
      <c r="D47" s="466"/>
      <c r="E47" s="466"/>
    </row>
    <row r="48" spans="1:9" x14ac:dyDescent="0.2">
      <c r="A48" s="466"/>
      <c r="B48" s="466"/>
      <c r="C48" s="466"/>
      <c r="D48" s="466"/>
      <c r="E48" s="466"/>
    </row>
    <row r="49" spans="1:5" x14ac:dyDescent="0.2">
      <c r="A49" s="466"/>
      <c r="B49" s="466"/>
      <c r="C49" s="466"/>
      <c r="D49" s="466"/>
      <c r="E49" s="466"/>
    </row>
    <row r="50" spans="1:5" x14ac:dyDescent="0.2">
      <c r="A50" s="466"/>
      <c r="B50" s="466"/>
      <c r="C50" s="466"/>
      <c r="D50" s="466"/>
      <c r="E50" s="466"/>
    </row>
    <row r="51" spans="1:5"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row r="59" spans="1:5" x14ac:dyDescent="0.2">
      <c r="A59" s="466"/>
      <c r="B59" s="466"/>
      <c r="C59" s="466"/>
      <c r="D59" s="466"/>
      <c r="E59" s="466"/>
    </row>
    <row r="60" spans="1:5" x14ac:dyDescent="0.2">
      <c r="A60" s="466"/>
      <c r="B60" s="466"/>
      <c r="C60" s="466"/>
      <c r="D60" s="466"/>
      <c r="E60" s="466"/>
    </row>
    <row r="61" spans="1:5" x14ac:dyDescent="0.2">
      <c r="A61" s="466"/>
      <c r="B61" s="466"/>
      <c r="C61" s="466"/>
      <c r="D61" s="466"/>
      <c r="E61" s="466"/>
    </row>
    <row r="62" spans="1:5" x14ac:dyDescent="0.2">
      <c r="A62" s="466"/>
      <c r="B62" s="466"/>
      <c r="C62" s="466"/>
      <c r="D62" s="466"/>
      <c r="E62" s="466"/>
    </row>
    <row r="63" spans="1:5" x14ac:dyDescent="0.2">
      <c r="A63" s="466"/>
      <c r="B63" s="466"/>
      <c r="C63" s="466"/>
      <c r="D63" s="466"/>
      <c r="E63" s="466"/>
    </row>
    <row r="64" spans="1:5" x14ac:dyDescent="0.2">
      <c r="A64" s="466"/>
      <c r="B64" s="466"/>
      <c r="C64" s="466"/>
      <c r="D64" s="466"/>
      <c r="E64" s="466"/>
    </row>
    <row r="65" spans="1:5" x14ac:dyDescent="0.2">
      <c r="A65" s="466"/>
      <c r="B65" s="466"/>
      <c r="C65" s="466"/>
      <c r="D65" s="466"/>
      <c r="E65" s="466"/>
    </row>
    <row r="66" spans="1:5" x14ac:dyDescent="0.2">
      <c r="A66" s="466"/>
      <c r="B66" s="466"/>
      <c r="C66" s="466"/>
      <c r="D66" s="466"/>
      <c r="E66" s="466"/>
    </row>
    <row r="67" spans="1:5" x14ac:dyDescent="0.2">
      <c r="A67" s="466"/>
      <c r="B67" s="466"/>
      <c r="C67" s="466"/>
      <c r="D67" s="466"/>
      <c r="E67" s="466"/>
    </row>
    <row r="68" spans="1:5" x14ac:dyDescent="0.2">
      <c r="A68" s="466"/>
      <c r="B68" s="466"/>
      <c r="C68" s="466"/>
      <c r="D68" s="466"/>
      <c r="E68" s="466"/>
    </row>
    <row r="69" spans="1:5" x14ac:dyDescent="0.2">
      <c r="A69" s="466"/>
      <c r="B69" s="466"/>
      <c r="C69" s="466"/>
      <c r="D69" s="466"/>
      <c r="E69" s="466"/>
    </row>
    <row r="70" spans="1:5" x14ac:dyDescent="0.2">
      <c r="A70" s="466"/>
      <c r="B70" s="466"/>
      <c r="C70" s="466"/>
      <c r="D70" s="466"/>
      <c r="E70" s="466"/>
    </row>
    <row r="71" spans="1:5" x14ac:dyDescent="0.2">
      <c r="A71" s="466"/>
      <c r="B71" s="466"/>
      <c r="C71" s="466"/>
      <c r="D71" s="466"/>
      <c r="E71" s="466"/>
    </row>
    <row r="72" spans="1:5" x14ac:dyDescent="0.2">
      <c r="A72" s="466"/>
      <c r="B72" s="466"/>
      <c r="C72" s="466"/>
      <c r="D72" s="466"/>
      <c r="E72" s="466"/>
    </row>
    <row r="73" spans="1:5" x14ac:dyDescent="0.2">
      <c r="A73" s="466"/>
      <c r="B73" s="466"/>
      <c r="C73" s="466"/>
      <c r="D73" s="466"/>
      <c r="E73" s="466"/>
    </row>
    <row r="74" spans="1:5" x14ac:dyDescent="0.2">
      <c r="A74" s="466"/>
      <c r="B74" s="466"/>
      <c r="C74" s="466"/>
      <c r="D74" s="466"/>
      <c r="E74" s="466"/>
    </row>
    <row r="75" spans="1:5" x14ac:dyDescent="0.2">
      <c r="A75" s="466"/>
      <c r="B75" s="466"/>
      <c r="C75" s="466"/>
      <c r="D75" s="466"/>
      <c r="E75" s="466"/>
    </row>
    <row r="76" spans="1:5" x14ac:dyDescent="0.2">
      <c r="A76" s="466"/>
      <c r="B76" s="466"/>
      <c r="C76" s="466"/>
      <c r="D76" s="466"/>
      <c r="E76" s="466"/>
    </row>
    <row r="77" spans="1:5" x14ac:dyDescent="0.2">
      <c r="A77" s="466"/>
      <c r="B77" s="466"/>
      <c r="C77" s="466"/>
      <c r="D77" s="466"/>
      <c r="E77" s="466"/>
    </row>
    <row r="78" spans="1:5" x14ac:dyDescent="0.2">
      <c r="A78" s="466"/>
      <c r="B78" s="466"/>
      <c r="C78" s="466"/>
      <c r="D78" s="466"/>
      <c r="E78" s="466"/>
    </row>
    <row r="79" spans="1:5" x14ac:dyDescent="0.2">
      <c r="A79" s="466"/>
      <c r="B79" s="466"/>
      <c r="C79" s="466"/>
      <c r="D79" s="466"/>
      <c r="E79" s="466"/>
    </row>
    <row r="80" spans="1:5" x14ac:dyDescent="0.2">
      <c r="A80" s="466"/>
      <c r="B80" s="466"/>
      <c r="C80" s="466"/>
      <c r="D80" s="466"/>
      <c r="E80" s="466"/>
    </row>
    <row r="81" spans="1:5" x14ac:dyDescent="0.2">
      <c r="A81" s="466"/>
      <c r="B81" s="466"/>
      <c r="C81" s="466"/>
      <c r="D81" s="466"/>
      <c r="E81" s="466"/>
    </row>
    <row r="82" spans="1:5" x14ac:dyDescent="0.2">
      <c r="A82" s="466"/>
      <c r="B82" s="466"/>
      <c r="C82" s="466"/>
      <c r="D82" s="466"/>
      <c r="E82" s="466"/>
    </row>
    <row r="83" spans="1:5" x14ac:dyDescent="0.2">
      <c r="A83" s="466"/>
      <c r="B83" s="466"/>
      <c r="C83" s="466"/>
      <c r="D83" s="466"/>
      <c r="E83" s="466"/>
    </row>
    <row r="84" spans="1:5" x14ac:dyDescent="0.2">
      <c r="A84" s="466"/>
      <c r="B84" s="466"/>
      <c r="C84" s="466"/>
      <c r="D84" s="466"/>
      <c r="E84" s="466"/>
    </row>
    <row r="85" spans="1:5" x14ac:dyDescent="0.2">
      <c r="A85" s="466"/>
      <c r="B85" s="466"/>
      <c r="C85" s="466"/>
      <c r="D85" s="466"/>
      <c r="E85" s="466"/>
    </row>
    <row r="86" spans="1:5" x14ac:dyDescent="0.2">
      <c r="A86" s="466"/>
      <c r="B86" s="466"/>
      <c r="C86" s="466"/>
      <c r="D86" s="466"/>
      <c r="E86" s="466"/>
    </row>
    <row r="87" spans="1:5" x14ac:dyDescent="0.2">
      <c r="A87" s="466"/>
      <c r="B87" s="466"/>
      <c r="C87" s="466"/>
      <c r="D87" s="466"/>
      <c r="E87" s="466"/>
    </row>
    <row r="88" spans="1:5" x14ac:dyDescent="0.2">
      <c r="A88" s="466"/>
      <c r="B88" s="466"/>
      <c r="C88" s="466"/>
      <c r="D88" s="466"/>
      <c r="E88" s="466"/>
    </row>
    <row r="89" spans="1:5" x14ac:dyDescent="0.2">
      <c r="A89" s="466"/>
      <c r="B89" s="466"/>
      <c r="C89" s="466"/>
      <c r="D89" s="466"/>
      <c r="E89" s="466"/>
    </row>
    <row r="90" spans="1:5" x14ac:dyDescent="0.2">
      <c r="A90" s="466"/>
      <c r="B90" s="466"/>
      <c r="C90" s="466"/>
      <c r="D90" s="466"/>
      <c r="E90" s="466"/>
    </row>
    <row r="91" spans="1:5" x14ac:dyDescent="0.2">
      <c r="A91" s="466"/>
      <c r="B91" s="466"/>
      <c r="C91" s="466"/>
      <c r="D91" s="466"/>
      <c r="E91" s="466"/>
    </row>
    <row r="92" spans="1:5" x14ac:dyDescent="0.2">
      <c r="A92" s="466"/>
      <c r="B92" s="466"/>
      <c r="C92" s="466"/>
      <c r="D92" s="466"/>
      <c r="E92" s="466"/>
    </row>
    <row r="93" spans="1:5" x14ac:dyDescent="0.2">
      <c r="A93" s="466"/>
      <c r="B93" s="466"/>
      <c r="C93" s="466"/>
      <c r="D93" s="466"/>
      <c r="E93" s="466"/>
    </row>
    <row r="94" spans="1:5" x14ac:dyDescent="0.2">
      <c r="A94" s="466"/>
      <c r="B94" s="466"/>
      <c r="C94" s="466"/>
      <c r="D94" s="466"/>
      <c r="E94" s="466"/>
    </row>
    <row r="95" spans="1:5" x14ac:dyDescent="0.2">
      <c r="A95" s="466"/>
      <c r="B95" s="466"/>
      <c r="C95" s="466"/>
      <c r="D95" s="466"/>
      <c r="E95" s="466"/>
    </row>
    <row r="96" spans="1:5" x14ac:dyDescent="0.2">
      <c r="A96" s="466"/>
      <c r="B96" s="466"/>
      <c r="C96" s="466"/>
      <c r="D96" s="466"/>
      <c r="E96" s="466"/>
    </row>
    <row r="97" spans="1:5" x14ac:dyDescent="0.2">
      <c r="A97" s="466"/>
      <c r="B97" s="466"/>
      <c r="C97" s="466"/>
      <c r="D97" s="466"/>
      <c r="E97" s="466"/>
    </row>
    <row r="98" spans="1:5" x14ac:dyDescent="0.2">
      <c r="A98" s="466"/>
      <c r="B98" s="466"/>
      <c r="C98" s="466"/>
      <c r="D98" s="466"/>
      <c r="E98" s="466"/>
    </row>
    <row r="99" spans="1:5" x14ac:dyDescent="0.2">
      <c r="A99" s="466"/>
      <c r="B99" s="466"/>
      <c r="C99" s="466"/>
      <c r="D99" s="466"/>
      <c r="E99" s="466"/>
    </row>
    <row r="100" spans="1:5" x14ac:dyDescent="0.2">
      <c r="A100" s="466"/>
      <c r="B100" s="466"/>
      <c r="C100" s="466"/>
      <c r="D100" s="466"/>
      <c r="E100" s="466"/>
    </row>
    <row r="101" spans="1:5" x14ac:dyDescent="0.2">
      <c r="A101" s="466"/>
      <c r="B101" s="466"/>
      <c r="C101" s="466"/>
      <c r="D101" s="466"/>
      <c r="E101" s="466"/>
    </row>
    <row r="102" spans="1:5" x14ac:dyDescent="0.2">
      <c r="A102" s="466"/>
      <c r="B102" s="466"/>
      <c r="C102" s="466"/>
      <c r="D102" s="466"/>
      <c r="E102" s="466"/>
    </row>
    <row r="103" spans="1:5" x14ac:dyDescent="0.2">
      <c r="A103" s="466"/>
      <c r="B103" s="466"/>
      <c r="C103" s="466"/>
      <c r="D103" s="466"/>
      <c r="E103" s="466"/>
    </row>
    <row r="104" spans="1:5" x14ac:dyDescent="0.2">
      <c r="A104" s="466"/>
      <c r="B104" s="466"/>
      <c r="C104" s="466"/>
      <c r="D104" s="466"/>
      <c r="E104" s="466"/>
    </row>
    <row r="105" spans="1:5" x14ac:dyDescent="0.2">
      <c r="A105" s="466"/>
      <c r="B105" s="466"/>
      <c r="C105" s="466"/>
      <c r="D105" s="466"/>
      <c r="E105" s="466"/>
    </row>
    <row r="106" spans="1:5" x14ac:dyDescent="0.2">
      <c r="A106" s="466"/>
      <c r="B106" s="466"/>
      <c r="C106" s="466"/>
      <c r="D106" s="466"/>
      <c r="E106" s="466"/>
    </row>
    <row r="107" spans="1:5" x14ac:dyDescent="0.2">
      <c r="A107" s="466"/>
      <c r="B107" s="466"/>
      <c r="C107" s="466"/>
      <c r="D107" s="466"/>
      <c r="E107" s="466"/>
    </row>
    <row r="108" spans="1:5" x14ac:dyDescent="0.2">
      <c r="A108" s="466"/>
      <c r="B108" s="466"/>
      <c r="C108" s="466"/>
      <c r="D108" s="466"/>
      <c r="E108" s="466"/>
    </row>
    <row r="109" spans="1:5" x14ac:dyDescent="0.2">
      <c r="A109" s="466"/>
      <c r="B109" s="466"/>
      <c r="C109" s="466"/>
      <c r="D109" s="466"/>
      <c r="E109" s="466"/>
    </row>
    <row r="110" spans="1:5" x14ac:dyDescent="0.2">
      <c r="A110" s="466"/>
      <c r="B110" s="466"/>
      <c r="C110" s="466"/>
      <c r="D110" s="466"/>
      <c r="E110" s="466"/>
    </row>
    <row r="111" spans="1:5" x14ac:dyDescent="0.2">
      <c r="A111" s="466"/>
      <c r="B111" s="466"/>
      <c r="C111" s="466"/>
      <c r="D111" s="466"/>
      <c r="E111" s="466"/>
    </row>
    <row r="112" spans="1:5" x14ac:dyDescent="0.2">
      <c r="A112" s="466"/>
      <c r="B112" s="466"/>
      <c r="C112" s="466"/>
      <c r="D112" s="466"/>
      <c r="E112" s="466"/>
    </row>
    <row r="113" spans="1:5" x14ac:dyDescent="0.2">
      <c r="A113" s="466"/>
      <c r="B113" s="466"/>
      <c r="C113" s="466"/>
      <c r="D113" s="466"/>
      <c r="E113" s="466"/>
    </row>
    <row r="114" spans="1:5" x14ac:dyDescent="0.2">
      <c r="A114" s="466"/>
      <c r="B114" s="466"/>
      <c r="C114" s="466"/>
      <c r="D114" s="466"/>
      <c r="E114" s="466"/>
    </row>
    <row r="115" spans="1:5" x14ac:dyDescent="0.2">
      <c r="A115" s="466"/>
      <c r="B115" s="466"/>
      <c r="C115" s="466"/>
      <c r="D115" s="466"/>
      <c r="E115" s="466"/>
    </row>
    <row r="116" spans="1:5" x14ac:dyDescent="0.2">
      <c r="A116" s="466"/>
      <c r="B116" s="466"/>
      <c r="C116" s="466"/>
      <c r="D116" s="466"/>
      <c r="E116" s="466"/>
    </row>
    <row r="117" spans="1:5" x14ac:dyDescent="0.2">
      <c r="A117" s="466"/>
      <c r="B117" s="466"/>
      <c r="C117" s="466"/>
      <c r="D117" s="466"/>
      <c r="E117" s="466"/>
    </row>
    <row r="118" spans="1:5" x14ac:dyDescent="0.2">
      <c r="A118" s="466"/>
      <c r="B118" s="466"/>
      <c r="C118" s="466"/>
      <c r="D118" s="466"/>
      <c r="E118" s="466"/>
    </row>
    <row r="119" spans="1:5" x14ac:dyDescent="0.2">
      <c r="A119" s="466"/>
      <c r="B119" s="466"/>
      <c r="C119" s="466"/>
      <c r="D119" s="466"/>
      <c r="E119" s="466"/>
    </row>
    <row r="120" spans="1:5" x14ac:dyDescent="0.2">
      <c r="A120" s="466"/>
      <c r="B120" s="466"/>
      <c r="C120" s="466"/>
      <c r="D120" s="466"/>
      <c r="E120" s="466"/>
    </row>
    <row r="121" spans="1:5" x14ac:dyDescent="0.2">
      <c r="A121" s="466"/>
      <c r="B121" s="466"/>
      <c r="C121" s="466"/>
      <c r="D121" s="466"/>
      <c r="E121" s="466"/>
    </row>
    <row r="122" spans="1:5" x14ac:dyDescent="0.2">
      <c r="A122" s="466"/>
      <c r="B122" s="466"/>
      <c r="C122" s="466"/>
      <c r="D122" s="466"/>
      <c r="E122" s="466"/>
    </row>
    <row r="123" spans="1:5" x14ac:dyDescent="0.2">
      <c r="A123" s="466"/>
      <c r="B123" s="466"/>
      <c r="C123" s="466"/>
      <c r="D123" s="466"/>
      <c r="E123" s="466"/>
    </row>
    <row r="124" spans="1:5" x14ac:dyDescent="0.2">
      <c r="A124" s="466"/>
      <c r="B124" s="466"/>
      <c r="C124" s="466"/>
      <c r="D124" s="466"/>
      <c r="E124" s="466"/>
    </row>
    <row r="125" spans="1:5" x14ac:dyDescent="0.2">
      <c r="A125" s="466"/>
      <c r="B125" s="466"/>
      <c r="C125" s="466"/>
      <c r="D125" s="466"/>
      <c r="E125" s="466"/>
    </row>
    <row r="126" spans="1:5" x14ac:dyDescent="0.2">
      <c r="A126" s="466"/>
      <c r="B126" s="466"/>
      <c r="C126" s="466"/>
      <c r="D126" s="466"/>
      <c r="E126" s="466"/>
    </row>
    <row r="127" spans="1:5" x14ac:dyDescent="0.2">
      <c r="A127" s="466"/>
      <c r="B127" s="466"/>
      <c r="C127" s="466"/>
      <c r="D127" s="466"/>
      <c r="E127" s="466"/>
    </row>
    <row r="128" spans="1:5" x14ac:dyDescent="0.2">
      <c r="A128" s="466"/>
      <c r="B128" s="466"/>
      <c r="C128" s="466"/>
      <c r="D128" s="466"/>
      <c r="E128" s="466"/>
    </row>
    <row r="129" spans="1:5" x14ac:dyDescent="0.2">
      <c r="A129" s="466"/>
      <c r="B129" s="466"/>
      <c r="C129" s="466"/>
      <c r="D129" s="466"/>
      <c r="E129" s="466"/>
    </row>
    <row r="130" spans="1:5" x14ac:dyDescent="0.2">
      <c r="A130" s="466"/>
      <c r="B130" s="466"/>
      <c r="C130" s="466"/>
      <c r="D130" s="466"/>
      <c r="E130" s="466"/>
    </row>
    <row r="131" spans="1:5" x14ac:dyDescent="0.2">
      <c r="A131" s="466"/>
      <c r="B131" s="466"/>
      <c r="C131" s="466"/>
      <c r="D131" s="466"/>
      <c r="E131" s="466"/>
    </row>
    <row r="132" spans="1:5" x14ac:dyDescent="0.2">
      <c r="A132" s="466"/>
      <c r="B132" s="466"/>
      <c r="C132" s="466"/>
      <c r="D132" s="466"/>
      <c r="E132" s="466"/>
    </row>
    <row r="133" spans="1:5" x14ac:dyDescent="0.2">
      <c r="A133" s="466"/>
      <c r="B133" s="466"/>
      <c r="C133" s="466"/>
      <c r="D133" s="466"/>
      <c r="E133" s="466"/>
    </row>
    <row r="134" spans="1:5" x14ac:dyDescent="0.2">
      <c r="A134" s="466"/>
      <c r="B134" s="466"/>
      <c r="C134" s="466"/>
      <c r="D134" s="466"/>
      <c r="E134" s="466"/>
    </row>
    <row r="135" spans="1:5" x14ac:dyDescent="0.2">
      <c r="A135" s="466"/>
      <c r="B135" s="466"/>
      <c r="C135" s="466"/>
      <c r="D135" s="466"/>
      <c r="E135" s="466"/>
    </row>
    <row r="136" spans="1:5" x14ac:dyDescent="0.2">
      <c r="A136" s="466"/>
      <c r="B136" s="466"/>
      <c r="C136" s="466"/>
      <c r="D136" s="466"/>
      <c r="E136" s="466"/>
    </row>
    <row r="137" spans="1:5" x14ac:dyDescent="0.2">
      <c r="A137" s="466"/>
      <c r="B137" s="466"/>
      <c r="C137" s="466"/>
      <c r="D137" s="466"/>
      <c r="E137" s="466"/>
    </row>
    <row r="138" spans="1:5" x14ac:dyDescent="0.2">
      <c r="A138" s="466"/>
      <c r="B138" s="466"/>
      <c r="C138" s="466"/>
      <c r="D138" s="466"/>
      <c r="E138" s="466"/>
    </row>
    <row r="139" spans="1:5" x14ac:dyDescent="0.2">
      <c r="A139" s="466"/>
      <c r="B139" s="466"/>
      <c r="C139" s="466"/>
      <c r="D139" s="466"/>
      <c r="E139" s="466"/>
    </row>
    <row r="140" spans="1:5" x14ac:dyDescent="0.2">
      <c r="A140" s="466"/>
      <c r="B140" s="466"/>
      <c r="C140" s="466"/>
      <c r="D140" s="466"/>
      <c r="E140" s="466"/>
    </row>
    <row r="141" spans="1:5" x14ac:dyDescent="0.2">
      <c r="A141" s="466"/>
      <c r="B141" s="466"/>
      <c r="C141" s="466"/>
      <c r="D141" s="466"/>
      <c r="E141" s="466"/>
    </row>
    <row r="142" spans="1:5" x14ac:dyDescent="0.2">
      <c r="A142" s="466"/>
      <c r="B142" s="466"/>
      <c r="C142" s="466"/>
      <c r="D142" s="466"/>
      <c r="E142" s="466"/>
    </row>
    <row r="143" spans="1:5" x14ac:dyDescent="0.2">
      <c r="A143" s="466"/>
      <c r="B143" s="466"/>
      <c r="C143" s="466"/>
      <c r="D143" s="466"/>
      <c r="E143" s="466"/>
    </row>
    <row r="144" spans="1:5" x14ac:dyDescent="0.2">
      <c r="A144" s="466"/>
      <c r="B144" s="466"/>
      <c r="C144" s="466"/>
      <c r="D144" s="466"/>
      <c r="E144" s="466"/>
    </row>
    <row r="145" spans="1:5" x14ac:dyDescent="0.2">
      <c r="A145" s="466"/>
      <c r="B145" s="466"/>
      <c r="C145" s="466"/>
      <c r="D145" s="466"/>
      <c r="E145" s="466"/>
    </row>
    <row r="146" spans="1:5" x14ac:dyDescent="0.2">
      <c r="A146" s="466"/>
      <c r="B146" s="466"/>
      <c r="C146" s="466"/>
      <c r="D146" s="466"/>
      <c r="E146" s="466"/>
    </row>
    <row r="147" spans="1:5" x14ac:dyDescent="0.2">
      <c r="A147" s="466"/>
      <c r="B147" s="466"/>
      <c r="C147" s="466"/>
      <c r="D147" s="466"/>
      <c r="E147" s="466"/>
    </row>
    <row r="148" spans="1:5" x14ac:dyDescent="0.2">
      <c r="A148" s="466"/>
      <c r="B148" s="466"/>
      <c r="C148" s="466"/>
      <c r="D148" s="466"/>
      <c r="E148" s="466"/>
    </row>
    <row r="149" spans="1:5" x14ac:dyDescent="0.2">
      <c r="A149" s="466"/>
      <c r="B149" s="466"/>
      <c r="C149" s="466"/>
      <c r="D149" s="466"/>
      <c r="E149" s="466"/>
    </row>
    <row r="150" spans="1:5" x14ac:dyDescent="0.2">
      <c r="A150" s="466"/>
      <c r="B150" s="466"/>
      <c r="C150" s="466"/>
      <c r="D150" s="466"/>
      <c r="E150" s="466"/>
    </row>
    <row r="151" spans="1:5" x14ac:dyDescent="0.2">
      <c r="A151" s="466"/>
      <c r="B151" s="466"/>
      <c r="C151" s="466"/>
      <c r="D151" s="466"/>
      <c r="E151" s="466"/>
    </row>
    <row r="152" spans="1:5" x14ac:dyDescent="0.2">
      <c r="A152" s="466"/>
      <c r="B152" s="466"/>
      <c r="C152" s="466"/>
      <c r="D152" s="466"/>
      <c r="E152" s="466"/>
    </row>
    <row r="153" spans="1:5" x14ac:dyDescent="0.2">
      <c r="A153" s="466"/>
      <c r="B153" s="466"/>
      <c r="C153" s="466"/>
      <c r="D153" s="466"/>
      <c r="E153" s="466"/>
    </row>
    <row r="154" spans="1:5" x14ac:dyDescent="0.2">
      <c r="A154" s="466"/>
      <c r="B154" s="466"/>
      <c r="C154" s="466"/>
      <c r="D154" s="466"/>
      <c r="E154" s="466"/>
    </row>
    <row r="155" spans="1:5" x14ac:dyDescent="0.2">
      <c r="A155" s="466"/>
      <c r="B155" s="466"/>
      <c r="C155" s="466"/>
      <c r="D155" s="466"/>
      <c r="E155" s="466"/>
    </row>
    <row r="156" spans="1:5" x14ac:dyDescent="0.2">
      <c r="A156" s="466"/>
      <c r="B156" s="466"/>
      <c r="C156" s="466"/>
      <c r="D156" s="466"/>
      <c r="E156" s="466"/>
    </row>
    <row r="157" spans="1:5" x14ac:dyDescent="0.2">
      <c r="A157" s="466"/>
      <c r="B157" s="466"/>
      <c r="C157" s="466"/>
      <c r="D157" s="466"/>
      <c r="E157" s="466"/>
    </row>
    <row r="158" spans="1:5" x14ac:dyDescent="0.2">
      <c r="A158" s="466"/>
      <c r="B158" s="466"/>
      <c r="C158" s="466"/>
      <c r="D158" s="466"/>
      <c r="E158" s="466"/>
    </row>
    <row r="159" spans="1:5" x14ac:dyDescent="0.2">
      <c r="A159" s="466"/>
      <c r="B159" s="466"/>
      <c r="C159" s="466"/>
      <c r="D159" s="466"/>
      <c r="E159" s="466"/>
    </row>
    <row r="160" spans="1:5" x14ac:dyDescent="0.2">
      <c r="A160" s="466"/>
      <c r="B160" s="466"/>
      <c r="C160" s="466"/>
      <c r="D160" s="466"/>
      <c r="E160" s="466"/>
    </row>
    <row r="161" spans="1:5" x14ac:dyDescent="0.2">
      <c r="A161" s="466"/>
      <c r="B161" s="466"/>
      <c r="C161" s="466"/>
      <c r="D161" s="466"/>
      <c r="E161" s="466"/>
    </row>
    <row r="162" spans="1:5" x14ac:dyDescent="0.2">
      <c r="A162" s="466"/>
      <c r="B162" s="466"/>
      <c r="C162" s="466"/>
      <c r="D162" s="466"/>
      <c r="E162" s="466"/>
    </row>
    <row r="163" spans="1:5" x14ac:dyDescent="0.2">
      <c r="A163" s="466"/>
      <c r="B163" s="466"/>
      <c r="C163" s="466"/>
      <c r="D163" s="466"/>
      <c r="E163" s="466"/>
    </row>
    <row r="164" spans="1:5" x14ac:dyDescent="0.2">
      <c r="A164" s="466"/>
      <c r="B164" s="466"/>
      <c r="C164" s="466"/>
      <c r="D164" s="466"/>
      <c r="E164" s="466"/>
    </row>
    <row r="165" spans="1:5" x14ac:dyDescent="0.2">
      <c r="A165" s="466"/>
      <c r="B165" s="466"/>
      <c r="C165" s="466"/>
      <c r="D165" s="466"/>
      <c r="E165" s="466"/>
    </row>
    <row r="166" spans="1:5" x14ac:dyDescent="0.2">
      <c r="A166" s="466"/>
      <c r="B166" s="466"/>
      <c r="C166" s="466"/>
      <c r="D166" s="466"/>
      <c r="E166" s="466"/>
    </row>
    <row r="167" spans="1:5" x14ac:dyDescent="0.2">
      <c r="A167" s="466"/>
      <c r="B167" s="466"/>
      <c r="C167" s="466"/>
      <c r="D167" s="466"/>
      <c r="E167" s="466"/>
    </row>
    <row r="168" spans="1:5" x14ac:dyDescent="0.2">
      <c r="A168" s="466"/>
      <c r="B168" s="466"/>
      <c r="C168" s="466"/>
      <c r="D168" s="466"/>
      <c r="E168" s="466"/>
    </row>
    <row r="169" spans="1:5" x14ac:dyDescent="0.2">
      <c r="A169" s="466"/>
      <c r="B169" s="466"/>
      <c r="C169" s="466"/>
      <c r="D169" s="466"/>
      <c r="E169" s="466"/>
    </row>
    <row r="170" spans="1:5" x14ac:dyDescent="0.2">
      <c r="A170" s="466"/>
      <c r="B170" s="466"/>
      <c r="C170" s="466"/>
      <c r="D170" s="466"/>
      <c r="E170" s="466"/>
    </row>
    <row r="171" spans="1:5" x14ac:dyDescent="0.2">
      <c r="A171" s="466"/>
      <c r="B171" s="466"/>
      <c r="C171" s="466"/>
      <c r="D171" s="466"/>
      <c r="E171" s="466"/>
    </row>
    <row r="172" spans="1:5" x14ac:dyDescent="0.2">
      <c r="A172" s="466"/>
      <c r="B172" s="466"/>
      <c r="C172" s="466"/>
      <c r="D172" s="466"/>
      <c r="E172" s="466"/>
    </row>
    <row r="173" spans="1:5" x14ac:dyDescent="0.2">
      <c r="A173" s="466"/>
      <c r="B173" s="466"/>
      <c r="C173" s="466"/>
      <c r="D173" s="466"/>
      <c r="E173" s="466"/>
    </row>
    <row r="174" spans="1:5" x14ac:dyDescent="0.2">
      <c r="A174" s="466"/>
      <c r="B174" s="466"/>
      <c r="C174" s="466"/>
      <c r="D174" s="466"/>
      <c r="E174" s="466"/>
    </row>
    <row r="175" spans="1:5" x14ac:dyDescent="0.2">
      <c r="A175" s="466"/>
      <c r="B175" s="466"/>
      <c r="C175" s="466"/>
      <c r="D175" s="466"/>
      <c r="E175" s="466"/>
    </row>
    <row r="176" spans="1:5" x14ac:dyDescent="0.2">
      <c r="A176" s="466"/>
      <c r="B176" s="466"/>
      <c r="C176" s="466"/>
      <c r="D176" s="466"/>
      <c r="E176" s="466"/>
    </row>
    <row r="177" spans="1:5" x14ac:dyDescent="0.2">
      <c r="A177" s="466"/>
      <c r="B177" s="466"/>
      <c r="C177" s="466"/>
      <c r="D177" s="466"/>
      <c r="E177" s="466"/>
    </row>
    <row r="178" spans="1:5" x14ac:dyDescent="0.2">
      <c r="A178" s="466"/>
      <c r="B178" s="466"/>
      <c r="C178" s="466"/>
      <c r="D178" s="466"/>
      <c r="E178" s="466"/>
    </row>
    <row r="179" spans="1:5" x14ac:dyDescent="0.2">
      <c r="A179" s="466"/>
      <c r="B179" s="466"/>
      <c r="C179" s="466"/>
      <c r="D179" s="466"/>
      <c r="E179" s="466"/>
    </row>
    <row r="180" spans="1:5" x14ac:dyDescent="0.2">
      <c r="A180" s="466"/>
      <c r="B180" s="466"/>
      <c r="C180" s="466"/>
      <c r="D180" s="466"/>
      <c r="E180" s="466"/>
    </row>
    <row r="181" spans="1:5" x14ac:dyDescent="0.2">
      <c r="A181" s="466"/>
      <c r="B181" s="466"/>
      <c r="C181" s="466"/>
      <c r="D181" s="466"/>
      <c r="E181" s="466"/>
    </row>
    <row r="182" spans="1:5" x14ac:dyDescent="0.2">
      <c r="A182" s="466"/>
      <c r="B182" s="466"/>
      <c r="C182" s="466"/>
      <c r="D182" s="466"/>
      <c r="E182" s="466"/>
    </row>
    <row r="183" spans="1:5" x14ac:dyDescent="0.2">
      <c r="A183" s="466"/>
      <c r="B183" s="466"/>
      <c r="C183" s="466"/>
      <c r="D183" s="466"/>
      <c r="E183" s="466"/>
    </row>
    <row r="184" spans="1:5" x14ac:dyDescent="0.2">
      <c r="A184" s="466"/>
      <c r="B184" s="466"/>
      <c r="C184" s="466"/>
      <c r="D184" s="466"/>
      <c r="E184" s="466"/>
    </row>
    <row r="185" spans="1:5" x14ac:dyDescent="0.2">
      <c r="A185" s="466"/>
      <c r="B185" s="466"/>
      <c r="C185" s="466"/>
      <c r="D185" s="466"/>
      <c r="E185" s="466"/>
    </row>
    <row r="186" spans="1:5" x14ac:dyDescent="0.2">
      <c r="A186" s="466"/>
      <c r="B186" s="466"/>
      <c r="C186" s="466"/>
      <c r="D186" s="466"/>
      <c r="E186" s="466"/>
    </row>
    <row r="187" spans="1:5" x14ac:dyDescent="0.2">
      <c r="A187" s="466"/>
      <c r="B187" s="466"/>
      <c r="C187" s="466"/>
      <c r="D187" s="466"/>
      <c r="E187" s="466"/>
    </row>
    <row r="188" spans="1:5" x14ac:dyDescent="0.2">
      <c r="A188" s="466"/>
      <c r="B188" s="466"/>
      <c r="C188" s="466"/>
      <c r="D188" s="466"/>
      <c r="E188" s="466"/>
    </row>
    <row r="189" spans="1:5" x14ac:dyDescent="0.2">
      <c r="A189" s="466"/>
      <c r="B189" s="466"/>
      <c r="C189" s="466"/>
      <c r="D189" s="466"/>
      <c r="E189" s="466"/>
    </row>
    <row r="190" spans="1:5" x14ac:dyDescent="0.2">
      <c r="A190" s="466"/>
      <c r="B190" s="466"/>
      <c r="C190" s="466"/>
      <c r="D190" s="466"/>
      <c r="E190" s="466"/>
    </row>
    <row r="191" spans="1:5" x14ac:dyDescent="0.2">
      <c r="A191" s="466"/>
      <c r="B191" s="466"/>
      <c r="C191" s="466"/>
      <c r="D191" s="466"/>
      <c r="E191" s="466"/>
    </row>
    <row r="192" spans="1:5" x14ac:dyDescent="0.2">
      <c r="A192" s="466"/>
      <c r="B192" s="466"/>
      <c r="C192" s="466"/>
      <c r="D192" s="466"/>
      <c r="E192" s="466"/>
    </row>
    <row r="193" spans="1:5" x14ac:dyDescent="0.2">
      <c r="A193" s="466"/>
      <c r="B193" s="466"/>
      <c r="C193" s="466"/>
      <c r="D193" s="466"/>
      <c r="E193" s="466"/>
    </row>
    <row r="194" spans="1:5" x14ac:dyDescent="0.2">
      <c r="A194" s="466"/>
      <c r="B194" s="466"/>
      <c r="C194" s="466"/>
      <c r="D194" s="466"/>
      <c r="E194" s="466"/>
    </row>
    <row r="195" spans="1:5" x14ac:dyDescent="0.2">
      <c r="A195" s="466"/>
      <c r="B195" s="466"/>
      <c r="C195" s="466"/>
      <c r="D195" s="466"/>
      <c r="E195" s="466"/>
    </row>
    <row r="196" spans="1:5" x14ac:dyDescent="0.2">
      <c r="A196" s="466"/>
      <c r="B196" s="466"/>
      <c r="C196" s="466"/>
      <c r="D196" s="466"/>
      <c r="E196" s="466"/>
    </row>
    <row r="197" spans="1:5" x14ac:dyDescent="0.2">
      <c r="A197" s="466"/>
      <c r="B197" s="466"/>
      <c r="C197" s="466"/>
      <c r="D197" s="466"/>
      <c r="E197" s="466"/>
    </row>
    <row r="198" spans="1:5" x14ac:dyDescent="0.2">
      <c r="A198" s="466"/>
      <c r="B198" s="466"/>
      <c r="C198" s="466"/>
      <c r="D198" s="466"/>
      <c r="E198" s="466"/>
    </row>
    <row r="199" spans="1:5" x14ac:dyDescent="0.2">
      <c r="A199" s="466"/>
      <c r="B199" s="466"/>
      <c r="C199" s="466"/>
      <c r="D199" s="466"/>
      <c r="E199" s="466"/>
    </row>
    <row r="200" spans="1:5" x14ac:dyDescent="0.2">
      <c r="A200" s="466"/>
      <c r="B200" s="466"/>
      <c r="C200" s="466"/>
      <c r="D200" s="466"/>
      <c r="E200" s="466"/>
    </row>
    <row r="201" spans="1:5" x14ac:dyDescent="0.2">
      <c r="A201" s="466"/>
      <c r="B201" s="466"/>
      <c r="C201" s="466"/>
      <c r="D201" s="466"/>
      <c r="E201" s="466"/>
    </row>
    <row r="202" spans="1:5" x14ac:dyDescent="0.2">
      <c r="A202" s="466"/>
      <c r="B202" s="466"/>
      <c r="C202" s="466"/>
      <c r="D202" s="466"/>
      <c r="E202" s="466"/>
    </row>
    <row r="203" spans="1:5" x14ac:dyDescent="0.2">
      <c r="A203" s="466"/>
      <c r="B203" s="466"/>
      <c r="C203" s="466"/>
      <c r="D203" s="466"/>
      <c r="E203" s="466"/>
    </row>
    <row r="204" spans="1:5" x14ac:dyDescent="0.2">
      <c r="A204" s="466"/>
      <c r="B204" s="466"/>
      <c r="C204" s="466"/>
      <c r="D204" s="466"/>
      <c r="E204" s="466"/>
    </row>
    <row r="205" spans="1:5" x14ac:dyDescent="0.2">
      <c r="A205" s="466"/>
      <c r="B205" s="466"/>
      <c r="C205" s="466"/>
      <c r="D205" s="466"/>
      <c r="E205" s="466"/>
    </row>
    <row r="206" spans="1:5" x14ac:dyDescent="0.2">
      <c r="A206" s="466"/>
      <c r="B206" s="466"/>
      <c r="C206" s="466"/>
      <c r="D206" s="466"/>
      <c r="E206" s="466"/>
    </row>
    <row r="207" spans="1:5" x14ac:dyDescent="0.2">
      <c r="A207" s="466"/>
      <c r="B207" s="466"/>
      <c r="C207" s="466"/>
      <c r="D207" s="466"/>
      <c r="E207" s="466"/>
    </row>
    <row r="208" spans="1:5" x14ac:dyDescent="0.2">
      <c r="A208" s="466"/>
      <c r="B208" s="466"/>
      <c r="C208" s="466"/>
      <c r="D208" s="466"/>
      <c r="E208" s="466"/>
    </row>
    <row r="209" spans="1:5" x14ac:dyDescent="0.2">
      <c r="A209" s="466"/>
      <c r="B209" s="466"/>
      <c r="C209" s="466"/>
      <c r="D209" s="466"/>
      <c r="E209" s="466"/>
    </row>
    <row r="210" spans="1:5" x14ac:dyDescent="0.2">
      <c r="A210" s="466"/>
      <c r="B210" s="466"/>
      <c r="C210" s="466"/>
      <c r="D210" s="466"/>
      <c r="E210" s="466"/>
    </row>
    <row r="211" spans="1:5" x14ac:dyDescent="0.2">
      <c r="A211" s="466"/>
      <c r="B211" s="466"/>
      <c r="C211" s="466"/>
      <c r="D211" s="466"/>
      <c r="E211" s="466"/>
    </row>
    <row r="212" spans="1:5" x14ac:dyDescent="0.2">
      <c r="A212" s="466"/>
      <c r="B212" s="466"/>
      <c r="C212" s="466"/>
      <c r="D212" s="466"/>
      <c r="E212" s="466"/>
    </row>
    <row r="213" spans="1:5" x14ac:dyDescent="0.2">
      <c r="A213" s="466"/>
      <c r="B213" s="466"/>
      <c r="C213" s="466"/>
      <c r="D213" s="466"/>
      <c r="E213" s="466"/>
    </row>
    <row r="214" spans="1:5" x14ac:dyDescent="0.2">
      <c r="A214" s="466"/>
      <c r="B214" s="466"/>
      <c r="C214" s="466"/>
      <c r="D214" s="466"/>
      <c r="E214" s="466"/>
    </row>
    <row r="215" spans="1:5" x14ac:dyDescent="0.2">
      <c r="A215" s="466"/>
      <c r="B215" s="466"/>
      <c r="C215" s="466"/>
      <c r="D215" s="466"/>
      <c r="E215" s="466"/>
    </row>
    <row r="216" spans="1:5" x14ac:dyDescent="0.2">
      <c r="A216" s="466"/>
      <c r="B216" s="466"/>
      <c r="C216" s="466"/>
      <c r="D216" s="466"/>
      <c r="E216" s="466"/>
    </row>
    <row r="217" spans="1:5" x14ac:dyDescent="0.2">
      <c r="A217" s="466"/>
      <c r="B217" s="466"/>
      <c r="C217" s="466"/>
      <c r="D217" s="466"/>
      <c r="E217" s="466"/>
    </row>
    <row r="218" spans="1:5" x14ac:dyDescent="0.2">
      <c r="A218" s="466"/>
      <c r="B218" s="466"/>
      <c r="C218" s="466"/>
      <c r="D218" s="466"/>
      <c r="E218" s="466"/>
    </row>
    <row r="219" spans="1:5" x14ac:dyDescent="0.2">
      <c r="A219" s="466"/>
      <c r="B219" s="466"/>
      <c r="C219" s="466"/>
      <c r="D219" s="466"/>
      <c r="E219" s="466"/>
    </row>
    <row r="220" spans="1:5" x14ac:dyDescent="0.2">
      <c r="A220" s="466"/>
      <c r="B220" s="466"/>
      <c r="C220" s="466"/>
      <c r="D220" s="466"/>
      <c r="E220" s="466"/>
    </row>
    <row r="221" spans="1:5" x14ac:dyDescent="0.2">
      <c r="A221" s="466"/>
      <c r="B221" s="466"/>
      <c r="C221" s="466"/>
      <c r="D221" s="466"/>
      <c r="E221" s="466"/>
    </row>
    <row r="222" spans="1:5" x14ac:dyDescent="0.2">
      <c r="A222" s="466"/>
      <c r="B222" s="466"/>
      <c r="C222" s="466"/>
      <c r="D222" s="466"/>
      <c r="E222" s="466"/>
    </row>
    <row r="223" spans="1:5" x14ac:dyDescent="0.2">
      <c r="A223" s="466"/>
      <c r="B223" s="466"/>
      <c r="C223" s="466"/>
      <c r="D223" s="466"/>
      <c r="E223" s="466"/>
    </row>
    <row r="224" spans="1:5" x14ac:dyDescent="0.2">
      <c r="A224" s="466"/>
      <c r="B224" s="466"/>
      <c r="C224" s="466"/>
      <c r="D224" s="466"/>
      <c r="E224" s="466"/>
    </row>
    <row r="225" spans="1:5" x14ac:dyDescent="0.2">
      <c r="A225" s="466"/>
      <c r="B225" s="466"/>
      <c r="C225" s="466"/>
      <c r="D225" s="466"/>
      <c r="E225" s="466"/>
    </row>
    <row r="226" spans="1:5" x14ac:dyDescent="0.2">
      <c r="A226" s="466"/>
      <c r="B226" s="466"/>
      <c r="C226" s="466"/>
      <c r="D226" s="466"/>
      <c r="E226" s="466"/>
    </row>
    <row r="227" spans="1:5" x14ac:dyDescent="0.2">
      <c r="A227" s="466"/>
      <c r="B227" s="466"/>
      <c r="C227" s="466"/>
      <c r="D227" s="466"/>
      <c r="E227" s="466"/>
    </row>
    <row r="228" spans="1:5" x14ac:dyDescent="0.2">
      <c r="A228" s="466"/>
      <c r="B228" s="466"/>
      <c r="C228" s="466"/>
      <c r="D228" s="466"/>
      <c r="E228" s="466"/>
    </row>
    <row r="229" spans="1:5" x14ac:dyDescent="0.2">
      <c r="A229" s="466"/>
      <c r="B229" s="466"/>
      <c r="C229" s="466"/>
      <c r="D229" s="466"/>
      <c r="E229" s="466"/>
    </row>
    <row r="230" spans="1:5" x14ac:dyDescent="0.2">
      <c r="A230" s="466"/>
      <c r="B230" s="466"/>
      <c r="C230" s="466"/>
      <c r="D230" s="466"/>
      <c r="E230" s="466"/>
    </row>
    <row r="231" spans="1:5" x14ac:dyDescent="0.2">
      <c r="A231" s="466"/>
      <c r="B231" s="466"/>
      <c r="C231" s="466"/>
      <c r="D231" s="466"/>
      <c r="E231" s="466"/>
    </row>
    <row r="232" spans="1:5" x14ac:dyDescent="0.2">
      <c r="A232" s="466"/>
      <c r="B232" s="466"/>
      <c r="C232" s="466"/>
      <c r="D232" s="466"/>
      <c r="E232" s="466"/>
    </row>
    <row r="233" spans="1:5" x14ac:dyDescent="0.2">
      <c r="A233" s="466"/>
      <c r="B233" s="466"/>
      <c r="C233" s="466"/>
      <c r="D233" s="466"/>
      <c r="E233" s="466"/>
    </row>
    <row r="234" spans="1:5" x14ac:dyDescent="0.2">
      <c r="A234" s="466"/>
      <c r="B234" s="466"/>
      <c r="C234" s="466"/>
      <c r="D234" s="466"/>
      <c r="E234" s="466"/>
    </row>
    <row r="235" spans="1:5" x14ac:dyDescent="0.2">
      <c r="A235" s="466"/>
      <c r="B235" s="466"/>
      <c r="C235" s="466"/>
      <c r="D235" s="466"/>
      <c r="E235" s="466"/>
    </row>
    <row r="236" spans="1:5" x14ac:dyDescent="0.2">
      <c r="A236" s="466"/>
      <c r="B236" s="466"/>
      <c r="C236" s="466"/>
      <c r="D236" s="466"/>
      <c r="E236" s="466"/>
    </row>
    <row r="237" spans="1:5" x14ac:dyDescent="0.2">
      <c r="A237" s="466"/>
      <c r="B237" s="466"/>
      <c r="C237" s="466"/>
      <c r="D237" s="466"/>
      <c r="E237" s="466"/>
    </row>
    <row r="238" spans="1:5" x14ac:dyDescent="0.2">
      <c r="A238" s="466"/>
      <c r="B238" s="466"/>
      <c r="C238" s="466"/>
      <c r="D238" s="466"/>
      <c r="E238" s="466"/>
    </row>
    <row r="239" spans="1:5" x14ac:dyDescent="0.2">
      <c r="A239" s="466"/>
      <c r="B239" s="466"/>
      <c r="C239" s="466"/>
      <c r="D239" s="466"/>
      <c r="E239" s="466"/>
    </row>
    <row r="240" spans="1:5" x14ac:dyDescent="0.2">
      <c r="A240" s="466"/>
      <c r="B240" s="466"/>
      <c r="C240" s="466"/>
      <c r="D240" s="466"/>
      <c r="E240" s="466"/>
    </row>
    <row r="241" spans="1:5" x14ac:dyDescent="0.2">
      <c r="A241" s="466"/>
      <c r="B241" s="466"/>
      <c r="C241" s="466"/>
      <c r="D241" s="466"/>
      <c r="E241" s="466"/>
    </row>
    <row r="242" spans="1:5" x14ac:dyDescent="0.2">
      <c r="A242" s="466"/>
      <c r="B242" s="466"/>
      <c r="C242" s="466"/>
      <c r="D242" s="466"/>
      <c r="E242" s="466"/>
    </row>
    <row r="243" spans="1:5" x14ac:dyDescent="0.2">
      <c r="A243" s="466"/>
      <c r="B243" s="466"/>
      <c r="C243" s="466"/>
      <c r="D243" s="466"/>
      <c r="E243" s="466"/>
    </row>
    <row r="244" spans="1:5" x14ac:dyDescent="0.2">
      <c r="A244" s="466"/>
      <c r="B244" s="466"/>
      <c r="C244" s="466"/>
      <c r="D244" s="466"/>
      <c r="E244" s="466"/>
    </row>
    <row r="245" spans="1:5" x14ac:dyDescent="0.2">
      <c r="A245" s="466"/>
      <c r="B245" s="466"/>
      <c r="C245" s="466"/>
      <c r="D245" s="466"/>
      <c r="E245" s="466"/>
    </row>
    <row r="246" spans="1:5" x14ac:dyDescent="0.2">
      <c r="A246" s="466"/>
      <c r="B246" s="466"/>
      <c r="C246" s="466"/>
      <c r="D246" s="466"/>
      <c r="E246" s="466"/>
    </row>
    <row r="247" spans="1:5" x14ac:dyDescent="0.2">
      <c r="A247" s="466"/>
      <c r="B247" s="466"/>
      <c r="C247" s="466"/>
      <c r="D247" s="466"/>
      <c r="E247" s="466"/>
    </row>
    <row r="248" spans="1:5" x14ac:dyDescent="0.2">
      <c r="A248" s="466"/>
      <c r="B248" s="466"/>
      <c r="C248" s="466"/>
      <c r="D248" s="466"/>
      <c r="E248" s="466"/>
    </row>
    <row r="249" spans="1:5" x14ac:dyDescent="0.2">
      <c r="A249" s="466"/>
      <c r="B249" s="466"/>
      <c r="C249" s="466"/>
      <c r="D249" s="466"/>
      <c r="E249" s="466"/>
    </row>
    <row r="250" spans="1:5" x14ac:dyDescent="0.2">
      <c r="A250" s="466"/>
      <c r="B250" s="466"/>
      <c r="C250" s="466"/>
      <c r="D250" s="466"/>
      <c r="E250" s="466"/>
    </row>
    <row r="251" spans="1:5" x14ac:dyDescent="0.2">
      <c r="A251" s="466"/>
      <c r="B251" s="466"/>
      <c r="C251" s="466"/>
      <c r="D251" s="466"/>
      <c r="E251" s="466"/>
    </row>
    <row r="252" spans="1:5" x14ac:dyDescent="0.2">
      <c r="A252" s="466"/>
      <c r="B252" s="466"/>
      <c r="C252" s="466"/>
      <c r="D252" s="466"/>
      <c r="E252" s="466"/>
    </row>
    <row r="253" spans="1:5" x14ac:dyDescent="0.2">
      <c r="A253" s="466"/>
      <c r="B253" s="466"/>
      <c r="C253" s="466"/>
      <c r="D253" s="466"/>
      <c r="E253" s="466"/>
    </row>
    <row r="254" spans="1:5" x14ac:dyDescent="0.2">
      <c r="A254" s="466"/>
      <c r="B254" s="466"/>
      <c r="C254" s="466"/>
      <c r="D254" s="466"/>
      <c r="E254" s="466"/>
    </row>
    <row r="255" spans="1:5" x14ac:dyDescent="0.2">
      <c r="A255" s="466"/>
      <c r="B255" s="466"/>
      <c r="C255" s="466"/>
      <c r="D255" s="466"/>
      <c r="E255" s="466"/>
    </row>
    <row r="256" spans="1:5" x14ac:dyDescent="0.2">
      <c r="A256" s="466"/>
      <c r="B256" s="466"/>
      <c r="C256" s="466"/>
      <c r="D256" s="466"/>
      <c r="E256" s="466"/>
    </row>
    <row r="257" spans="1:5" x14ac:dyDescent="0.2">
      <c r="A257" s="466"/>
      <c r="B257" s="466"/>
      <c r="C257" s="466"/>
      <c r="D257" s="466"/>
      <c r="E257" s="466"/>
    </row>
    <row r="258" spans="1:5" x14ac:dyDescent="0.2">
      <c r="A258" s="466"/>
      <c r="B258" s="466"/>
      <c r="C258" s="466"/>
      <c r="D258" s="466"/>
      <c r="E258" s="466"/>
    </row>
    <row r="259" spans="1:5" x14ac:dyDescent="0.2">
      <c r="A259" s="466"/>
      <c r="B259" s="466"/>
      <c r="C259" s="466"/>
      <c r="D259" s="466"/>
      <c r="E259" s="466"/>
    </row>
    <row r="260" spans="1:5" x14ac:dyDescent="0.2">
      <c r="A260" s="466"/>
      <c r="B260" s="466"/>
      <c r="C260" s="466"/>
      <c r="D260" s="466"/>
      <c r="E260" s="466"/>
    </row>
    <row r="261" spans="1:5" x14ac:dyDescent="0.2">
      <c r="A261" s="466"/>
      <c r="B261" s="466"/>
      <c r="C261" s="466"/>
      <c r="D261" s="466"/>
      <c r="E261" s="466"/>
    </row>
    <row r="262" spans="1:5" x14ac:dyDescent="0.2">
      <c r="A262" s="466"/>
      <c r="B262" s="466"/>
      <c r="C262" s="466"/>
      <c r="D262" s="466"/>
      <c r="E262" s="466"/>
    </row>
    <row r="263" spans="1:5" x14ac:dyDescent="0.2">
      <c r="A263" s="466"/>
      <c r="B263" s="466"/>
      <c r="C263" s="466"/>
      <c r="D263" s="466"/>
      <c r="E263" s="466"/>
    </row>
    <row r="264" spans="1:5" x14ac:dyDescent="0.2">
      <c r="A264" s="466"/>
      <c r="B264" s="466"/>
      <c r="C264" s="466"/>
      <c r="D264" s="466"/>
      <c r="E264" s="466"/>
    </row>
    <row r="265" spans="1:5" x14ac:dyDescent="0.2">
      <c r="A265" s="466"/>
      <c r="B265" s="466"/>
      <c r="C265" s="466"/>
      <c r="D265" s="466"/>
      <c r="E265" s="466"/>
    </row>
    <row r="266" spans="1:5" x14ac:dyDescent="0.2">
      <c r="A266" s="466"/>
      <c r="B266" s="466"/>
      <c r="C266" s="466"/>
      <c r="D266" s="466"/>
      <c r="E266" s="466"/>
    </row>
    <row r="267" spans="1:5" x14ac:dyDescent="0.2">
      <c r="A267" s="466"/>
      <c r="B267" s="466"/>
      <c r="C267" s="466"/>
      <c r="D267" s="466"/>
      <c r="E267" s="466"/>
    </row>
    <row r="268" spans="1:5" x14ac:dyDescent="0.2">
      <c r="A268" s="466"/>
      <c r="B268" s="466"/>
      <c r="C268" s="466"/>
      <c r="D268" s="466"/>
      <c r="E268" s="466"/>
    </row>
    <row r="269" spans="1:5" x14ac:dyDescent="0.2">
      <c r="A269" s="466"/>
      <c r="B269" s="466"/>
      <c r="C269" s="466"/>
      <c r="D269" s="466"/>
      <c r="E269" s="466"/>
    </row>
    <row r="270" spans="1:5" x14ac:dyDescent="0.2">
      <c r="A270" s="466"/>
      <c r="B270" s="466"/>
      <c r="C270" s="466"/>
      <c r="D270" s="466"/>
      <c r="E270" s="466"/>
    </row>
    <row r="271" spans="1:5" x14ac:dyDescent="0.2">
      <c r="A271" s="466"/>
      <c r="B271" s="466"/>
      <c r="C271" s="466"/>
      <c r="D271" s="466"/>
      <c r="E271" s="466"/>
    </row>
    <row r="272" spans="1:5" x14ac:dyDescent="0.2">
      <c r="A272" s="466"/>
      <c r="B272" s="466"/>
      <c r="C272" s="466"/>
      <c r="D272" s="466"/>
      <c r="E272" s="466"/>
    </row>
    <row r="273" spans="1:5" x14ac:dyDescent="0.2">
      <c r="A273" s="466"/>
      <c r="B273" s="466"/>
      <c r="C273" s="466"/>
      <c r="D273" s="466"/>
      <c r="E273" s="466"/>
    </row>
    <row r="274" spans="1:5" x14ac:dyDescent="0.2">
      <c r="A274" s="466"/>
      <c r="B274" s="466"/>
      <c r="C274" s="466"/>
      <c r="D274" s="466"/>
      <c r="E274" s="466"/>
    </row>
    <row r="275" spans="1:5" x14ac:dyDescent="0.2">
      <c r="A275" s="466"/>
      <c r="B275" s="466"/>
      <c r="C275" s="466"/>
      <c r="D275" s="466"/>
      <c r="E275" s="466"/>
    </row>
    <row r="276" spans="1:5" x14ac:dyDescent="0.2">
      <c r="A276" s="466"/>
      <c r="B276" s="466"/>
      <c r="C276" s="466"/>
      <c r="D276" s="466"/>
      <c r="E276" s="466"/>
    </row>
    <row r="277" spans="1:5" x14ac:dyDescent="0.2">
      <c r="A277" s="466"/>
      <c r="B277" s="466"/>
      <c r="C277" s="466"/>
      <c r="D277" s="466"/>
      <c r="E277" s="466"/>
    </row>
    <row r="278" spans="1:5" x14ac:dyDescent="0.2">
      <c r="A278" s="466"/>
      <c r="B278" s="466"/>
      <c r="C278" s="466"/>
      <c r="D278" s="466"/>
      <c r="E278" s="466"/>
    </row>
    <row r="279" spans="1:5" x14ac:dyDescent="0.2">
      <c r="A279" s="466"/>
      <c r="B279" s="466"/>
      <c r="C279" s="466"/>
      <c r="D279" s="466"/>
      <c r="E279" s="466"/>
    </row>
    <row r="280" spans="1:5" x14ac:dyDescent="0.2">
      <c r="A280" s="466"/>
      <c r="B280" s="466"/>
      <c r="C280" s="466"/>
      <c r="D280" s="466"/>
      <c r="E280" s="466"/>
    </row>
    <row r="281" spans="1:5" x14ac:dyDescent="0.2">
      <c r="A281" s="466"/>
      <c r="B281" s="466"/>
      <c r="C281" s="466"/>
      <c r="D281" s="466"/>
      <c r="E281" s="466"/>
    </row>
    <row r="282" spans="1:5" x14ac:dyDescent="0.2">
      <c r="A282" s="466"/>
      <c r="B282" s="466"/>
      <c r="C282" s="466"/>
      <c r="D282" s="466"/>
      <c r="E282" s="466"/>
    </row>
    <row r="283" spans="1:5" x14ac:dyDescent="0.2">
      <c r="A283" s="466"/>
      <c r="B283" s="466"/>
      <c r="C283" s="466"/>
      <c r="D283" s="466"/>
      <c r="E283" s="466"/>
    </row>
    <row r="284" spans="1:5" x14ac:dyDescent="0.2">
      <c r="A284" s="466"/>
      <c r="B284" s="466"/>
      <c r="C284" s="466"/>
      <c r="D284" s="466"/>
      <c r="E284" s="466"/>
    </row>
    <row r="285" spans="1:5" x14ac:dyDescent="0.2">
      <c r="A285" s="466"/>
      <c r="B285" s="466"/>
      <c r="C285" s="466"/>
      <c r="D285" s="466"/>
      <c r="E285" s="466"/>
    </row>
    <row r="286" spans="1:5" x14ac:dyDescent="0.2">
      <c r="A286" s="466"/>
      <c r="B286" s="466"/>
      <c r="C286" s="466"/>
      <c r="D286" s="466"/>
      <c r="E286" s="466"/>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4" customWidth="1"/>
    <col min="2" max="4" width="13.75" style="453" customWidth="1"/>
    <col min="5" max="7" width="13.75" style="488" customWidth="1"/>
    <col min="8" max="8" width="13.75" style="476" customWidth="1"/>
    <col min="9" max="14" width="13.75" style="488" customWidth="1"/>
    <col min="15" max="16384" width="11" style="453"/>
  </cols>
  <sheetData>
    <row r="1" spans="1:14" s="475" customFormat="1" ht="15" customHeight="1" x14ac:dyDescent="0.2">
      <c r="E1" s="476"/>
      <c r="F1" s="476"/>
      <c r="G1" s="476"/>
      <c r="H1" s="476"/>
      <c r="I1" s="476"/>
      <c r="J1" s="476"/>
      <c r="K1" s="476"/>
      <c r="L1" s="476"/>
      <c r="M1" s="476"/>
      <c r="N1" s="476"/>
    </row>
    <row r="2" spans="1:14" s="475" customFormat="1" ht="15" customHeight="1" x14ac:dyDescent="0.2">
      <c r="A2" s="477" t="s">
        <v>65</v>
      </c>
      <c r="E2" s="476"/>
      <c r="F2" s="476"/>
      <c r="G2" s="476"/>
      <c r="H2" s="476"/>
      <c r="I2" s="476"/>
      <c r="J2" s="476"/>
      <c r="K2" s="476"/>
      <c r="L2" s="476"/>
      <c r="M2" s="476"/>
      <c r="N2" s="476"/>
    </row>
    <row r="3" spans="1:14" s="475" customFormat="1" ht="15" customHeight="1" x14ac:dyDescent="0.2">
      <c r="E3" s="476"/>
      <c r="F3" s="476"/>
      <c r="G3" s="476"/>
      <c r="H3" s="476"/>
      <c r="I3" s="476"/>
      <c r="J3" s="476"/>
      <c r="K3" s="476"/>
      <c r="L3" s="476"/>
      <c r="M3" s="476"/>
      <c r="N3" s="476"/>
    </row>
    <row r="4" spans="1:14" s="475" customFormat="1" ht="15" customHeight="1" x14ac:dyDescent="0.2">
      <c r="B4" s="678" t="s">
        <v>436</v>
      </c>
      <c r="C4" s="678"/>
      <c r="D4" s="678" t="s">
        <v>437</v>
      </c>
      <c r="E4" s="678"/>
      <c r="F4" s="672" t="s">
        <v>438</v>
      </c>
      <c r="G4" s="672"/>
      <c r="H4" s="672" t="s">
        <v>439</v>
      </c>
      <c r="I4" s="672"/>
      <c r="J4" s="672" t="s">
        <v>440</v>
      </c>
      <c r="K4" s="672"/>
      <c r="L4" s="672"/>
      <c r="M4" s="672"/>
      <c r="N4" s="672"/>
    </row>
    <row r="5" spans="1:14" s="475" customFormat="1" ht="15" customHeight="1" x14ac:dyDescent="0.2">
      <c r="B5" s="475" t="s">
        <v>441</v>
      </c>
      <c r="C5" s="475" t="s">
        <v>442</v>
      </c>
      <c r="D5" s="475" t="s">
        <v>441</v>
      </c>
      <c r="E5" s="475" t="s">
        <v>442</v>
      </c>
      <c r="F5" s="475" t="s">
        <v>441</v>
      </c>
      <c r="G5" s="475" t="s">
        <v>442</v>
      </c>
      <c r="H5" s="475" t="s">
        <v>441</v>
      </c>
      <c r="I5" s="475" t="s">
        <v>442</v>
      </c>
      <c r="J5" s="476" t="s">
        <v>443</v>
      </c>
      <c r="K5" s="476" t="s">
        <v>444</v>
      </c>
      <c r="L5" s="476" t="s">
        <v>445</v>
      </c>
      <c r="M5" s="476" t="s">
        <v>446</v>
      </c>
      <c r="N5" s="476" t="s">
        <v>447</v>
      </c>
    </row>
    <row r="6" spans="1:14" s="475" customFormat="1" ht="15" customHeight="1" x14ac:dyDescent="0.2">
      <c r="A6" s="478" t="s">
        <v>448</v>
      </c>
      <c r="B6" s="479">
        <f>'Tabelle 2.3'!J11</f>
        <v>3.1035695445753473</v>
      </c>
      <c r="C6" s="480">
        <f>'Tabelle 3.3'!J11</f>
        <v>-3.8964781831805868</v>
      </c>
      <c r="D6" s="481">
        <f t="shared" ref="D6:E9" si="0">IF(OR(AND(B6&gt;=-50,B6&lt;=50),ISNUMBER(B6)=FALSE),B6,"")</f>
        <v>3.1035695445753473</v>
      </c>
      <c r="E6" s="481">
        <f t="shared" si="0"/>
        <v>-3.8964781831805868</v>
      </c>
      <c r="F6" s="476" t="str">
        <f t="shared" ref="F6:G9" si="1">IF(ISNUMBER(B6)=FALSE,"",IF(B6&lt;-50,"&lt; -50",IF(B6&gt;50,"&gt; 50","")))</f>
        <v/>
      </c>
      <c r="G6" s="476" t="str">
        <f t="shared" si="1"/>
        <v/>
      </c>
      <c r="H6" s="482" t="str">
        <f t="shared" ref="H6:I9" si="2">IF(B6&lt;-50,0.75,IF(B6&gt;50,-0.75,""))</f>
        <v/>
      </c>
      <c r="I6" s="482" t="str">
        <f t="shared" si="2"/>
        <v/>
      </c>
      <c r="J6" s="476" t="e">
        <f>IF(OR(B6&lt;-50,B6&gt;50),N6,#N/A)</f>
        <v>#N/A</v>
      </c>
      <c r="K6" s="476" t="e">
        <f>IF(B6&lt;-50,-45,IF(B6&gt;50,45,#N/A))</f>
        <v>#N/A</v>
      </c>
      <c r="L6" s="476" t="e">
        <f>IF(OR(C6&lt;-50,C6&gt;50),N6,#N/A)</f>
        <v>#N/A</v>
      </c>
      <c r="M6" s="476" t="e">
        <f>IF(C6&lt;-50,-45,IF(C6&gt;50,45,#N/A))</f>
        <v>#N/A</v>
      </c>
      <c r="N6" s="476">
        <v>5</v>
      </c>
    </row>
    <row r="7" spans="1:14" s="475" customFormat="1" ht="15" customHeight="1" x14ac:dyDescent="0.2">
      <c r="A7" s="478" t="s">
        <v>449</v>
      </c>
      <c r="B7" s="479">
        <f>'Tabelle 2.1'!J25</f>
        <v>1.4040057212208159</v>
      </c>
      <c r="C7" s="480">
        <f>'Tabelle 3.1'!J23</f>
        <v>-2.8801937126160149</v>
      </c>
      <c r="D7" s="481">
        <f t="shared" si="0"/>
        <v>1.4040057212208159</v>
      </c>
      <c r="E7" s="481">
        <f>IF(OR(AND(C7&gt;=-50,C7&lt;=50),ISNUMBER(C7)=FALSE),C7,"")</f>
        <v>-2.8801937126160149</v>
      </c>
      <c r="F7" s="476" t="str">
        <f t="shared" si="1"/>
        <v/>
      </c>
      <c r="G7" s="476" t="str">
        <f>IF(ISNUMBER(C7)=FALSE,"",IF(C7&lt;-50,"&lt; -50",IF(C7&gt;50,"&gt; 50","")))</f>
        <v/>
      </c>
      <c r="H7" s="482" t="str">
        <f t="shared" si="2"/>
        <v/>
      </c>
      <c r="I7" s="482" t="str">
        <f>IF(C7&lt;-50,0.75,IF(C7&gt;50,-0.75,""))</f>
        <v/>
      </c>
      <c r="J7" s="476" t="e">
        <f>IF(OR(B7&lt;-50,B7&gt;50),N7,#N/A)</f>
        <v>#N/A</v>
      </c>
      <c r="K7" s="476" t="e">
        <f>IF(B7&lt;-50,-45,IF(B7&gt;50,45,#N/A))</f>
        <v>#N/A</v>
      </c>
      <c r="L7" s="476" t="e">
        <f>IF(OR(C7&lt;-50,C7&gt;50),N7,#N/A)</f>
        <v>#N/A</v>
      </c>
      <c r="M7" s="476" t="e">
        <f>IF(C7&lt;-50,-45,IF(C7&gt;50,45,#N/A))</f>
        <v>#N/A</v>
      </c>
      <c r="N7" s="476">
        <v>15</v>
      </c>
    </row>
    <row r="8" spans="1:14" s="475" customFormat="1" ht="15" customHeight="1" x14ac:dyDescent="0.2">
      <c r="A8" s="478" t="s">
        <v>450</v>
      </c>
      <c r="B8" s="479">
        <f>'Tabelle 2.1'!J38</f>
        <v>1.1186464311118853</v>
      </c>
      <c r="C8" s="480">
        <f>'Tabelle 3.1'!J34</f>
        <v>-2.7637010795899166</v>
      </c>
      <c r="D8" s="481">
        <f t="shared" si="0"/>
        <v>1.1186464311118853</v>
      </c>
      <c r="E8" s="481">
        <f>IF(OR(AND(C8&gt;=-50,C8&lt;=50),ISNUMBER(C8)=FALSE),C8,"")</f>
        <v>-2.7637010795899166</v>
      </c>
      <c r="F8" s="476" t="str">
        <f t="shared" si="1"/>
        <v/>
      </c>
      <c r="G8" s="476" t="str">
        <f>IF(ISNUMBER(C8)=FALSE,"",IF(C8&lt;-50,"&lt; -50",IF(C8&gt;50,"&gt; 50","")))</f>
        <v/>
      </c>
      <c r="H8" s="482" t="str">
        <f t="shared" si="2"/>
        <v/>
      </c>
      <c r="I8" s="482" t="str">
        <f>IF(C8&lt;-50,0.75,IF(C8&gt;50,-0.75,""))</f>
        <v/>
      </c>
      <c r="J8" s="476" t="e">
        <f>IF(OR(B8&lt;-50,B8&gt;50),N8,#N/A)</f>
        <v>#N/A</v>
      </c>
      <c r="K8" s="476" t="e">
        <f>IF(B8&lt;-50,-45,IF(B8&gt;50,45,#N/A))</f>
        <v>#N/A</v>
      </c>
      <c r="L8" s="476" t="e">
        <f>IF(OR(C8&lt;-50,C8&gt;50),N8,#N/A)</f>
        <v>#N/A</v>
      </c>
      <c r="M8" s="476" t="e">
        <f>IF(C8&lt;-50,-45,IF(C8&gt;50,45,#N/A))</f>
        <v>#N/A</v>
      </c>
      <c r="N8" s="476">
        <v>25</v>
      </c>
    </row>
    <row r="9" spans="1:14" s="475" customFormat="1" ht="15" customHeight="1" x14ac:dyDescent="0.2">
      <c r="A9" s="478" t="s">
        <v>451</v>
      </c>
      <c r="B9" s="479">
        <f>'Tabelle 2.1'!J51</f>
        <v>1.0875687030768</v>
      </c>
      <c r="C9" s="480">
        <f>'Tabelle 3.1'!J45</f>
        <v>-2.8655893304673015</v>
      </c>
      <c r="D9" s="481">
        <f t="shared" si="0"/>
        <v>1.0875687030768</v>
      </c>
      <c r="E9" s="481">
        <f t="shared" si="0"/>
        <v>-2.8655893304673015</v>
      </c>
      <c r="F9" s="476" t="str">
        <f t="shared" si="1"/>
        <v/>
      </c>
      <c r="G9" s="476" t="str">
        <f t="shared" si="1"/>
        <v/>
      </c>
      <c r="H9" s="482" t="str">
        <f t="shared" si="2"/>
        <v/>
      </c>
      <c r="I9" s="482" t="str">
        <f t="shared" si="2"/>
        <v/>
      </c>
      <c r="J9" s="476" t="e">
        <f>IF(OR(B9&lt;-50,B9&gt;50),N9,#N/A)</f>
        <v>#N/A</v>
      </c>
      <c r="K9" s="476" t="e">
        <f>IF(B9&lt;-50,-45,IF(B9&gt;50,45,#N/A))</f>
        <v>#N/A</v>
      </c>
      <c r="L9" s="476" t="e">
        <f>IF(OR(C9&lt;-50,C9&gt;50),N9,#N/A)</f>
        <v>#N/A</v>
      </c>
      <c r="M9" s="476" t="e">
        <f>IF(C9&lt;-50,-45,IF(C9&gt;50,45,#N/A))</f>
        <v>#N/A</v>
      </c>
      <c r="N9" s="476">
        <v>35</v>
      </c>
    </row>
    <row r="10" spans="1:14" s="475" customFormat="1" ht="15" customHeight="1" x14ac:dyDescent="0.2">
      <c r="E10" s="476"/>
      <c r="F10" s="476"/>
      <c r="G10" s="476"/>
      <c r="H10" s="476"/>
      <c r="I10" s="476"/>
      <c r="J10" s="476"/>
      <c r="K10" s="476"/>
      <c r="L10" s="476"/>
      <c r="M10" s="476"/>
      <c r="N10" s="476"/>
    </row>
    <row r="11" spans="1:14" s="475" customFormat="1" ht="15" customHeight="1" x14ac:dyDescent="0.2">
      <c r="E11" s="476"/>
      <c r="F11" s="476"/>
      <c r="G11" s="476"/>
      <c r="H11" s="476"/>
      <c r="I11" s="476"/>
      <c r="J11" s="476"/>
      <c r="K11" s="476"/>
      <c r="L11" s="476"/>
      <c r="M11" s="476"/>
      <c r="N11" s="476"/>
    </row>
    <row r="12" spans="1:14" s="475" customFormat="1" ht="15" customHeight="1" x14ac:dyDescent="0.2">
      <c r="A12" s="679" t="s">
        <v>452</v>
      </c>
      <c r="B12" s="678" t="s">
        <v>436</v>
      </c>
      <c r="C12" s="678"/>
      <c r="D12" s="678" t="s">
        <v>437</v>
      </c>
      <c r="E12" s="678"/>
      <c r="F12" s="672" t="s">
        <v>438</v>
      </c>
      <c r="G12" s="672"/>
      <c r="H12" s="672" t="s">
        <v>439</v>
      </c>
      <c r="I12" s="672"/>
      <c r="J12" s="672" t="s">
        <v>440</v>
      </c>
      <c r="K12" s="672"/>
      <c r="L12" s="672"/>
      <c r="M12" s="672"/>
      <c r="N12" s="672"/>
    </row>
    <row r="13" spans="1:14" s="475" customFormat="1" ht="15" customHeight="1" x14ac:dyDescent="0.2">
      <c r="A13" s="679"/>
      <c r="B13" s="475" t="s">
        <v>441</v>
      </c>
      <c r="C13" s="475" t="s">
        <v>442</v>
      </c>
      <c r="D13" s="475" t="s">
        <v>441</v>
      </c>
      <c r="E13" s="475" t="s">
        <v>442</v>
      </c>
      <c r="F13" s="475" t="s">
        <v>441</v>
      </c>
      <c r="G13" s="475" t="s">
        <v>442</v>
      </c>
      <c r="H13" s="475" t="s">
        <v>441</v>
      </c>
      <c r="I13" s="475" t="s">
        <v>442</v>
      </c>
      <c r="J13" s="476" t="s">
        <v>443</v>
      </c>
      <c r="K13" s="476" t="s">
        <v>444</v>
      </c>
      <c r="L13" s="476" t="s">
        <v>445</v>
      </c>
      <c r="M13" s="476" t="s">
        <v>446</v>
      </c>
      <c r="N13" s="476" t="s">
        <v>447</v>
      </c>
    </row>
    <row r="14" spans="1:14" s="475" customFormat="1" ht="15" customHeight="1" x14ac:dyDescent="0.2">
      <c r="A14" s="475">
        <v>1</v>
      </c>
      <c r="B14" s="479">
        <f>'Tabelle 2.3'!J11</f>
        <v>3.1035695445753473</v>
      </c>
      <c r="C14" s="480">
        <f>'Tabelle 3.3'!J11</f>
        <v>-3.8964781831805868</v>
      </c>
      <c r="D14" s="481">
        <f>IF(OR(AND(B14&gt;=-50,B14&lt;=50),ISNUMBER(B14)=FALSE),B14,"")</f>
        <v>3.1035695445753473</v>
      </c>
      <c r="E14" s="481">
        <f>IF(OR(AND(C14&gt;=-50,C14&lt;=50),ISNUMBER(C14)=FALSE),C14,"")</f>
        <v>-3.8964781831805868</v>
      </c>
      <c r="F14" s="476" t="str">
        <f>IF(ISNUMBER(B14)=FALSE,"",IF(B14&lt;-50,"&lt; -50",IF(B14&gt;50,"&gt; 50","")))</f>
        <v/>
      </c>
      <c r="G14" s="476" t="str">
        <f>IF(ISNUMBER(C14)=FALSE,"",IF(C14&lt;-50,"&lt; -50",IF(C14&gt;50,"&gt; 50","")))</f>
        <v/>
      </c>
      <c r="H14" s="482" t="str">
        <f>IF(B14&lt;-50,0.75,IF(B14&gt;50,-0.75,""))</f>
        <v/>
      </c>
      <c r="I14" s="482" t="str">
        <f>IF(C14&lt;-50,0.75,IF(C14&gt;50,-0.75,""))</f>
        <v/>
      </c>
      <c r="J14" s="476" t="e">
        <f>IF(OR(B14&lt;-50,B14&gt;50),N14,#N/A)</f>
        <v>#N/A</v>
      </c>
      <c r="K14" s="476" t="e">
        <f>IF(B14&lt;-50,-45,IF(B14&gt;50,45,#N/A))</f>
        <v>#N/A</v>
      </c>
      <c r="L14" s="476" t="e">
        <f>IF(OR(C14&lt;-50,C14&gt;50),N14,#N/A)</f>
        <v>#N/A</v>
      </c>
      <c r="M14" s="476" t="e">
        <f>IF(C14&lt;-50,-45,IF(C14&gt;50,45,#N/A))</f>
        <v>#N/A</v>
      </c>
      <c r="N14" s="476">
        <v>5</v>
      </c>
    </row>
    <row r="15" spans="1:14" s="475" customFormat="1" ht="15" customHeight="1" x14ac:dyDescent="0.2">
      <c r="A15" s="475">
        <v>2</v>
      </c>
      <c r="B15" s="479">
        <f>'Tabelle 2.3'!J12</f>
        <v>-1.1288180610889775</v>
      </c>
      <c r="C15" s="480">
        <f>'Tabelle 3.3'!J12</f>
        <v>4.1428571428571432</v>
      </c>
      <c r="D15" s="481">
        <f t="shared" ref="D15:E45" si="3">IF(OR(AND(B15&gt;=-50,B15&lt;=50),ISNUMBER(B15)=FALSE),B15,"")</f>
        <v>-1.1288180610889775</v>
      </c>
      <c r="E15" s="481">
        <f t="shared" si="3"/>
        <v>4.1428571428571432</v>
      </c>
      <c r="F15" s="476" t="str">
        <f t="shared" ref="F15:G45" si="4">IF(ISNUMBER(B15)=FALSE,"",IF(B15&lt;-50,"&lt; -50",IF(B15&gt;50,"&gt; 50","")))</f>
        <v/>
      </c>
      <c r="G15" s="476" t="str">
        <f t="shared" si="4"/>
        <v/>
      </c>
      <c r="H15" s="482" t="str">
        <f t="shared" ref="H15:I45" si="5">IF(B15&lt;-50,0.75,IF(B15&gt;50,-0.75,""))</f>
        <v/>
      </c>
      <c r="I15" s="482" t="str">
        <f t="shared" si="5"/>
        <v/>
      </c>
      <c r="J15" s="476" t="e">
        <f t="shared" ref="J15:J45" si="6">IF(OR(B15&lt;-50,B15&gt;50),N15,#N/A)</f>
        <v>#N/A</v>
      </c>
      <c r="K15" s="476" t="e">
        <f t="shared" ref="K15:K45" si="7">IF(B15&lt;-50,-45,IF(B15&gt;50,45,#N/A))</f>
        <v>#N/A</v>
      </c>
      <c r="L15" s="476" t="e">
        <f t="shared" ref="L15:L45" si="8">IF(OR(C15&lt;-50,C15&gt;50),N15,#N/A)</f>
        <v>#N/A</v>
      </c>
      <c r="M15" s="476" t="e">
        <f t="shared" ref="M15:M45" si="9">IF(C15&lt;-50,-45,IF(C15&gt;50,45,#N/A))</f>
        <v>#N/A</v>
      </c>
      <c r="N15" s="476">
        <v>15</v>
      </c>
    </row>
    <row r="16" spans="1:14" s="475" customFormat="1" ht="15" customHeight="1" x14ac:dyDescent="0.2">
      <c r="A16" s="475">
        <v>3</v>
      </c>
      <c r="B16" s="479">
        <f>'Tabelle 2.3'!J13</f>
        <v>7.0110701107011071</v>
      </c>
      <c r="C16" s="480">
        <f>'Tabelle 3.3'!J13</f>
        <v>2.6315789473684212</v>
      </c>
      <c r="D16" s="481">
        <f t="shared" si="3"/>
        <v>7.0110701107011071</v>
      </c>
      <c r="E16" s="481">
        <f t="shared" si="3"/>
        <v>2.6315789473684212</v>
      </c>
      <c r="F16" s="476" t="str">
        <f t="shared" si="4"/>
        <v/>
      </c>
      <c r="G16" s="476" t="str">
        <f t="shared" si="4"/>
        <v/>
      </c>
      <c r="H16" s="482" t="str">
        <f t="shared" si="5"/>
        <v/>
      </c>
      <c r="I16" s="482" t="str">
        <f t="shared" si="5"/>
        <v/>
      </c>
      <c r="J16" s="476" t="e">
        <f t="shared" si="6"/>
        <v>#N/A</v>
      </c>
      <c r="K16" s="476" t="e">
        <f t="shared" si="7"/>
        <v>#N/A</v>
      </c>
      <c r="L16" s="476" t="e">
        <f t="shared" si="8"/>
        <v>#N/A</v>
      </c>
      <c r="M16" s="476" t="e">
        <f t="shared" si="9"/>
        <v>#N/A</v>
      </c>
      <c r="N16" s="476">
        <v>25</v>
      </c>
    </row>
    <row r="17" spans="1:14" s="475" customFormat="1" ht="15" customHeight="1" x14ac:dyDescent="0.2">
      <c r="A17" s="475">
        <v>4</v>
      </c>
      <c r="B17" s="479">
        <f>'Tabelle 2.3'!J14</f>
        <v>-2.5713984613763303</v>
      </c>
      <c r="C17" s="480">
        <f>'Tabelle 3.3'!J14</f>
        <v>-8.523144746509919</v>
      </c>
      <c r="D17" s="481">
        <f t="shared" si="3"/>
        <v>-2.5713984613763303</v>
      </c>
      <c r="E17" s="481">
        <f t="shared" si="3"/>
        <v>-8.523144746509919</v>
      </c>
      <c r="F17" s="476" t="str">
        <f t="shared" si="4"/>
        <v/>
      </c>
      <c r="G17" s="476" t="str">
        <f t="shared" si="4"/>
        <v/>
      </c>
      <c r="H17" s="482" t="str">
        <f t="shared" si="5"/>
        <v/>
      </c>
      <c r="I17" s="482" t="str">
        <f t="shared" si="5"/>
        <v/>
      </c>
      <c r="J17" s="476" t="e">
        <f t="shared" si="6"/>
        <v>#N/A</v>
      </c>
      <c r="K17" s="476" t="e">
        <f t="shared" si="7"/>
        <v>#N/A</v>
      </c>
      <c r="L17" s="476" t="e">
        <f t="shared" si="8"/>
        <v>#N/A</v>
      </c>
      <c r="M17" s="476" t="e">
        <f t="shared" si="9"/>
        <v>#N/A</v>
      </c>
      <c r="N17" s="476">
        <v>36</v>
      </c>
    </row>
    <row r="18" spans="1:14" s="475" customFormat="1" ht="15" customHeight="1" x14ac:dyDescent="0.2">
      <c r="A18" s="475">
        <v>5</v>
      </c>
      <c r="B18" s="479">
        <f>'Tabelle 2.3'!J15</f>
        <v>-2.3397761953204474</v>
      </c>
      <c r="C18" s="480">
        <f>'Tabelle 3.3'!J15</f>
        <v>-2.0242914979757085</v>
      </c>
      <c r="D18" s="481">
        <f t="shared" si="3"/>
        <v>-2.3397761953204474</v>
      </c>
      <c r="E18" s="481">
        <f t="shared" si="3"/>
        <v>-2.0242914979757085</v>
      </c>
      <c r="F18" s="476" t="str">
        <f t="shared" si="4"/>
        <v/>
      </c>
      <c r="G18" s="476" t="str">
        <f t="shared" si="4"/>
        <v/>
      </c>
      <c r="H18" s="482" t="str">
        <f t="shared" si="5"/>
        <v/>
      </c>
      <c r="I18" s="482" t="str">
        <f t="shared" si="5"/>
        <v/>
      </c>
      <c r="J18" s="476" t="e">
        <f t="shared" si="6"/>
        <v>#N/A</v>
      </c>
      <c r="K18" s="476" t="e">
        <f t="shared" si="7"/>
        <v>#N/A</v>
      </c>
      <c r="L18" s="476" t="e">
        <f t="shared" si="8"/>
        <v>#N/A</v>
      </c>
      <c r="M18" s="476" t="e">
        <f t="shared" si="9"/>
        <v>#N/A</v>
      </c>
      <c r="N18" s="476">
        <v>46</v>
      </c>
    </row>
    <row r="19" spans="1:14" s="475" customFormat="1" ht="15" customHeight="1" x14ac:dyDescent="0.2">
      <c r="A19" s="475">
        <v>6</v>
      </c>
      <c r="B19" s="479">
        <f>'Tabelle 2.3'!J16</f>
        <v>-5.3540081919251028</v>
      </c>
      <c r="C19" s="480">
        <f>'Tabelle 3.3'!J16</f>
        <v>-18.46473029045643</v>
      </c>
      <c r="D19" s="481">
        <f t="shared" si="3"/>
        <v>-5.3540081919251028</v>
      </c>
      <c r="E19" s="481">
        <f t="shared" si="3"/>
        <v>-18.46473029045643</v>
      </c>
      <c r="F19" s="476" t="str">
        <f t="shared" si="4"/>
        <v/>
      </c>
      <c r="G19" s="476" t="str">
        <f t="shared" si="4"/>
        <v/>
      </c>
      <c r="H19" s="482" t="str">
        <f t="shared" si="5"/>
        <v/>
      </c>
      <c r="I19" s="482" t="str">
        <f t="shared" si="5"/>
        <v/>
      </c>
      <c r="J19" s="476" t="e">
        <f t="shared" si="6"/>
        <v>#N/A</v>
      </c>
      <c r="K19" s="476" t="e">
        <f t="shared" si="7"/>
        <v>#N/A</v>
      </c>
      <c r="L19" s="476" t="e">
        <f t="shared" si="8"/>
        <v>#N/A</v>
      </c>
      <c r="M19" s="476" t="e">
        <f t="shared" si="9"/>
        <v>#N/A</v>
      </c>
      <c r="N19" s="476">
        <v>56</v>
      </c>
    </row>
    <row r="20" spans="1:14" s="475" customFormat="1" ht="15" customHeight="1" x14ac:dyDescent="0.2">
      <c r="A20" s="475">
        <v>7</v>
      </c>
      <c r="B20" s="479">
        <f>'Tabelle 2.3'!J17</f>
        <v>1.4492753623188406</v>
      </c>
      <c r="C20" s="480">
        <f>'Tabelle 3.3'!J17</f>
        <v>-8.695652173913043</v>
      </c>
      <c r="D20" s="481">
        <f t="shared" si="3"/>
        <v>1.4492753623188406</v>
      </c>
      <c r="E20" s="481">
        <f t="shared" si="3"/>
        <v>-8.695652173913043</v>
      </c>
      <c r="F20" s="476" t="str">
        <f t="shared" si="4"/>
        <v/>
      </c>
      <c r="G20" s="476" t="str">
        <f t="shared" si="4"/>
        <v/>
      </c>
      <c r="H20" s="482" t="str">
        <f t="shared" si="5"/>
        <v/>
      </c>
      <c r="I20" s="482" t="str">
        <f t="shared" si="5"/>
        <v/>
      </c>
      <c r="J20" s="476" t="e">
        <f t="shared" si="6"/>
        <v>#N/A</v>
      </c>
      <c r="K20" s="476" t="e">
        <f t="shared" si="7"/>
        <v>#N/A</v>
      </c>
      <c r="L20" s="476" t="e">
        <f t="shared" si="8"/>
        <v>#N/A</v>
      </c>
      <c r="M20" s="476" t="e">
        <f t="shared" si="9"/>
        <v>#N/A</v>
      </c>
      <c r="N20" s="476">
        <v>67</v>
      </c>
    </row>
    <row r="21" spans="1:14" s="475" customFormat="1" ht="15" customHeight="1" x14ac:dyDescent="0.2">
      <c r="A21" s="475">
        <v>8</v>
      </c>
      <c r="B21" s="479">
        <f>'Tabelle 2.3'!J18</f>
        <v>-0.36238448994383038</v>
      </c>
      <c r="C21" s="480">
        <f>'Tabelle 3.3'!J18</f>
        <v>-1.0067114093959733</v>
      </c>
      <c r="D21" s="481">
        <f t="shared" si="3"/>
        <v>-0.36238448994383038</v>
      </c>
      <c r="E21" s="481">
        <f t="shared" si="3"/>
        <v>-1.0067114093959733</v>
      </c>
      <c r="F21" s="476" t="str">
        <f t="shared" si="4"/>
        <v/>
      </c>
      <c r="G21" s="476" t="str">
        <f t="shared" si="4"/>
        <v/>
      </c>
      <c r="H21" s="482" t="str">
        <f t="shared" si="5"/>
        <v/>
      </c>
      <c r="I21" s="482" t="str">
        <f t="shared" si="5"/>
        <v/>
      </c>
      <c r="J21" s="476" t="e">
        <f t="shared" si="6"/>
        <v>#N/A</v>
      </c>
      <c r="K21" s="476" t="e">
        <f t="shared" si="7"/>
        <v>#N/A</v>
      </c>
      <c r="L21" s="476" t="e">
        <f t="shared" si="8"/>
        <v>#N/A</v>
      </c>
      <c r="M21" s="476" t="e">
        <f t="shared" si="9"/>
        <v>#N/A</v>
      </c>
      <c r="N21" s="476">
        <v>77</v>
      </c>
    </row>
    <row r="22" spans="1:14" s="475" customFormat="1" ht="15" customHeight="1" x14ac:dyDescent="0.2">
      <c r="A22" s="475">
        <v>9</v>
      </c>
      <c r="B22" s="479">
        <f>'Tabelle 2.3'!J19</f>
        <v>5.0804556138130534</v>
      </c>
      <c r="C22" s="480">
        <f>'Tabelle 3.3'!J19</f>
        <v>-1.4690451206715636</v>
      </c>
      <c r="D22" s="481">
        <f t="shared" si="3"/>
        <v>5.0804556138130534</v>
      </c>
      <c r="E22" s="481">
        <f t="shared" si="3"/>
        <v>-1.4690451206715636</v>
      </c>
      <c r="F22" s="476" t="str">
        <f t="shared" si="4"/>
        <v/>
      </c>
      <c r="G22" s="476" t="str">
        <f t="shared" si="4"/>
        <v/>
      </c>
      <c r="H22" s="482" t="str">
        <f t="shared" si="5"/>
        <v/>
      </c>
      <c r="I22" s="482" t="str">
        <f t="shared" si="5"/>
        <v/>
      </c>
      <c r="J22" s="476" t="e">
        <f t="shared" si="6"/>
        <v>#N/A</v>
      </c>
      <c r="K22" s="476" t="e">
        <f t="shared" si="7"/>
        <v>#N/A</v>
      </c>
      <c r="L22" s="476" t="e">
        <f t="shared" si="8"/>
        <v>#N/A</v>
      </c>
      <c r="M22" s="476" t="e">
        <f t="shared" si="9"/>
        <v>#N/A</v>
      </c>
      <c r="N22" s="476">
        <v>87</v>
      </c>
    </row>
    <row r="23" spans="1:14" s="475" customFormat="1" ht="15" customHeight="1" x14ac:dyDescent="0.2">
      <c r="A23" s="475">
        <v>10</v>
      </c>
      <c r="B23" s="479">
        <f>'Tabelle 2.3'!J20</f>
        <v>11.384487072560468</v>
      </c>
      <c r="C23" s="480">
        <f>'Tabelle 3.3'!J20</f>
        <v>-5.8577405857740583</v>
      </c>
      <c r="D23" s="481">
        <f t="shared" si="3"/>
        <v>11.384487072560468</v>
      </c>
      <c r="E23" s="481">
        <f t="shared" si="3"/>
        <v>-5.8577405857740583</v>
      </c>
      <c r="F23" s="476" t="str">
        <f t="shared" si="4"/>
        <v/>
      </c>
      <c r="G23" s="476" t="str">
        <f t="shared" si="4"/>
        <v/>
      </c>
      <c r="H23" s="482" t="str">
        <f t="shared" si="5"/>
        <v/>
      </c>
      <c r="I23" s="482" t="str">
        <f t="shared" si="5"/>
        <v/>
      </c>
      <c r="J23" s="476" t="e">
        <f t="shared" si="6"/>
        <v>#N/A</v>
      </c>
      <c r="K23" s="476" t="e">
        <f t="shared" si="7"/>
        <v>#N/A</v>
      </c>
      <c r="L23" s="476" t="e">
        <f t="shared" si="8"/>
        <v>#N/A</v>
      </c>
      <c r="M23" s="476" t="e">
        <f t="shared" si="9"/>
        <v>#N/A</v>
      </c>
      <c r="N23" s="476">
        <v>98</v>
      </c>
    </row>
    <row r="24" spans="1:14" s="475" customFormat="1" ht="15" customHeight="1" x14ac:dyDescent="0.2">
      <c r="A24" s="475">
        <v>11</v>
      </c>
      <c r="B24" s="479">
        <f>'Tabelle 2.3'!J21</f>
        <v>3.0166880616174581</v>
      </c>
      <c r="C24" s="480">
        <f>'Tabelle 3.3'!J21</f>
        <v>-13.550420168067227</v>
      </c>
      <c r="D24" s="481">
        <f t="shared" si="3"/>
        <v>3.0166880616174581</v>
      </c>
      <c r="E24" s="481">
        <f t="shared" si="3"/>
        <v>-13.550420168067227</v>
      </c>
      <c r="F24" s="476" t="str">
        <f t="shared" si="4"/>
        <v/>
      </c>
      <c r="G24" s="476" t="str">
        <f t="shared" si="4"/>
        <v/>
      </c>
      <c r="H24" s="482" t="str">
        <f t="shared" si="5"/>
        <v/>
      </c>
      <c r="I24" s="482" t="str">
        <f t="shared" si="5"/>
        <v/>
      </c>
      <c r="J24" s="476" t="e">
        <f t="shared" si="6"/>
        <v>#N/A</v>
      </c>
      <c r="K24" s="476" t="e">
        <f t="shared" si="7"/>
        <v>#N/A</v>
      </c>
      <c r="L24" s="476" t="e">
        <f t="shared" si="8"/>
        <v>#N/A</v>
      </c>
      <c r="M24" s="476" t="e">
        <f t="shared" si="9"/>
        <v>#N/A</v>
      </c>
      <c r="N24" s="476">
        <v>108</v>
      </c>
    </row>
    <row r="25" spans="1:14" s="475" customFormat="1" ht="15" customHeight="1" x14ac:dyDescent="0.2">
      <c r="A25" s="475">
        <v>12</v>
      </c>
      <c r="B25" s="479">
        <f>'Tabelle 2.3'!J22</f>
        <v>2.4193548387096775</v>
      </c>
      <c r="C25" s="480">
        <f>'Tabelle 3.3'!J22</f>
        <v>0.96153846153846156</v>
      </c>
      <c r="D25" s="481">
        <f t="shared" si="3"/>
        <v>2.4193548387096775</v>
      </c>
      <c r="E25" s="481">
        <f t="shared" si="3"/>
        <v>0.96153846153846156</v>
      </c>
      <c r="F25" s="476" t="str">
        <f t="shared" si="4"/>
        <v/>
      </c>
      <c r="G25" s="476" t="str">
        <f t="shared" si="4"/>
        <v/>
      </c>
      <c r="H25" s="482" t="str">
        <f t="shared" si="5"/>
        <v/>
      </c>
      <c r="I25" s="482" t="str">
        <f t="shared" si="5"/>
        <v/>
      </c>
      <c r="J25" s="476" t="e">
        <f t="shared" si="6"/>
        <v>#N/A</v>
      </c>
      <c r="K25" s="476" t="e">
        <f t="shared" si="7"/>
        <v>#N/A</v>
      </c>
      <c r="L25" s="476" t="e">
        <f t="shared" si="8"/>
        <v>#N/A</v>
      </c>
      <c r="M25" s="476" t="e">
        <f t="shared" si="9"/>
        <v>#N/A</v>
      </c>
      <c r="N25" s="476">
        <v>118</v>
      </c>
    </row>
    <row r="26" spans="1:14" s="475" customFormat="1" ht="15" customHeight="1" x14ac:dyDescent="0.2">
      <c r="A26" s="475">
        <v>13</v>
      </c>
      <c r="B26" s="479">
        <f>'Tabelle 2.3'!J23</f>
        <v>-0.9821428571428571</v>
      </c>
      <c r="C26" s="480">
        <f>'Tabelle 3.3'!J23</f>
        <v>1.8867924528301887</v>
      </c>
      <c r="D26" s="481">
        <f t="shared" si="3"/>
        <v>-0.9821428571428571</v>
      </c>
      <c r="E26" s="481">
        <f t="shared" si="3"/>
        <v>1.8867924528301887</v>
      </c>
      <c r="F26" s="476" t="str">
        <f t="shared" si="4"/>
        <v/>
      </c>
      <c r="G26" s="476" t="str">
        <f t="shared" si="4"/>
        <v/>
      </c>
      <c r="H26" s="482" t="str">
        <f t="shared" si="5"/>
        <v/>
      </c>
      <c r="I26" s="482" t="str">
        <f t="shared" si="5"/>
        <v/>
      </c>
      <c r="J26" s="476" t="e">
        <f t="shared" si="6"/>
        <v>#N/A</v>
      </c>
      <c r="K26" s="476" t="e">
        <f t="shared" si="7"/>
        <v>#N/A</v>
      </c>
      <c r="L26" s="476" t="e">
        <f t="shared" si="8"/>
        <v>#N/A</v>
      </c>
      <c r="M26" s="476" t="e">
        <f t="shared" si="9"/>
        <v>#N/A</v>
      </c>
      <c r="N26" s="476">
        <v>129</v>
      </c>
    </row>
    <row r="27" spans="1:14" s="475" customFormat="1" ht="15" customHeight="1" x14ac:dyDescent="0.2">
      <c r="A27" s="475">
        <v>14</v>
      </c>
      <c r="B27" s="479">
        <f>'Tabelle 2.3'!J24</f>
        <v>23.183993040452371</v>
      </c>
      <c r="C27" s="480">
        <f>'Tabelle 3.3'!J24</f>
        <v>1.005586592178771</v>
      </c>
      <c r="D27" s="481">
        <f t="shared" si="3"/>
        <v>23.183993040452371</v>
      </c>
      <c r="E27" s="481">
        <f t="shared" si="3"/>
        <v>1.005586592178771</v>
      </c>
      <c r="F27" s="476" t="str">
        <f t="shared" si="4"/>
        <v/>
      </c>
      <c r="G27" s="476" t="str">
        <f t="shared" si="4"/>
        <v/>
      </c>
      <c r="H27" s="482" t="str">
        <f t="shared" si="5"/>
        <v/>
      </c>
      <c r="I27" s="482" t="str">
        <f t="shared" si="5"/>
        <v/>
      </c>
      <c r="J27" s="476" t="e">
        <f t="shared" si="6"/>
        <v>#N/A</v>
      </c>
      <c r="K27" s="476" t="e">
        <f t="shared" si="7"/>
        <v>#N/A</v>
      </c>
      <c r="L27" s="476" t="e">
        <f t="shared" si="8"/>
        <v>#N/A</v>
      </c>
      <c r="M27" s="476" t="e">
        <f t="shared" si="9"/>
        <v>#N/A</v>
      </c>
      <c r="N27" s="476">
        <v>139</v>
      </c>
    </row>
    <row r="28" spans="1:14" s="475" customFormat="1" ht="15" customHeight="1" x14ac:dyDescent="0.2">
      <c r="A28" s="475">
        <v>15</v>
      </c>
      <c r="B28" s="479">
        <f>'Tabelle 2.3'!J25</f>
        <v>5.1459293394777266</v>
      </c>
      <c r="C28" s="480">
        <f>'Tabelle 3.3'!J25</f>
        <v>-2.3064250411861615</v>
      </c>
      <c r="D28" s="481">
        <f t="shared" si="3"/>
        <v>5.1459293394777266</v>
      </c>
      <c r="E28" s="481">
        <f t="shared" si="3"/>
        <v>-2.3064250411861615</v>
      </c>
      <c r="F28" s="476" t="str">
        <f t="shared" si="4"/>
        <v/>
      </c>
      <c r="G28" s="476" t="str">
        <f t="shared" si="4"/>
        <v/>
      </c>
      <c r="H28" s="482" t="str">
        <f t="shared" si="5"/>
        <v/>
      </c>
      <c r="I28" s="482" t="str">
        <f t="shared" si="5"/>
        <v/>
      </c>
      <c r="J28" s="476" t="e">
        <f t="shared" si="6"/>
        <v>#N/A</v>
      </c>
      <c r="K28" s="476" t="e">
        <f t="shared" si="7"/>
        <v>#N/A</v>
      </c>
      <c r="L28" s="476" t="e">
        <f t="shared" si="8"/>
        <v>#N/A</v>
      </c>
      <c r="M28" s="476" t="e">
        <f t="shared" si="9"/>
        <v>#N/A</v>
      </c>
      <c r="N28" s="476">
        <v>149</v>
      </c>
    </row>
    <row r="29" spans="1:14" s="475" customFormat="1" ht="15" customHeight="1" x14ac:dyDescent="0.2">
      <c r="A29" s="475">
        <v>16</v>
      </c>
      <c r="B29" s="479">
        <f>'Tabelle 2.3'!J26</f>
        <v>-0.96852300242130751</v>
      </c>
      <c r="C29" s="480">
        <f>'Tabelle 3.3'!J26</f>
        <v>-13.008130081300813</v>
      </c>
      <c r="D29" s="481">
        <f t="shared" si="3"/>
        <v>-0.96852300242130751</v>
      </c>
      <c r="E29" s="481">
        <f t="shared" si="3"/>
        <v>-13.008130081300813</v>
      </c>
      <c r="F29" s="476" t="str">
        <f t="shared" si="4"/>
        <v/>
      </c>
      <c r="G29" s="476" t="str">
        <f t="shared" si="4"/>
        <v/>
      </c>
      <c r="H29" s="482" t="str">
        <f t="shared" si="5"/>
        <v/>
      </c>
      <c r="I29" s="482" t="str">
        <f t="shared" si="5"/>
        <v/>
      </c>
      <c r="J29" s="476" t="e">
        <f t="shared" si="6"/>
        <v>#N/A</v>
      </c>
      <c r="K29" s="476" t="e">
        <f t="shared" si="7"/>
        <v>#N/A</v>
      </c>
      <c r="L29" s="476" t="e">
        <f t="shared" si="8"/>
        <v>#N/A</v>
      </c>
      <c r="M29" s="476" t="e">
        <f t="shared" si="9"/>
        <v>#N/A</v>
      </c>
      <c r="N29" s="476">
        <v>160</v>
      </c>
    </row>
    <row r="30" spans="1:14" s="475" customFormat="1" ht="15" customHeight="1" x14ac:dyDescent="0.2">
      <c r="A30" s="475">
        <v>17</v>
      </c>
      <c r="B30" s="479">
        <f>'Tabelle 2.3'!J27</f>
        <v>3.292477769766883</v>
      </c>
      <c r="C30" s="480">
        <f>'Tabelle 3.3'!J27</f>
        <v>1.0434782608695652</v>
      </c>
      <c r="D30" s="481">
        <f t="shared" si="3"/>
        <v>3.292477769766883</v>
      </c>
      <c r="E30" s="481">
        <f t="shared" si="3"/>
        <v>1.0434782608695652</v>
      </c>
      <c r="F30" s="476" t="str">
        <f t="shared" si="4"/>
        <v/>
      </c>
      <c r="G30" s="476" t="str">
        <f t="shared" si="4"/>
        <v/>
      </c>
      <c r="H30" s="482" t="str">
        <f t="shared" si="5"/>
        <v/>
      </c>
      <c r="I30" s="482" t="str">
        <f t="shared" si="5"/>
        <v/>
      </c>
      <c r="J30" s="476" t="e">
        <f t="shared" si="6"/>
        <v>#N/A</v>
      </c>
      <c r="K30" s="476" t="e">
        <f t="shared" si="7"/>
        <v>#N/A</v>
      </c>
      <c r="L30" s="476" t="e">
        <f t="shared" si="8"/>
        <v>#N/A</v>
      </c>
      <c r="M30" s="476" t="e">
        <f t="shared" si="9"/>
        <v>#N/A</v>
      </c>
      <c r="N30" s="476">
        <v>170</v>
      </c>
    </row>
    <row r="31" spans="1:14" s="475" customFormat="1" ht="15" customHeight="1" x14ac:dyDescent="0.2">
      <c r="A31" s="475">
        <v>18</v>
      </c>
      <c r="B31" s="479">
        <f>'Tabelle 2.3'!J28</f>
        <v>0.94936708860759489</v>
      </c>
      <c r="C31" s="480">
        <f>'Tabelle 3.3'!J28</f>
        <v>-6.1046511627906979</v>
      </c>
      <c r="D31" s="481">
        <f t="shared" si="3"/>
        <v>0.94936708860759489</v>
      </c>
      <c r="E31" s="481">
        <f t="shared" si="3"/>
        <v>-6.1046511627906979</v>
      </c>
      <c r="F31" s="476" t="str">
        <f t="shared" si="4"/>
        <v/>
      </c>
      <c r="G31" s="476" t="str">
        <f t="shared" si="4"/>
        <v/>
      </c>
      <c r="H31" s="482" t="str">
        <f t="shared" si="5"/>
        <v/>
      </c>
      <c r="I31" s="482" t="str">
        <f t="shared" si="5"/>
        <v/>
      </c>
      <c r="J31" s="476" t="e">
        <f t="shared" si="6"/>
        <v>#N/A</v>
      </c>
      <c r="K31" s="476" t="e">
        <f t="shared" si="7"/>
        <v>#N/A</v>
      </c>
      <c r="L31" s="476" t="e">
        <f t="shared" si="8"/>
        <v>#N/A</v>
      </c>
      <c r="M31" s="476" t="e">
        <f t="shared" si="9"/>
        <v>#N/A</v>
      </c>
      <c r="N31" s="476">
        <v>180</v>
      </c>
    </row>
    <row r="32" spans="1:14" s="475" customFormat="1" ht="15" customHeight="1" x14ac:dyDescent="0.2">
      <c r="A32" s="475">
        <v>19</v>
      </c>
      <c r="B32" s="479">
        <f>'Tabelle 2.3'!J29</f>
        <v>1.1393514460999123</v>
      </c>
      <c r="C32" s="480">
        <f>'Tabelle 3.3'!J29</f>
        <v>-5.729166666666667</v>
      </c>
      <c r="D32" s="481">
        <f t="shared" si="3"/>
        <v>1.1393514460999123</v>
      </c>
      <c r="E32" s="481">
        <f t="shared" si="3"/>
        <v>-5.729166666666667</v>
      </c>
      <c r="F32" s="476" t="str">
        <f t="shared" si="4"/>
        <v/>
      </c>
      <c r="G32" s="476" t="str">
        <f t="shared" si="4"/>
        <v/>
      </c>
      <c r="H32" s="482" t="str">
        <f t="shared" si="5"/>
        <v/>
      </c>
      <c r="I32" s="482" t="str">
        <f t="shared" si="5"/>
        <v/>
      </c>
      <c r="J32" s="476" t="e">
        <f t="shared" si="6"/>
        <v>#N/A</v>
      </c>
      <c r="K32" s="476" t="e">
        <f t="shared" si="7"/>
        <v>#N/A</v>
      </c>
      <c r="L32" s="476" t="e">
        <f t="shared" si="8"/>
        <v>#N/A</v>
      </c>
      <c r="M32" s="476" t="e">
        <f t="shared" si="9"/>
        <v>#N/A</v>
      </c>
      <c r="N32" s="476">
        <v>191</v>
      </c>
    </row>
    <row r="33" spans="1:14" s="475" customFormat="1" ht="15" customHeight="1" x14ac:dyDescent="0.2">
      <c r="A33" s="475">
        <v>20</v>
      </c>
      <c r="B33" s="479">
        <f>'Tabelle 2.3'!J30</f>
        <v>3.7447613897526022</v>
      </c>
      <c r="C33" s="480">
        <f>'Tabelle 3.3'!J30</f>
        <v>2.2650056625141564</v>
      </c>
      <c r="D33" s="481">
        <f t="shared" si="3"/>
        <v>3.7447613897526022</v>
      </c>
      <c r="E33" s="481">
        <f t="shared" si="3"/>
        <v>2.2650056625141564</v>
      </c>
      <c r="F33" s="476" t="str">
        <f t="shared" si="4"/>
        <v/>
      </c>
      <c r="G33" s="476" t="str">
        <f t="shared" si="4"/>
        <v/>
      </c>
      <c r="H33" s="482" t="str">
        <f t="shared" si="5"/>
        <v/>
      </c>
      <c r="I33" s="482" t="str">
        <f t="shared" si="5"/>
        <v/>
      </c>
      <c r="J33" s="476" t="e">
        <f t="shared" si="6"/>
        <v>#N/A</v>
      </c>
      <c r="K33" s="476" t="e">
        <f t="shared" si="7"/>
        <v>#N/A</v>
      </c>
      <c r="L33" s="476" t="e">
        <f t="shared" si="8"/>
        <v>#N/A</v>
      </c>
      <c r="M33" s="476" t="e">
        <f t="shared" si="9"/>
        <v>#N/A</v>
      </c>
      <c r="N33" s="476">
        <v>201</v>
      </c>
    </row>
    <row r="34" spans="1:14" s="475" customFormat="1" ht="15" customHeight="1" x14ac:dyDescent="0.2">
      <c r="A34" s="475">
        <v>21</v>
      </c>
      <c r="B34" s="479">
        <f>'Tabelle 2.3'!J31</f>
        <v>2.9285099052540913</v>
      </c>
      <c r="C34" s="480">
        <f>'Tabelle 3.3'!J31</f>
        <v>-3.2176656151419558</v>
      </c>
      <c r="D34" s="481">
        <f t="shared" si="3"/>
        <v>2.9285099052540913</v>
      </c>
      <c r="E34" s="481">
        <f t="shared" si="3"/>
        <v>-3.2176656151419558</v>
      </c>
      <c r="F34" s="476" t="str">
        <f t="shared" si="4"/>
        <v/>
      </c>
      <c r="G34" s="476" t="str">
        <f t="shared" si="4"/>
        <v/>
      </c>
      <c r="H34" s="482" t="str">
        <f t="shared" si="5"/>
        <v/>
      </c>
      <c r="I34" s="482" t="str">
        <f t="shared" si="5"/>
        <v/>
      </c>
      <c r="J34" s="476" t="e">
        <f t="shared" si="6"/>
        <v>#N/A</v>
      </c>
      <c r="K34" s="476" t="e">
        <f t="shared" si="7"/>
        <v>#N/A</v>
      </c>
      <c r="L34" s="476" t="e">
        <f t="shared" si="8"/>
        <v>#N/A</v>
      </c>
      <c r="M34" s="476" t="e">
        <f t="shared" si="9"/>
        <v>#N/A</v>
      </c>
      <c r="N34" s="476">
        <v>211</v>
      </c>
    </row>
    <row r="35" spans="1:14" s="475" customFormat="1" ht="15" customHeight="1" x14ac:dyDescent="0.2">
      <c r="A35" s="475">
        <v>22</v>
      </c>
      <c r="B35" s="479" t="str">
        <f>'Tabelle 2.3'!J32</f>
        <v>*</v>
      </c>
      <c r="C35" s="480" t="str">
        <f>'Tabelle 3.3'!J32</f>
        <v>*</v>
      </c>
      <c r="D35" s="481" t="str">
        <f t="shared" si="3"/>
        <v>*</v>
      </c>
      <c r="E35" s="481" t="str">
        <f t="shared" si="3"/>
        <v>*</v>
      </c>
      <c r="F35" s="476" t="str">
        <f t="shared" si="4"/>
        <v/>
      </c>
      <c r="G35" s="476" t="str">
        <f t="shared" si="4"/>
        <v/>
      </c>
      <c r="H35" s="482">
        <f t="shared" si="5"/>
        <v>-0.75</v>
      </c>
      <c r="I35" s="482">
        <f t="shared" si="5"/>
        <v>-0.75</v>
      </c>
      <c r="J35" s="476">
        <f t="shared" si="6"/>
        <v>222</v>
      </c>
      <c r="K35" s="476">
        <f t="shared" si="7"/>
        <v>45</v>
      </c>
      <c r="L35" s="476">
        <f t="shared" si="8"/>
        <v>222</v>
      </c>
      <c r="M35" s="476">
        <f t="shared" si="9"/>
        <v>45</v>
      </c>
      <c r="N35" s="476">
        <v>222</v>
      </c>
    </row>
    <row r="36" spans="1:14" s="475" customFormat="1" ht="15" customHeight="1" x14ac:dyDescent="0.2">
      <c r="A36" s="475">
        <v>23</v>
      </c>
      <c r="B36" s="479"/>
      <c r="C36" s="480"/>
      <c r="D36" s="481">
        <f t="shared" si="3"/>
        <v>0</v>
      </c>
      <c r="E36" s="481">
        <f t="shared" si="3"/>
        <v>0</v>
      </c>
      <c r="F36" s="476" t="str">
        <f t="shared" si="4"/>
        <v/>
      </c>
      <c r="G36" s="476" t="str">
        <f t="shared" si="4"/>
        <v/>
      </c>
      <c r="H36" s="482" t="str">
        <f t="shared" si="5"/>
        <v/>
      </c>
      <c r="I36" s="482" t="str">
        <f t="shared" si="5"/>
        <v/>
      </c>
      <c r="J36" s="476" t="e">
        <f t="shared" si="6"/>
        <v>#N/A</v>
      </c>
      <c r="K36" s="476" t="e">
        <f t="shared" si="7"/>
        <v>#N/A</v>
      </c>
      <c r="L36" s="476" t="e">
        <f t="shared" si="8"/>
        <v>#N/A</v>
      </c>
      <c r="M36" s="476" t="e">
        <f t="shared" si="9"/>
        <v>#N/A</v>
      </c>
      <c r="N36" s="476">
        <v>232</v>
      </c>
    </row>
    <row r="37" spans="1:14" s="475" customFormat="1" ht="15" customHeight="1" x14ac:dyDescent="0.2">
      <c r="A37" s="475">
        <v>24</v>
      </c>
      <c r="B37" s="479">
        <f>'Tabelle 2.3'!J34</f>
        <v>-1.1288180610889775</v>
      </c>
      <c r="C37" s="480">
        <f>'Tabelle 3.3'!J34</f>
        <v>4.1428571428571432</v>
      </c>
      <c r="D37" s="481">
        <f t="shared" si="3"/>
        <v>-1.1288180610889775</v>
      </c>
      <c r="E37" s="481">
        <f t="shared" si="3"/>
        <v>4.1428571428571432</v>
      </c>
      <c r="F37" s="476" t="str">
        <f t="shared" si="4"/>
        <v/>
      </c>
      <c r="G37" s="476" t="str">
        <f t="shared" si="4"/>
        <v/>
      </c>
      <c r="H37" s="482" t="str">
        <f t="shared" si="5"/>
        <v/>
      </c>
      <c r="I37" s="482" t="str">
        <f t="shared" si="5"/>
        <v/>
      </c>
      <c r="J37" s="476" t="e">
        <f t="shared" si="6"/>
        <v>#N/A</v>
      </c>
      <c r="K37" s="476" t="e">
        <f t="shared" si="7"/>
        <v>#N/A</v>
      </c>
      <c r="L37" s="476" t="e">
        <f t="shared" si="8"/>
        <v>#N/A</v>
      </c>
      <c r="M37" s="476" t="e">
        <f t="shared" si="9"/>
        <v>#N/A</v>
      </c>
      <c r="N37" s="476">
        <v>242</v>
      </c>
    </row>
    <row r="38" spans="1:14" s="475" customFormat="1" ht="15" customHeight="1" x14ac:dyDescent="0.2">
      <c r="A38" s="475">
        <v>25</v>
      </c>
      <c r="B38" s="479">
        <f>'Tabelle 2.3'!J35</f>
        <v>-1.3083875861197143</v>
      </c>
      <c r="C38" s="480">
        <f>'Tabelle 3.3'!J35</f>
        <v>-4.9079754601226995</v>
      </c>
      <c r="D38" s="481">
        <f t="shared" si="3"/>
        <v>-1.3083875861197143</v>
      </c>
      <c r="E38" s="481">
        <f t="shared" si="3"/>
        <v>-4.9079754601226995</v>
      </c>
      <c r="F38" s="476" t="str">
        <f t="shared" si="4"/>
        <v/>
      </c>
      <c r="G38" s="476" t="str">
        <f t="shared" si="4"/>
        <v/>
      </c>
      <c r="H38" s="482" t="str">
        <f t="shared" si="5"/>
        <v/>
      </c>
      <c r="I38" s="482" t="str">
        <f t="shared" si="5"/>
        <v/>
      </c>
      <c r="J38" s="476" t="e">
        <f t="shared" si="6"/>
        <v>#N/A</v>
      </c>
      <c r="K38" s="476" t="e">
        <f t="shared" si="7"/>
        <v>#N/A</v>
      </c>
      <c r="L38" s="476" t="e">
        <f t="shared" si="8"/>
        <v>#N/A</v>
      </c>
      <c r="M38" s="476" t="e">
        <f t="shared" si="9"/>
        <v>#N/A</v>
      </c>
      <c r="N38" s="476">
        <v>253</v>
      </c>
    </row>
    <row r="39" spans="1:14" s="475" customFormat="1" ht="15" customHeight="1" x14ac:dyDescent="0.2">
      <c r="A39" s="475">
        <v>26</v>
      </c>
      <c r="B39" s="479">
        <f>'Tabelle 2.3'!J36</f>
        <v>5.0328780981284771</v>
      </c>
      <c r="C39" s="480">
        <f>'Tabelle 3.3'!J36</f>
        <v>-4.5690165876777256</v>
      </c>
      <c r="D39" s="481">
        <f t="shared" si="3"/>
        <v>5.0328780981284771</v>
      </c>
      <c r="E39" s="481">
        <f t="shared" si="3"/>
        <v>-4.5690165876777256</v>
      </c>
      <c r="F39" s="476" t="str">
        <f t="shared" si="4"/>
        <v/>
      </c>
      <c r="G39" s="476" t="str">
        <f t="shared" si="4"/>
        <v/>
      </c>
      <c r="H39" s="482" t="str">
        <f t="shared" si="5"/>
        <v/>
      </c>
      <c r="I39" s="482" t="str">
        <f t="shared" si="5"/>
        <v/>
      </c>
      <c r="J39" s="476" t="e">
        <f t="shared" si="6"/>
        <v>#N/A</v>
      </c>
      <c r="K39" s="476" t="e">
        <f t="shared" si="7"/>
        <v>#N/A</v>
      </c>
      <c r="L39" s="476" t="e">
        <f t="shared" si="8"/>
        <v>#N/A</v>
      </c>
      <c r="M39" s="476" t="e">
        <f t="shared" si="9"/>
        <v>#N/A</v>
      </c>
      <c r="N39" s="476">
        <v>263</v>
      </c>
    </row>
    <row r="40" spans="1:14" s="475" customFormat="1" ht="15" customHeight="1" x14ac:dyDescent="0.2">
      <c r="A40" s="475">
        <v>27</v>
      </c>
      <c r="B40" s="479" t="e">
        <f>'Tabelle 2.3'!#REF!</f>
        <v>#REF!</v>
      </c>
      <c r="C40" s="480" t="e">
        <f>'Tabelle 3.3'!#REF!</f>
        <v>#REF!</v>
      </c>
      <c r="D40" s="481" t="e">
        <f t="shared" si="3"/>
        <v>#REF!</v>
      </c>
      <c r="E40" s="481" t="e">
        <f t="shared" si="3"/>
        <v>#REF!</v>
      </c>
      <c r="F40" s="476" t="str">
        <f t="shared" si="4"/>
        <v/>
      </c>
      <c r="G40" s="476" t="str">
        <f t="shared" si="4"/>
        <v/>
      </c>
      <c r="H40" s="482" t="e">
        <f t="shared" si="5"/>
        <v>#REF!</v>
      </c>
      <c r="I40" s="482" t="e">
        <f t="shared" si="5"/>
        <v>#REF!</v>
      </c>
      <c r="J40" s="476" t="e">
        <f t="shared" si="6"/>
        <v>#REF!</v>
      </c>
      <c r="K40" s="476" t="e">
        <f t="shared" si="7"/>
        <v>#REF!</v>
      </c>
      <c r="L40" s="476" t="e">
        <f t="shared" si="8"/>
        <v>#REF!</v>
      </c>
      <c r="M40" s="476" t="e">
        <f t="shared" si="9"/>
        <v>#REF!</v>
      </c>
      <c r="N40" s="476">
        <v>273</v>
      </c>
    </row>
    <row r="41" spans="1:14" s="475" customFormat="1" ht="15" customHeight="1" x14ac:dyDescent="0.2">
      <c r="A41" s="475">
        <v>28</v>
      </c>
      <c r="B41" s="479" t="e">
        <f>'Tabelle 2.3'!#REF!</f>
        <v>#REF!</v>
      </c>
      <c r="C41" s="480" t="e">
        <f>'Tabelle 3.3'!#REF!</f>
        <v>#REF!</v>
      </c>
      <c r="D41" s="481" t="e">
        <f t="shared" si="3"/>
        <v>#REF!</v>
      </c>
      <c r="E41" s="481" t="e">
        <f t="shared" si="3"/>
        <v>#REF!</v>
      </c>
      <c r="F41" s="476" t="str">
        <f t="shared" si="4"/>
        <v/>
      </c>
      <c r="G41" s="476" t="str">
        <f t="shared" si="4"/>
        <v/>
      </c>
      <c r="H41" s="482" t="e">
        <f t="shared" si="5"/>
        <v>#REF!</v>
      </c>
      <c r="I41" s="482" t="e">
        <f t="shared" si="5"/>
        <v>#REF!</v>
      </c>
      <c r="J41" s="476" t="e">
        <f t="shared" si="6"/>
        <v>#REF!</v>
      </c>
      <c r="K41" s="476" t="e">
        <f t="shared" si="7"/>
        <v>#REF!</v>
      </c>
      <c r="L41" s="476" t="e">
        <f t="shared" si="8"/>
        <v>#REF!</v>
      </c>
      <c r="M41" s="476" t="e">
        <f t="shared" si="9"/>
        <v>#REF!</v>
      </c>
      <c r="N41" s="476">
        <v>284</v>
      </c>
    </row>
    <row r="42" spans="1:14" s="475" customFormat="1" ht="15" customHeight="1" x14ac:dyDescent="0.2">
      <c r="A42" s="475">
        <v>29</v>
      </c>
      <c r="B42" s="479" t="e">
        <f>'Tabelle 2.3'!#REF!</f>
        <v>#REF!</v>
      </c>
      <c r="C42" s="480" t="e">
        <f>'Tabelle 3.3'!#REF!</f>
        <v>#REF!</v>
      </c>
      <c r="D42" s="481" t="e">
        <f t="shared" si="3"/>
        <v>#REF!</v>
      </c>
      <c r="E42" s="481" t="e">
        <f t="shared" si="3"/>
        <v>#REF!</v>
      </c>
      <c r="F42" s="476" t="str">
        <f t="shared" si="4"/>
        <v/>
      </c>
      <c r="G42" s="476" t="str">
        <f t="shared" si="4"/>
        <v/>
      </c>
      <c r="H42" s="482" t="e">
        <f t="shared" si="5"/>
        <v>#REF!</v>
      </c>
      <c r="I42" s="482" t="e">
        <f t="shared" si="5"/>
        <v>#REF!</v>
      </c>
      <c r="J42" s="476" t="e">
        <f t="shared" si="6"/>
        <v>#REF!</v>
      </c>
      <c r="K42" s="476" t="e">
        <f t="shared" si="7"/>
        <v>#REF!</v>
      </c>
      <c r="L42" s="476" t="e">
        <f t="shared" si="8"/>
        <v>#REF!</v>
      </c>
      <c r="M42" s="476" t="e">
        <f t="shared" si="9"/>
        <v>#REF!</v>
      </c>
      <c r="N42" s="476">
        <v>294</v>
      </c>
    </row>
    <row r="43" spans="1:14" s="475" customFormat="1" ht="15" customHeight="1" x14ac:dyDescent="0.2">
      <c r="A43" s="475">
        <v>30</v>
      </c>
      <c r="B43" s="479" t="e">
        <f>'Tabelle 2.3'!#REF!</f>
        <v>#REF!</v>
      </c>
      <c r="C43" s="480" t="e">
        <f>'Tabelle 3.3'!#REF!</f>
        <v>#REF!</v>
      </c>
      <c r="D43" s="481" t="e">
        <f t="shared" si="3"/>
        <v>#REF!</v>
      </c>
      <c r="E43" s="481" t="e">
        <f t="shared" si="3"/>
        <v>#REF!</v>
      </c>
      <c r="F43" s="476" t="str">
        <f t="shared" si="4"/>
        <v/>
      </c>
      <c r="G43" s="476" t="str">
        <f t="shared" si="4"/>
        <v/>
      </c>
      <c r="H43" s="482" t="e">
        <f t="shared" si="5"/>
        <v>#REF!</v>
      </c>
      <c r="I43" s="482" t="e">
        <f t="shared" si="5"/>
        <v>#REF!</v>
      </c>
      <c r="J43" s="476" t="e">
        <f t="shared" si="6"/>
        <v>#REF!</v>
      </c>
      <c r="K43" s="476" t="e">
        <f t="shared" si="7"/>
        <v>#REF!</v>
      </c>
      <c r="L43" s="476" t="e">
        <f t="shared" si="8"/>
        <v>#REF!</v>
      </c>
      <c r="M43" s="476" t="e">
        <f t="shared" si="9"/>
        <v>#REF!</v>
      </c>
      <c r="N43" s="476">
        <v>304</v>
      </c>
    </row>
    <row r="44" spans="1:14" s="475" customFormat="1" ht="15" customHeight="1" x14ac:dyDescent="0.2">
      <c r="A44" s="475">
        <v>31</v>
      </c>
      <c r="B44" s="479" t="e">
        <f>'Tabelle 2.3'!#REF!</f>
        <v>#REF!</v>
      </c>
      <c r="C44" s="480" t="e">
        <f>'Tabelle 3.3'!#REF!</f>
        <v>#REF!</v>
      </c>
      <c r="D44" s="481" t="e">
        <f t="shared" si="3"/>
        <v>#REF!</v>
      </c>
      <c r="E44" s="481" t="e">
        <f t="shared" si="3"/>
        <v>#REF!</v>
      </c>
      <c r="F44" s="476" t="str">
        <f t="shared" si="4"/>
        <v/>
      </c>
      <c r="G44" s="476" t="str">
        <f t="shared" si="4"/>
        <v/>
      </c>
      <c r="H44" s="482" t="e">
        <f t="shared" si="5"/>
        <v>#REF!</v>
      </c>
      <c r="I44" s="482" t="e">
        <f t="shared" si="5"/>
        <v>#REF!</v>
      </c>
      <c r="J44" s="476" t="e">
        <f t="shared" si="6"/>
        <v>#REF!</v>
      </c>
      <c r="K44" s="476" t="e">
        <f t="shared" si="7"/>
        <v>#REF!</v>
      </c>
      <c r="L44" s="476" t="e">
        <f t="shared" si="8"/>
        <v>#REF!</v>
      </c>
      <c r="M44" s="476" t="e">
        <f t="shared" si="9"/>
        <v>#REF!</v>
      </c>
      <c r="N44" s="476">
        <v>315</v>
      </c>
    </row>
    <row r="45" spans="1:14" s="475" customFormat="1" ht="15" customHeight="1" x14ac:dyDescent="0.2">
      <c r="A45" s="475">
        <v>32</v>
      </c>
      <c r="B45" s="479">
        <f>'Tabelle 2.3'!J36</f>
        <v>5.0328780981284771</v>
      </c>
      <c r="C45" s="480">
        <f>'Tabelle 3.3'!J36</f>
        <v>-4.5690165876777256</v>
      </c>
      <c r="D45" s="481">
        <f t="shared" si="3"/>
        <v>5.0328780981284771</v>
      </c>
      <c r="E45" s="481">
        <f t="shared" si="3"/>
        <v>-4.5690165876777256</v>
      </c>
      <c r="F45" s="476" t="str">
        <f t="shared" si="4"/>
        <v/>
      </c>
      <c r="G45" s="476" t="str">
        <f t="shared" si="4"/>
        <v/>
      </c>
      <c r="H45" s="482" t="str">
        <f t="shared" si="5"/>
        <v/>
      </c>
      <c r="I45" s="482" t="str">
        <f t="shared" si="5"/>
        <v/>
      </c>
      <c r="J45" s="476" t="e">
        <f t="shared" si="6"/>
        <v>#N/A</v>
      </c>
      <c r="K45" s="476" t="e">
        <f t="shared" si="7"/>
        <v>#N/A</v>
      </c>
      <c r="L45" s="476" t="e">
        <f t="shared" si="8"/>
        <v>#N/A</v>
      </c>
      <c r="M45" s="476" t="e">
        <f t="shared" si="9"/>
        <v>#N/A</v>
      </c>
      <c r="N45" s="476">
        <v>325</v>
      </c>
    </row>
    <row r="46" spans="1:14" s="475" customFormat="1" ht="15" customHeight="1" x14ac:dyDescent="0.2">
      <c r="E46" s="476"/>
      <c r="F46" s="476"/>
      <c r="G46" s="476"/>
      <c r="H46" s="476"/>
      <c r="I46" s="476"/>
      <c r="J46" s="476"/>
      <c r="K46" s="476"/>
      <c r="L46" s="476"/>
      <c r="M46" s="476"/>
      <c r="N46" s="476"/>
    </row>
    <row r="47" spans="1:14" s="475" customFormat="1" ht="15" customHeight="1" x14ac:dyDescent="0.2">
      <c r="D47" s="483"/>
      <c r="E47" s="476"/>
      <c r="F47" s="476"/>
      <c r="G47" s="476"/>
      <c r="H47" s="476"/>
      <c r="I47" s="476"/>
      <c r="J47" s="476"/>
      <c r="K47" s="476"/>
      <c r="L47" s="476"/>
      <c r="M47" s="476"/>
      <c r="N47" s="476"/>
    </row>
    <row r="48" spans="1:14" s="475" customFormat="1" ht="15" customHeight="1" x14ac:dyDescent="0.2">
      <c r="A48" s="477" t="s">
        <v>453</v>
      </c>
      <c r="E48" s="476"/>
      <c r="F48" s="476"/>
      <c r="G48" s="476"/>
      <c r="H48" s="476"/>
      <c r="I48" s="476"/>
      <c r="J48" s="476"/>
      <c r="K48" s="476"/>
      <c r="L48" s="476"/>
      <c r="M48" s="476"/>
      <c r="N48" s="476"/>
    </row>
    <row r="49" spans="1:14" ht="15" customHeight="1" x14ac:dyDescent="0.2">
      <c r="A49" s="673" t="s">
        <v>454</v>
      </c>
      <c r="B49" s="674" t="s">
        <v>102</v>
      </c>
      <c r="C49" s="674"/>
      <c r="D49" s="674"/>
      <c r="E49" s="675" t="s">
        <v>455</v>
      </c>
      <c r="F49" s="675"/>
      <c r="G49" s="675"/>
      <c r="H49" s="676" t="s">
        <v>456</v>
      </c>
      <c r="I49" s="677" t="s">
        <v>457</v>
      </c>
      <c r="J49" s="677"/>
      <c r="K49" s="677"/>
      <c r="L49" s="484" t="s">
        <v>458</v>
      </c>
      <c r="M49" s="461"/>
      <c r="N49" s="453"/>
    </row>
    <row r="50" spans="1:14" ht="39.950000000000003" customHeight="1" x14ac:dyDescent="0.2">
      <c r="A50" s="673"/>
      <c r="B50" s="485" t="s">
        <v>441</v>
      </c>
      <c r="C50" s="485" t="s">
        <v>120</v>
      </c>
      <c r="D50" s="485" t="s">
        <v>121</v>
      </c>
      <c r="E50" s="485" t="s">
        <v>441</v>
      </c>
      <c r="F50" s="485" t="s">
        <v>120</v>
      </c>
      <c r="G50" s="485" t="s">
        <v>121</v>
      </c>
      <c r="H50" s="676"/>
      <c r="I50" s="485" t="s">
        <v>441</v>
      </c>
      <c r="J50" s="485" t="s">
        <v>120</v>
      </c>
      <c r="K50" s="485" t="s">
        <v>121</v>
      </c>
      <c r="L50" s="485" t="s">
        <v>459</v>
      </c>
      <c r="M50" s="485"/>
      <c r="N50" s="485"/>
    </row>
    <row r="51" spans="1:14" ht="15" customHeight="1" x14ac:dyDescent="0.2">
      <c r="A51" s="486" t="s">
        <v>460</v>
      </c>
      <c r="B51" s="487">
        <v>51480</v>
      </c>
      <c r="C51" s="487">
        <v>11531</v>
      </c>
      <c r="D51" s="487">
        <v>5489</v>
      </c>
      <c r="E51" s="488">
        <f>IF($A$51=37802,IF(COUNTBLANK(B$51:B$70)&gt;0,#N/A,B51/B$51*100),IF(COUNTBLANK(B$51:B$75)&gt;0,#N/A,B51/B$51*100))</f>
        <v>100</v>
      </c>
      <c r="F51" s="488">
        <f>IF($A$51=37802,IF(COUNTBLANK(C$51:C$70)&gt;0,#N/A,C51/C$51*100),IF(COUNTBLANK(C$51:C$75)&gt;0,#N/A,C51/C$51*100))</f>
        <v>100</v>
      </c>
      <c r="G51" s="488">
        <f>IF($A$51=37802,IF(COUNTBLANK(D$51:D$70)&gt;0,#N/A,D51/D$51*100),IF(COUNTBLANK(D$51:D$75)&gt;0,#N/A,D51/D$51*100))</f>
        <v>100</v>
      </c>
      <c r="H51" s="489" t="str">
        <f>IF(ISERROR(L51)=TRUE,IF(MONTH(A51)=MONTH(MAX(A$51:A$75)),A51,""),"")</f>
        <v/>
      </c>
      <c r="I51" s="488" t="str">
        <f>IF($H51&lt;&gt;"",E51,"")</f>
        <v/>
      </c>
      <c r="J51" s="488" t="str">
        <f>IF($H51&lt;&gt;"",F51,"")</f>
        <v/>
      </c>
      <c r="K51" s="488" t="str">
        <f t="shared" ref="J51:K66" si="10">IF($H51&lt;&gt;"",G51,"")</f>
        <v/>
      </c>
      <c r="L51" s="488" t="e">
        <f>IF(A$51=37802,IF(AND(COUNTBLANK(B$51:B$70)&lt;&gt;0,COUNTBLANK(C$51:C$70)&lt;&gt;0,COUNTBLANK(D$51:D$70)&lt;&gt;0),135,#N/A),IF(AND(COUNTBLANK(B$51:B$75)&lt;&gt;0,COUNTBLANK(C$51:C$75)&lt;&gt;0,COUNTBLANK(D$51:D$75)&lt;&gt;0),135,#N/A))</f>
        <v>#N/A</v>
      </c>
    </row>
    <row r="52" spans="1:14" ht="15" customHeight="1" x14ac:dyDescent="0.2">
      <c r="A52" s="486" t="s">
        <v>461</v>
      </c>
      <c r="B52" s="487">
        <v>51747</v>
      </c>
      <c r="C52" s="487">
        <v>11752</v>
      </c>
      <c r="D52" s="487">
        <v>5608</v>
      </c>
      <c r="E52" s="488">
        <f t="shared" ref="E52:G70" si="11">IF($A$51=37802,IF(COUNTBLANK(B$51:B$70)&gt;0,#N/A,B52/B$51*100),IF(COUNTBLANK(B$51:B$75)&gt;0,#N/A,B52/B$51*100))</f>
        <v>100.51864801864802</v>
      </c>
      <c r="F52" s="488">
        <f t="shared" si="11"/>
        <v>101.91657271702368</v>
      </c>
      <c r="G52" s="488">
        <f t="shared" si="11"/>
        <v>102.16797230825287</v>
      </c>
      <c r="H52" s="489" t="str">
        <f>IF(ISERROR(L52)=TRUE,IF(MONTH(A52)=MONTH(MAX(A$51:A$75)),A52,""),"")</f>
        <v/>
      </c>
      <c r="I52" s="488" t="str">
        <f t="shared" ref="I52:K75" si="12">IF($H52&lt;&gt;"",E52,"")</f>
        <v/>
      </c>
      <c r="J52" s="488" t="str">
        <f t="shared" si="10"/>
        <v/>
      </c>
      <c r="K52" s="488" t="str">
        <f t="shared" si="10"/>
        <v/>
      </c>
      <c r="L52" s="488" t="e">
        <f t="shared" ref="L52:L75" si="13">IF(A$51=37802,IF(AND(COUNTBLANK(B$51:B$70)&lt;&gt;0,COUNTBLANK(C$51:C$70)&lt;&gt;0,COUNTBLANK(D$51:D$70)&lt;&gt;0),135,#N/A),IF(AND(COUNTBLANK(B$51:B$75)&lt;&gt;0,COUNTBLANK(C$51:C$75)&lt;&gt;0,COUNTBLANK(D$51:D$75)&lt;&gt;0),135,#N/A))</f>
        <v>#N/A</v>
      </c>
    </row>
    <row r="53" spans="1:14" ht="15" customHeight="1" x14ac:dyDescent="0.2">
      <c r="A53" s="490">
        <v>41883</v>
      </c>
      <c r="B53" s="487">
        <v>52563</v>
      </c>
      <c r="C53" s="487">
        <v>11542</v>
      </c>
      <c r="D53" s="487">
        <v>5880</v>
      </c>
      <c r="E53" s="488">
        <f t="shared" si="11"/>
        <v>102.1037296037296</v>
      </c>
      <c r="F53" s="488">
        <f t="shared" si="11"/>
        <v>100.0953950221143</v>
      </c>
      <c r="G53" s="488">
        <f t="shared" si="11"/>
        <v>107.12333758425943</v>
      </c>
      <c r="H53" s="489">
        <f>IF(ISERROR(L53)=TRUE,IF(MONTH(A53)=MONTH(MAX(A$51:A$75)),A53,""),"")</f>
        <v>41883</v>
      </c>
      <c r="I53" s="488">
        <f t="shared" si="12"/>
        <v>102.1037296037296</v>
      </c>
      <c r="J53" s="488">
        <f t="shared" si="10"/>
        <v>100.0953950221143</v>
      </c>
      <c r="K53" s="488">
        <f t="shared" si="10"/>
        <v>107.12333758425943</v>
      </c>
      <c r="L53" s="488" t="e">
        <f t="shared" si="13"/>
        <v>#N/A</v>
      </c>
    </row>
    <row r="54" spans="1:14" ht="15" customHeight="1" x14ac:dyDescent="0.2">
      <c r="A54" s="490" t="s">
        <v>462</v>
      </c>
      <c r="B54" s="487">
        <v>51956</v>
      </c>
      <c r="C54" s="487">
        <v>11498</v>
      </c>
      <c r="D54" s="487">
        <v>5914</v>
      </c>
      <c r="E54" s="488">
        <f t="shared" si="11"/>
        <v>100.92463092463093</v>
      </c>
      <c r="F54" s="488">
        <f t="shared" si="11"/>
        <v>99.71381493365709</v>
      </c>
      <c r="G54" s="488">
        <f t="shared" si="11"/>
        <v>107.74275824376025</v>
      </c>
      <c r="H54" s="489" t="str">
        <f>IF(ISERROR(L54)=TRUE,IF(MONTH(A54)=MONTH(MAX(A$51:A$75)),A54,""),"")</f>
        <v/>
      </c>
      <c r="I54" s="488" t="str">
        <f t="shared" si="12"/>
        <v/>
      </c>
      <c r="J54" s="488" t="str">
        <f t="shared" si="10"/>
        <v/>
      </c>
      <c r="K54" s="488" t="str">
        <f t="shared" si="10"/>
        <v/>
      </c>
      <c r="L54" s="488" t="e">
        <f t="shared" si="13"/>
        <v>#N/A</v>
      </c>
    </row>
    <row r="55" spans="1:14" ht="15" customHeight="1" x14ac:dyDescent="0.2">
      <c r="A55" s="490" t="s">
        <v>463</v>
      </c>
      <c r="B55" s="487">
        <v>52141</v>
      </c>
      <c r="C55" s="487">
        <v>11174</v>
      </c>
      <c r="D55" s="487">
        <v>5700</v>
      </c>
      <c r="E55" s="488">
        <f t="shared" si="11"/>
        <v>101.28399378399378</v>
      </c>
      <c r="F55" s="488">
        <f t="shared" si="11"/>
        <v>96.903997918654056</v>
      </c>
      <c r="G55" s="488">
        <f t="shared" si="11"/>
        <v>103.84405173984332</v>
      </c>
      <c r="H55" s="489" t="str">
        <f t="shared" ref="H55:H70" si="14">IF(ISERROR(L55)=TRUE,IF(MONTH(A55)=MONTH(MAX(A$51:A$75)),A55,""),"")</f>
        <v/>
      </c>
      <c r="I55" s="488" t="str">
        <f t="shared" si="12"/>
        <v/>
      </c>
      <c r="J55" s="488" t="str">
        <f t="shared" si="10"/>
        <v/>
      </c>
      <c r="K55" s="488" t="str">
        <f t="shared" si="10"/>
        <v/>
      </c>
      <c r="L55" s="488" t="e">
        <f t="shared" si="13"/>
        <v>#N/A</v>
      </c>
    </row>
    <row r="56" spans="1:14" ht="15" customHeight="1" x14ac:dyDescent="0.2">
      <c r="A56" s="490" t="s">
        <v>464</v>
      </c>
      <c r="B56" s="487">
        <v>52295</v>
      </c>
      <c r="C56" s="487">
        <v>11336</v>
      </c>
      <c r="D56" s="487">
        <v>5883</v>
      </c>
      <c r="E56" s="488">
        <f t="shared" si="11"/>
        <v>101.58313908313907</v>
      </c>
      <c r="F56" s="488">
        <f t="shared" si="11"/>
        <v>98.308906426155588</v>
      </c>
      <c r="G56" s="488">
        <f t="shared" si="11"/>
        <v>107.17799234833304</v>
      </c>
      <c r="H56" s="489" t="str">
        <f t="shared" si="14"/>
        <v/>
      </c>
      <c r="I56" s="488" t="str">
        <f t="shared" si="12"/>
        <v/>
      </c>
      <c r="J56" s="488" t="str">
        <f t="shared" si="10"/>
        <v/>
      </c>
      <c r="K56" s="488" t="str">
        <f t="shared" si="10"/>
        <v/>
      </c>
      <c r="L56" s="488" t="e">
        <f t="shared" si="13"/>
        <v>#N/A</v>
      </c>
    </row>
    <row r="57" spans="1:14" ht="15" customHeight="1" x14ac:dyDescent="0.2">
      <c r="A57" s="490">
        <v>42248</v>
      </c>
      <c r="B57" s="487">
        <v>53498</v>
      </c>
      <c r="C57" s="487">
        <v>11133</v>
      </c>
      <c r="D57" s="487">
        <v>6121</v>
      </c>
      <c r="E57" s="488">
        <f t="shared" si="11"/>
        <v>103.91996891996894</v>
      </c>
      <c r="F57" s="488">
        <f t="shared" si="11"/>
        <v>96.54843465440986</v>
      </c>
      <c r="G57" s="488">
        <f t="shared" si="11"/>
        <v>111.51393696483878</v>
      </c>
      <c r="H57" s="489">
        <f t="shared" si="14"/>
        <v>42248</v>
      </c>
      <c r="I57" s="488">
        <f t="shared" si="12"/>
        <v>103.91996891996894</v>
      </c>
      <c r="J57" s="488">
        <f t="shared" si="10"/>
        <v>96.54843465440986</v>
      </c>
      <c r="K57" s="488">
        <f t="shared" si="10"/>
        <v>111.51393696483878</v>
      </c>
      <c r="L57" s="488" t="e">
        <f t="shared" si="13"/>
        <v>#N/A</v>
      </c>
    </row>
    <row r="58" spans="1:14" ht="15" customHeight="1" x14ac:dyDescent="0.2">
      <c r="A58" s="490" t="s">
        <v>465</v>
      </c>
      <c r="B58" s="487">
        <v>53624</v>
      </c>
      <c r="C58" s="487">
        <v>11286</v>
      </c>
      <c r="D58" s="487">
        <v>6115</v>
      </c>
      <c r="E58" s="488">
        <f t="shared" si="11"/>
        <v>104.16472416472415</v>
      </c>
      <c r="F58" s="488">
        <f t="shared" si="11"/>
        <v>97.875292689272399</v>
      </c>
      <c r="G58" s="488">
        <f t="shared" si="11"/>
        <v>111.40462743669157</v>
      </c>
      <c r="H58" s="489" t="str">
        <f t="shared" si="14"/>
        <v/>
      </c>
      <c r="I58" s="488" t="str">
        <f t="shared" si="12"/>
        <v/>
      </c>
      <c r="J58" s="488" t="str">
        <f t="shared" si="10"/>
        <v/>
      </c>
      <c r="K58" s="488" t="str">
        <f t="shared" si="10"/>
        <v/>
      </c>
      <c r="L58" s="488" t="e">
        <f t="shared" si="13"/>
        <v>#N/A</v>
      </c>
    </row>
    <row r="59" spans="1:14" ht="15" customHeight="1" x14ac:dyDescent="0.2">
      <c r="A59" s="490" t="s">
        <v>466</v>
      </c>
      <c r="B59" s="487">
        <v>53724</v>
      </c>
      <c r="C59" s="487">
        <v>11067</v>
      </c>
      <c r="D59" s="487">
        <v>6007</v>
      </c>
      <c r="E59" s="488">
        <f t="shared" si="11"/>
        <v>104.35897435897436</v>
      </c>
      <c r="F59" s="488">
        <f t="shared" si="11"/>
        <v>95.976064521724041</v>
      </c>
      <c r="G59" s="488">
        <f t="shared" si="11"/>
        <v>109.43705593004189</v>
      </c>
      <c r="H59" s="489" t="str">
        <f t="shared" si="14"/>
        <v/>
      </c>
      <c r="I59" s="488" t="str">
        <f t="shared" si="12"/>
        <v/>
      </c>
      <c r="J59" s="488" t="str">
        <f t="shared" si="10"/>
        <v/>
      </c>
      <c r="K59" s="488" t="str">
        <f t="shared" si="10"/>
        <v/>
      </c>
      <c r="L59" s="488" t="e">
        <f t="shared" si="13"/>
        <v>#N/A</v>
      </c>
    </row>
    <row r="60" spans="1:14" ht="15" customHeight="1" x14ac:dyDescent="0.2">
      <c r="A60" s="490" t="s">
        <v>467</v>
      </c>
      <c r="B60" s="487">
        <v>54086</v>
      </c>
      <c r="C60" s="487">
        <v>11224</v>
      </c>
      <c r="D60" s="487">
        <v>6122</v>
      </c>
      <c r="E60" s="488">
        <f t="shared" si="11"/>
        <v>105.06216006216007</v>
      </c>
      <c r="F60" s="488">
        <f t="shared" si="11"/>
        <v>97.337611655537245</v>
      </c>
      <c r="G60" s="488">
        <f t="shared" si="11"/>
        <v>111.53215521952997</v>
      </c>
      <c r="H60" s="489" t="str">
        <f t="shared" si="14"/>
        <v/>
      </c>
      <c r="I60" s="488" t="str">
        <f t="shared" si="12"/>
        <v/>
      </c>
      <c r="J60" s="488" t="str">
        <f t="shared" si="10"/>
        <v/>
      </c>
      <c r="K60" s="488" t="str">
        <f t="shared" si="10"/>
        <v/>
      </c>
      <c r="L60" s="488" t="e">
        <f t="shared" si="13"/>
        <v>#N/A</v>
      </c>
    </row>
    <row r="61" spans="1:14" ht="15" customHeight="1" x14ac:dyDescent="0.2">
      <c r="A61" s="490">
        <v>42614</v>
      </c>
      <c r="B61" s="487">
        <v>55467</v>
      </c>
      <c r="C61" s="487">
        <v>10940</v>
      </c>
      <c r="D61" s="487">
        <v>6321</v>
      </c>
      <c r="E61" s="488">
        <f t="shared" si="11"/>
        <v>107.74475524475524</v>
      </c>
      <c r="F61" s="488">
        <f t="shared" si="11"/>
        <v>94.874685630040759</v>
      </c>
      <c r="G61" s="488">
        <f t="shared" si="11"/>
        <v>115.15758790307888</v>
      </c>
      <c r="H61" s="489">
        <f t="shared" si="14"/>
        <v>42614</v>
      </c>
      <c r="I61" s="488">
        <f t="shared" si="12"/>
        <v>107.74475524475524</v>
      </c>
      <c r="J61" s="488">
        <f t="shared" si="10"/>
        <v>94.874685630040759</v>
      </c>
      <c r="K61" s="488">
        <f t="shared" si="10"/>
        <v>115.15758790307888</v>
      </c>
      <c r="L61" s="488" t="e">
        <f t="shared" si="13"/>
        <v>#N/A</v>
      </c>
    </row>
    <row r="62" spans="1:14" ht="15" customHeight="1" x14ac:dyDescent="0.2">
      <c r="A62" s="490" t="s">
        <v>468</v>
      </c>
      <c r="B62" s="487">
        <v>55416</v>
      </c>
      <c r="C62" s="487">
        <v>11049</v>
      </c>
      <c r="D62" s="487">
        <v>6353</v>
      </c>
      <c r="E62" s="488">
        <f t="shared" si="11"/>
        <v>107.64568764568764</v>
      </c>
      <c r="F62" s="488">
        <f t="shared" si="11"/>
        <v>95.819963576446099</v>
      </c>
      <c r="G62" s="488">
        <f t="shared" si="11"/>
        <v>115.7405720531973</v>
      </c>
      <c r="H62" s="489" t="str">
        <f t="shared" si="14"/>
        <v/>
      </c>
      <c r="I62" s="488" t="str">
        <f t="shared" si="12"/>
        <v/>
      </c>
      <c r="J62" s="488" t="str">
        <f t="shared" si="10"/>
        <v/>
      </c>
      <c r="K62" s="488" t="str">
        <f t="shared" si="10"/>
        <v/>
      </c>
      <c r="L62" s="488" t="e">
        <f t="shared" si="13"/>
        <v>#N/A</v>
      </c>
    </row>
    <row r="63" spans="1:14" ht="15" customHeight="1" x14ac:dyDescent="0.2">
      <c r="A63" s="490" t="s">
        <v>469</v>
      </c>
      <c r="B63" s="487">
        <v>55510</v>
      </c>
      <c r="C63" s="487">
        <v>10827</v>
      </c>
      <c r="D63" s="487">
        <v>6265</v>
      </c>
      <c r="E63" s="488">
        <f t="shared" si="11"/>
        <v>107.82828282828282</v>
      </c>
      <c r="F63" s="488">
        <f t="shared" si="11"/>
        <v>93.894718584684767</v>
      </c>
      <c r="G63" s="488">
        <f t="shared" si="11"/>
        <v>114.13736564037164</v>
      </c>
      <c r="H63" s="489" t="str">
        <f t="shared" si="14"/>
        <v/>
      </c>
      <c r="I63" s="488" t="str">
        <f t="shared" si="12"/>
        <v/>
      </c>
      <c r="J63" s="488" t="str">
        <f t="shared" si="10"/>
        <v/>
      </c>
      <c r="K63" s="488" t="str">
        <f t="shared" si="10"/>
        <v/>
      </c>
      <c r="L63" s="488" t="e">
        <f t="shared" si="13"/>
        <v>#N/A</v>
      </c>
    </row>
    <row r="64" spans="1:14" ht="15" customHeight="1" x14ac:dyDescent="0.2">
      <c r="A64" s="490" t="s">
        <v>470</v>
      </c>
      <c r="B64" s="487">
        <v>55408</v>
      </c>
      <c r="C64" s="487">
        <v>11074</v>
      </c>
      <c r="D64" s="487">
        <v>6421</v>
      </c>
      <c r="E64" s="488">
        <f t="shared" si="11"/>
        <v>107.63014763014762</v>
      </c>
      <c r="F64" s="488">
        <f t="shared" si="11"/>
        <v>96.036770444887694</v>
      </c>
      <c r="G64" s="488">
        <f t="shared" si="11"/>
        <v>116.97941337219895</v>
      </c>
      <c r="H64" s="489" t="str">
        <f t="shared" si="14"/>
        <v/>
      </c>
      <c r="I64" s="488" t="str">
        <f t="shared" si="12"/>
        <v/>
      </c>
      <c r="J64" s="488" t="str">
        <f t="shared" si="10"/>
        <v/>
      </c>
      <c r="K64" s="488" t="str">
        <f t="shared" si="10"/>
        <v/>
      </c>
      <c r="L64" s="488" t="e">
        <f t="shared" si="13"/>
        <v>#N/A</v>
      </c>
    </row>
    <row r="65" spans="1:12" ht="15" customHeight="1" x14ac:dyDescent="0.2">
      <c r="A65" s="490">
        <v>42979</v>
      </c>
      <c r="B65" s="487">
        <v>56001</v>
      </c>
      <c r="C65" s="487">
        <v>10843</v>
      </c>
      <c r="D65" s="487">
        <v>6675</v>
      </c>
      <c r="E65" s="488">
        <f t="shared" si="11"/>
        <v>108.78205128205127</v>
      </c>
      <c r="F65" s="488">
        <f t="shared" si="11"/>
        <v>94.033474980487384</v>
      </c>
      <c r="G65" s="488">
        <f t="shared" si="11"/>
        <v>121.60685006376389</v>
      </c>
      <c r="H65" s="489">
        <f t="shared" si="14"/>
        <v>42979</v>
      </c>
      <c r="I65" s="488">
        <f t="shared" si="12"/>
        <v>108.78205128205127</v>
      </c>
      <c r="J65" s="488">
        <f t="shared" si="10"/>
        <v>94.033474980487384</v>
      </c>
      <c r="K65" s="488">
        <f t="shared" si="10"/>
        <v>121.60685006376389</v>
      </c>
      <c r="L65" s="488" t="e">
        <f t="shared" si="13"/>
        <v>#N/A</v>
      </c>
    </row>
    <row r="66" spans="1:12" ht="15" customHeight="1" x14ac:dyDescent="0.2">
      <c r="A66" s="490" t="s">
        <v>471</v>
      </c>
      <c r="B66" s="487">
        <v>55680</v>
      </c>
      <c r="C66" s="487">
        <v>10875</v>
      </c>
      <c r="D66" s="487">
        <v>6699</v>
      </c>
      <c r="E66" s="488">
        <f t="shared" si="11"/>
        <v>108.15850815850816</v>
      </c>
      <c r="F66" s="488">
        <f t="shared" si="11"/>
        <v>94.310987772092631</v>
      </c>
      <c r="G66" s="488">
        <f t="shared" si="11"/>
        <v>122.0440881763527</v>
      </c>
      <c r="H66" s="489" t="str">
        <f t="shared" si="14"/>
        <v/>
      </c>
      <c r="I66" s="488" t="str">
        <f t="shared" si="12"/>
        <v/>
      </c>
      <c r="J66" s="488" t="str">
        <f t="shared" si="10"/>
        <v/>
      </c>
      <c r="K66" s="488" t="str">
        <f t="shared" si="10"/>
        <v/>
      </c>
      <c r="L66" s="488" t="e">
        <f t="shared" si="13"/>
        <v>#N/A</v>
      </c>
    </row>
    <row r="67" spans="1:12" ht="15" customHeight="1" x14ac:dyDescent="0.2">
      <c r="A67" s="490" t="s">
        <v>472</v>
      </c>
      <c r="B67" s="487">
        <v>55778</v>
      </c>
      <c r="C67" s="487">
        <v>10652</v>
      </c>
      <c r="D67" s="487">
        <v>6579</v>
      </c>
      <c r="E67" s="488">
        <f t="shared" si="11"/>
        <v>108.34887334887335</v>
      </c>
      <c r="F67" s="488">
        <f t="shared" si="11"/>
        <v>92.377070505593622</v>
      </c>
      <c r="G67" s="488">
        <f t="shared" si="11"/>
        <v>119.85789761340864</v>
      </c>
      <c r="H67" s="489" t="str">
        <f t="shared" si="14"/>
        <v/>
      </c>
      <c r="I67" s="488" t="str">
        <f t="shared" si="12"/>
        <v/>
      </c>
      <c r="J67" s="488" t="str">
        <f t="shared" si="12"/>
        <v/>
      </c>
      <c r="K67" s="488" t="str">
        <f t="shared" si="12"/>
        <v/>
      </c>
      <c r="L67" s="488" t="e">
        <f t="shared" si="13"/>
        <v>#N/A</v>
      </c>
    </row>
    <row r="68" spans="1:12" ht="15" customHeight="1" x14ac:dyDescent="0.2">
      <c r="A68" s="490" t="s">
        <v>473</v>
      </c>
      <c r="B68" s="487">
        <v>55730</v>
      </c>
      <c r="C68" s="487">
        <v>10908</v>
      </c>
      <c r="D68" s="487">
        <v>6733</v>
      </c>
      <c r="E68" s="488">
        <f t="shared" si="11"/>
        <v>108.25563325563326</v>
      </c>
      <c r="F68" s="488">
        <f t="shared" si="11"/>
        <v>94.597172838435512</v>
      </c>
      <c r="G68" s="488">
        <f t="shared" si="11"/>
        <v>122.66350883585353</v>
      </c>
      <c r="H68" s="489" t="str">
        <f t="shared" si="14"/>
        <v/>
      </c>
      <c r="I68" s="488" t="str">
        <f t="shared" si="12"/>
        <v/>
      </c>
      <c r="J68" s="488" t="str">
        <f t="shared" si="12"/>
        <v/>
      </c>
      <c r="K68" s="488" t="str">
        <f t="shared" si="12"/>
        <v/>
      </c>
      <c r="L68" s="488" t="e">
        <f t="shared" si="13"/>
        <v>#N/A</v>
      </c>
    </row>
    <row r="69" spans="1:12" ht="15" customHeight="1" x14ac:dyDescent="0.2">
      <c r="A69" s="490">
        <v>43344</v>
      </c>
      <c r="B69" s="487">
        <v>56979</v>
      </c>
      <c r="C69" s="487">
        <v>10601</v>
      </c>
      <c r="D69" s="487">
        <v>6975</v>
      </c>
      <c r="E69" s="488">
        <f t="shared" si="11"/>
        <v>110.68181818181819</v>
      </c>
      <c r="F69" s="488">
        <f t="shared" si="11"/>
        <v>91.934784493972771</v>
      </c>
      <c r="G69" s="488">
        <f t="shared" si="11"/>
        <v>127.07232647112407</v>
      </c>
      <c r="H69" s="489">
        <f t="shared" si="14"/>
        <v>43344</v>
      </c>
      <c r="I69" s="488">
        <f t="shared" si="12"/>
        <v>110.68181818181819</v>
      </c>
      <c r="J69" s="488">
        <f t="shared" si="12"/>
        <v>91.934784493972771</v>
      </c>
      <c r="K69" s="488">
        <f t="shared" si="12"/>
        <v>127.07232647112407</v>
      </c>
      <c r="L69" s="488" t="e">
        <f t="shared" si="13"/>
        <v>#N/A</v>
      </c>
    </row>
    <row r="70" spans="1:12" ht="15" customHeight="1" x14ac:dyDescent="0.2">
      <c r="A70" s="490" t="s">
        <v>474</v>
      </c>
      <c r="B70" s="487">
        <v>56821</v>
      </c>
      <c r="C70" s="487">
        <v>10712</v>
      </c>
      <c r="D70" s="487">
        <v>6934</v>
      </c>
      <c r="E70" s="488">
        <f t="shared" si="11"/>
        <v>110.37490287490289</v>
      </c>
      <c r="F70" s="488">
        <f t="shared" si="11"/>
        <v>92.897406989853437</v>
      </c>
      <c r="G70" s="488">
        <f t="shared" si="11"/>
        <v>126.32537802878485</v>
      </c>
      <c r="H70" s="489" t="str">
        <f t="shared" si="14"/>
        <v/>
      </c>
      <c r="I70" s="488" t="str">
        <f t="shared" si="12"/>
        <v/>
      </c>
      <c r="J70" s="488" t="str">
        <f t="shared" si="12"/>
        <v/>
      </c>
      <c r="K70" s="488" t="str">
        <f t="shared" si="12"/>
        <v/>
      </c>
      <c r="L70" s="488" t="e">
        <f t="shared" si="13"/>
        <v>#N/A</v>
      </c>
    </row>
    <row r="71" spans="1:12" ht="15" customHeight="1" x14ac:dyDescent="0.2">
      <c r="A71" s="490" t="s">
        <v>475</v>
      </c>
      <c r="B71" s="487">
        <v>56870</v>
      </c>
      <c r="C71" s="487">
        <v>10519</v>
      </c>
      <c r="D71" s="487">
        <v>6830</v>
      </c>
      <c r="E71" s="491">
        <f t="shared" ref="E71:G75" si="15">IF($A$51=37802,IF(COUNTBLANK(B$51:B$70)&gt;0,#N/A,IF(ISBLANK(B71)=FALSE,B71/B$51*100,#N/A)),IF(COUNTBLANK(B$51:B$75)&gt;0,#N/A,B71/B$51*100))</f>
        <v>110.47008547008548</v>
      </c>
      <c r="F71" s="491">
        <f t="shared" si="15"/>
        <v>91.22365796548435</v>
      </c>
      <c r="G71" s="491">
        <f t="shared" si="15"/>
        <v>124.43067954089999</v>
      </c>
      <c r="H71" s="492" t="str">
        <f>IF(A$51=37802,IF(ISERROR(L71)=TRUE,IF(ISBLANK(A71)=FALSE,IF(MONTH(A71)=MONTH(MAX(A$51:A$75)),A71,""),""),""),IF(ISERROR(L71)=TRUE,IF(MONTH(A71)=MONTH(MAX(A$51:A$75)),A71,""),""))</f>
        <v/>
      </c>
      <c r="I71" s="488" t="str">
        <f t="shared" si="12"/>
        <v/>
      </c>
      <c r="J71" s="488" t="str">
        <f t="shared" si="12"/>
        <v/>
      </c>
      <c r="K71" s="488" t="str">
        <f t="shared" si="12"/>
        <v/>
      </c>
      <c r="L71" s="488" t="e">
        <f t="shared" si="13"/>
        <v>#N/A</v>
      </c>
    </row>
    <row r="72" spans="1:12" ht="15" customHeight="1" x14ac:dyDescent="0.2">
      <c r="A72" s="490" t="s">
        <v>476</v>
      </c>
      <c r="B72" s="487">
        <v>56980</v>
      </c>
      <c r="C72" s="487">
        <v>10729</v>
      </c>
      <c r="D72" s="487">
        <v>6996</v>
      </c>
      <c r="E72" s="491">
        <f t="shared" si="15"/>
        <v>110.6837606837607</v>
      </c>
      <c r="F72" s="491">
        <f t="shared" si="15"/>
        <v>93.044835660393716</v>
      </c>
      <c r="G72" s="491">
        <f t="shared" si="15"/>
        <v>127.45490981963927</v>
      </c>
      <c r="H72" s="492" t="str">
        <f>IF(A$51=37802,IF(ISERROR(L72)=TRUE,IF(ISBLANK(A72)=FALSE,IF(MONTH(A72)=MONTH(MAX(A$51:A$75)),A72,""),""),""),IF(ISERROR(L72)=TRUE,IF(MONTH(A72)=MONTH(MAX(A$51:A$75)),A72,""),""))</f>
        <v/>
      </c>
      <c r="I72" s="488" t="str">
        <f t="shared" si="12"/>
        <v/>
      </c>
      <c r="J72" s="488" t="str">
        <f t="shared" si="12"/>
        <v/>
      </c>
      <c r="K72" s="488" t="str">
        <f t="shared" si="12"/>
        <v/>
      </c>
      <c r="L72" s="488" t="e">
        <f t="shared" si="13"/>
        <v>#N/A</v>
      </c>
    </row>
    <row r="73" spans="1:12" ht="15" customHeight="1" x14ac:dyDescent="0.2">
      <c r="A73" s="490">
        <v>43709</v>
      </c>
      <c r="B73" s="487">
        <v>59039</v>
      </c>
      <c r="C73" s="487">
        <v>10379</v>
      </c>
      <c r="D73" s="487">
        <v>7262</v>
      </c>
      <c r="E73" s="491">
        <f t="shared" si="15"/>
        <v>114.68337218337219</v>
      </c>
      <c r="F73" s="491">
        <f t="shared" si="15"/>
        <v>90.009539502211439</v>
      </c>
      <c r="G73" s="491">
        <f t="shared" si="15"/>
        <v>132.30096556749865</v>
      </c>
      <c r="H73" s="492">
        <f>IF(A$51=37802,IF(ISERROR(L73)=TRUE,IF(ISBLANK(A73)=FALSE,IF(MONTH(A73)=MONTH(MAX(A$51:A$75)),A73,""),""),""),IF(ISERROR(L73)=TRUE,IF(MONTH(A73)=MONTH(MAX(A$51:A$75)),A73,""),""))</f>
        <v>43709</v>
      </c>
      <c r="I73" s="488">
        <f t="shared" si="12"/>
        <v>114.68337218337219</v>
      </c>
      <c r="J73" s="488">
        <f t="shared" si="12"/>
        <v>90.009539502211439</v>
      </c>
      <c r="K73" s="488">
        <f t="shared" si="12"/>
        <v>132.30096556749865</v>
      </c>
      <c r="L73" s="488" t="e">
        <f t="shared" si="13"/>
        <v>#N/A</v>
      </c>
    </row>
    <row r="74" spans="1:12" ht="15" customHeight="1" x14ac:dyDescent="0.2">
      <c r="A74" s="490" t="s">
        <v>477</v>
      </c>
      <c r="B74" s="487">
        <v>58386</v>
      </c>
      <c r="C74" s="487">
        <v>10374</v>
      </c>
      <c r="D74" s="487">
        <v>7182</v>
      </c>
      <c r="E74" s="491">
        <f t="shared" si="15"/>
        <v>113.41491841491842</v>
      </c>
      <c r="F74" s="491">
        <f t="shared" si="15"/>
        <v>89.966178128523111</v>
      </c>
      <c r="G74" s="491">
        <f t="shared" si="15"/>
        <v>130.84350519220257</v>
      </c>
      <c r="H74" s="492" t="str">
        <f>IF(A$51=37802,IF(ISERROR(L74)=TRUE,IF(ISBLANK(A74)=FALSE,IF(MONTH(A74)=MONTH(MAX(A$51:A$75)),A74,""),""),""),IF(ISERROR(L74)=TRUE,IF(MONTH(A74)=MONTH(MAX(A$51:A$75)),A74,""),""))</f>
        <v/>
      </c>
      <c r="I74" s="488" t="str">
        <f t="shared" si="12"/>
        <v/>
      </c>
      <c r="J74" s="488" t="str">
        <f t="shared" si="12"/>
        <v/>
      </c>
      <c r="K74" s="488" t="str">
        <f t="shared" si="12"/>
        <v/>
      </c>
      <c r="L74" s="488" t="e">
        <f t="shared" si="13"/>
        <v>#N/A</v>
      </c>
    </row>
    <row r="75" spans="1:12" ht="15" customHeight="1" x14ac:dyDescent="0.2">
      <c r="A75" s="490" t="s">
        <v>478</v>
      </c>
      <c r="B75" s="487">
        <v>58635</v>
      </c>
      <c r="C75" s="493">
        <v>9924</v>
      </c>
      <c r="D75" s="493">
        <v>6749</v>
      </c>
      <c r="E75" s="491">
        <f t="shared" si="15"/>
        <v>113.8986013986014</v>
      </c>
      <c r="F75" s="491">
        <f t="shared" si="15"/>
        <v>86.063654496574443</v>
      </c>
      <c r="G75" s="491">
        <f t="shared" si="15"/>
        <v>122.95500091091273</v>
      </c>
      <c r="H75" s="492" t="str">
        <f>IF(A$51=37802,IF(ISERROR(L75)=TRUE,IF(ISBLANK(A75)=FALSE,IF(MONTH(A75)=MONTH(MAX(A$51:A$75)),A75,""),""),""),IF(ISERROR(L75)=TRUE,IF(MONTH(A75)=MONTH(MAX(A$51:A$75)),A75,""),""))</f>
        <v/>
      </c>
      <c r="I75" s="488" t="str">
        <f t="shared" si="12"/>
        <v/>
      </c>
      <c r="J75" s="488" t="str">
        <f t="shared" si="12"/>
        <v/>
      </c>
      <c r="K75" s="488" t="str">
        <f t="shared" si="12"/>
        <v/>
      </c>
      <c r="L75" s="488" t="e">
        <f t="shared" si="13"/>
        <v>#N/A</v>
      </c>
    </row>
    <row r="77" spans="1:12" ht="15" customHeight="1" x14ac:dyDescent="0.2">
      <c r="I77" s="488">
        <f>IF(I75&lt;&gt;"",I75,IF(I74&lt;&gt;"",I74,IF(I73&lt;&gt;"",I73,IF(I72&lt;&gt;"",I72,IF(I71&lt;&gt;"",I71,IF(I70&lt;&gt;"",I70,""))))))</f>
        <v>114.68337218337219</v>
      </c>
      <c r="J77" s="488">
        <f>IF(J75&lt;&gt;"",J75,IF(J74&lt;&gt;"",J74,IF(J73&lt;&gt;"",J73,IF(J72&lt;&gt;"",J72,IF(J71&lt;&gt;"",J71,IF(J70&lt;&gt;"",J70,""))))))</f>
        <v>90.009539502211439</v>
      </c>
      <c r="K77" s="488">
        <f>IF(K75&lt;&gt;"",K75,IF(K74&lt;&gt;"",K74,IF(K73&lt;&gt;"",K73,IF(K72&lt;&gt;"",K72,IF(K71&lt;&gt;"",K71,IF(K70&lt;&gt;"",K70,""))))))</f>
        <v>132.30096556749865</v>
      </c>
    </row>
    <row r="78" spans="1:12" ht="15" customHeight="1" x14ac:dyDescent="0.2">
      <c r="I78" s="495">
        <f>RANK(I77,$I77:$K77)</f>
        <v>2</v>
      </c>
      <c r="J78" s="495">
        <f>RANK(J77,$I77:$K77)</f>
        <v>3</v>
      </c>
      <c r="K78" s="495">
        <f>RANK(K77,$I77:$K77)</f>
        <v>1</v>
      </c>
    </row>
    <row r="79" spans="1:12" ht="15" customHeight="1" x14ac:dyDescent="0.2">
      <c r="I79" s="488" t="str">
        <f>"SvB: "&amp;IF(I77&gt;100,"+","")&amp;TEXT(I77-100,"0,0")&amp;"%"</f>
        <v>SvB: +14,7%</v>
      </c>
      <c r="J79" s="488" t="str">
        <f>"GeB - ausschließlich: "&amp;IF(J77&gt;100,"+","")&amp;TEXT(J77-100,"0,0")&amp;"%"</f>
        <v>GeB - ausschließlich: -10,0%</v>
      </c>
      <c r="K79" s="488" t="str">
        <f>"GeB - im Nebenjob: "&amp;IF(K77&gt;100,"+","")&amp;TEXT(K77-100,"0,0")&amp;"%"</f>
        <v>GeB - im Nebenjob: +32,3%</v>
      </c>
    </row>
    <row r="81" spans="9:9" ht="15" customHeight="1" x14ac:dyDescent="0.2">
      <c r="I81" s="488" t="str">
        <f>IF(ISERROR(HLOOKUP(1,I$78:K$79,2,FALSE)),"",HLOOKUP(1,I$78:K$79,2,FALSE))</f>
        <v>GeB - im Nebenjob: +32,3%</v>
      </c>
    </row>
    <row r="82" spans="9:9" ht="15" customHeight="1" x14ac:dyDescent="0.2">
      <c r="I82" s="488" t="str">
        <f>IF(ISERROR(HLOOKUP(2,I$78:K$79,2,FALSE)),"",HLOOKUP(2,I$78:K$79,2,FALSE))</f>
        <v>SvB: +14,7%</v>
      </c>
    </row>
    <row r="83" spans="9:9" ht="15" customHeight="1" x14ac:dyDescent="0.2">
      <c r="I83" s="488" t="str">
        <f>IF(ISERROR(HLOOKUP(3,I$78:K$79,2,FALSE)),"",HLOOKUP(3,I$78:K$79,2,FALSE))</f>
        <v>GeB - ausschließlich: -10,0%</v>
      </c>
    </row>
  </sheetData>
  <mergeCells count="16">
    <mergeCell ref="B4:C4"/>
    <mergeCell ref="D4:E4"/>
    <mergeCell ref="F4:G4"/>
    <mergeCell ref="H4:I4"/>
    <mergeCell ref="J4:N4"/>
    <mergeCell ref="J12:N12"/>
    <mergeCell ref="A49:A50"/>
    <mergeCell ref="B49:D49"/>
    <mergeCell ref="E49:G49"/>
    <mergeCell ref="H49:H50"/>
    <mergeCell ref="I49:K49"/>
    <mergeCell ref="A12:A13"/>
    <mergeCell ref="B12:C12"/>
    <mergeCell ref="D12:E12"/>
    <mergeCell ref="F12:G12"/>
    <mergeCell ref="H12:I12"/>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3" customWidth="1"/>
    <col min="2" max="2" width="15.125" style="523" customWidth="1"/>
    <col min="3" max="3" width="20.375" style="523" customWidth="1"/>
    <col min="4" max="5" width="10" style="523" customWidth="1"/>
    <col min="6" max="8" width="11" style="523"/>
    <col min="9" max="9" width="13.75" style="523" customWidth="1"/>
    <col min="10" max="256" width="11" style="523"/>
    <col min="257" max="257" width="2.375" style="523" customWidth="1"/>
    <col min="258" max="258" width="15.125" style="523" customWidth="1"/>
    <col min="259" max="259" width="20.375" style="523" customWidth="1"/>
    <col min="260" max="261" width="10" style="523" customWidth="1"/>
    <col min="262" max="264" width="11" style="523"/>
    <col min="265" max="265" width="13.75" style="523" customWidth="1"/>
    <col min="266" max="512" width="11" style="523"/>
    <col min="513" max="513" width="2.375" style="523" customWidth="1"/>
    <col min="514" max="514" width="15.125" style="523" customWidth="1"/>
    <col min="515" max="515" width="20.375" style="523" customWidth="1"/>
    <col min="516" max="517" width="10" style="523" customWidth="1"/>
    <col min="518" max="520" width="11" style="523"/>
    <col min="521" max="521" width="13.75" style="523" customWidth="1"/>
    <col min="522" max="768" width="11" style="523"/>
    <col min="769" max="769" width="2.375" style="523" customWidth="1"/>
    <col min="770" max="770" width="15.125" style="523" customWidth="1"/>
    <col min="771" max="771" width="20.375" style="523" customWidth="1"/>
    <col min="772" max="773" width="10" style="523" customWidth="1"/>
    <col min="774" max="776" width="11" style="523"/>
    <col min="777" max="777" width="13.75" style="523" customWidth="1"/>
    <col min="778" max="1024" width="11" style="523"/>
    <col min="1025" max="1025" width="2.375" style="523" customWidth="1"/>
    <col min="1026" max="1026" width="15.125" style="523" customWidth="1"/>
    <col min="1027" max="1027" width="20.375" style="523" customWidth="1"/>
    <col min="1028" max="1029" width="10" style="523" customWidth="1"/>
    <col min="1030" max="1032" width="11" style="523"/>
    <col min="1033" max="1033" width="13.75" style="523" customWidth="1"/>
    <col min="1034" max="1280" width="11" style="523"/>
    <col min="1281" max="1281" width="2.375" style="523" customWidth="1"/>
    <col min="1282" max="1282" width="15.125" style="523" customWidth="1"/>
    <col min="1283" max="1283" width="20.375" style="523" customWidth="1"/>
    <col min="1284" max="1285" width="10" style="523" customWidth="1"/>
    <col min="1286" max="1288" width="11" style="523"/>
    <col min="1289" max="1289" width="13.75" style="523" customWidth="1"/>
    <col min="1290" max="1536" width="11" style="523"/>
    <col min="1537" max="1537" width="2.375" style="523" customWidth="1"/>
    <col min="1538" max="1538" width="15.125" style="523" customWidth="1"/>
    <col min="1539" max="1539" width="20.375" style="523" customWidth="1"/>
    <col min="1540" max="1541" width="10" style="523" customWidth="1"/>
    <col min="1542" max="1544" width="11" style="523"/>
    <col min="1545" max="1545" width="13.75" style="523" customWidth="1"/>
    <col min="1546" max="1792" width="11" style="523"/>
    <col min="1793" max="1793" width="2.375" style="523" customWidth="1"/>
    <col min="1794" max="1794" width="15.125" style="523" customWidth="1"/>
    <col min="1795" max="1795" width="20.375" style="523" customWidth="1"/>
    <col min="1796" max="1797" width="10" style="523" customWidth="1"/>
    <col min="1798" max="1800" width="11" style="523"/>
    <col min="1801" max="1801" width="13.75" style="523" customWidth="1"/>
    <col min="1802" max="2048" width="11" style="523"/>
    <col min="2049" max="2049" width="2.375" style="523" customWidth="1"/>
    <col min="2050" max="2050" width="15.125" style="523" customWidth="1"/>
    <col min="2051" max="2051" width="20.375" style="523" customWidth="1"/>
    <col min="2052" max="2053" width="10" style="523" customWidth="1"/>
    <col min="2054" max="2056" width="11" style="523"/>
    <col min="2057" max="2057" width="13.75" style="523" customWidth="1"/>
    <col min="2058" max="2304" width="11" style="523"/>
    <col min="2305" max="2305" width="2.375" style="523" customWidth="1"/>
    <col min="2306" max="2306" width="15.125" style="523" customWidth="1"/>
    <col min="2307" max="2307" width="20.375" style="523" customWidth="1"/>
    <col min="2308" max="2309" width="10" style="523" customWidth="1"/>
    <col min="2310" max="2312" width="11" style="523"/>
    <col min="2313" max="2313" width="13.75" style="523" customWidth="1"/>
    <col min="2314" max="2560" width="11" style="523"/>
    <col min="2561" max="2561" width="2.375" style="523" customWidth="1"/>
    <col min="2562" max="2562" width="15.125" style="523" customWidth="1"/>
    <col min="2563" max="2563" width="20.375" style="523" customWidth="1"/>
    <col min="2564" max="2565" width="10" style="523" customWidth="1"/>
    <col min="2566" max="2568" width="11" style="523"/>
    <col min="2569" max="2569" width="13.75" style="523" customWidth="1"/>
    <col min="2570" max="2816" width="11" style="523"/>
    <col min="2817" max="2817" width="2.375" style="523" customWidth="1"/>
    <col min="2818" max="2818" width="15.125" style="523" customWidth="1"/>
    <col min="2819" max="2819" width="20.375" style="523" customWidth="1"/>
    <col min="2820" max="2821" width="10" style="523" customWidth="1"/>
    <col min="2822" max="2824" width="11" style="523"/>
    <col min="2825" max="2825" width="13.75" style="523" customWidth="1"/>
    <col min="2826" max="3072" width="11" style="523"/>
    <col min="3073" max="3073" width="2.375" style="523" customWidth="1"/>
    <col min="3074" max="3074" width="15.125" style="523" customWidth="1"/>
    <col min="3075" max="3075" width="20.375" style="523" customWidth="1"/>
    <col min="3076" max="3077" width="10" style="523" customWidth="1"/>
    <col min="3078" max="3080" width="11" style="523"/>
    <col min="3081" max="3081" width="13.75" style="523" customWidth="1"/>
    <col min="3082" max="3328" width="11" style="523"/>
    <col min="3329" max="3329" width="2.375" style="523" customWidth="1"/>
    <col min="3330" max="3330" width="15.125" style="523" customWidth="1"/>
    <col min="3331" max="3331" width="20.375" style="523" customWidth="1"/>
    <col min="3332" max="3333" width="10" style="523" customWidth="1"/>
    <col min="3334" max="3336" width="11" style="523"/>
    <col min="3337" max="3337" width="13.75" style="523" customWidth="1"/>
    <col min="3338" max="3584" width="11" style="523"/>
    <col min="3585" max="3585" width="2.375" style="523" customWidth="1"/>
    <col min="3586" max="3586" width="15.125" style="523" customWidth="1"/>
    <col min="3587" max="3587" width="20.375" style="523" customWidth="1"/>
    <col min="3588" max="3589" width="10" style="523" customWidth="1"/>
    <col min="3590" max="3592" width="11" style="523"/>
    <col min="3593" max="3593" width="13.75" style="523" customWidth="1"/>
    <col min="3594" max="3840" width="11" style="523"/>
    <col min="3841" max="3841" width="2.375" style="523" customWidth="1"/>
    <col min="3842" max="3842" width="15.125" style="523" customWidth="1"/>
    <col min="3843" max="3843" width="20.375" style="523" customWidth="1"/>
    <col min="3844" max="3845" width="10" style="523" customWidth="1"/>
    <col min="3846" max="3848" width="11" style="523"/>
    <col min="3849" max="3849" width="13.75" style="523" customWidth="1"/>
    <col min="3850" max="4096" width="11" style="523"/>
    <col min="4097" max="4097" width="2.375" style="523" customWidth="1"/>
    <col min="4098" max="4098" width="15.125" style="523" customWidth="1"/>
    <col min="4099" max="4099" width="20.375" style="523" customWidth="1"/>
    <col min="4100" max="4101" width="10" style="523" customWidth="1"/>
    <col min="4102" max="4104" width="11" style="523"/>
    <col min="4105" max="4105" width="13.75" style="523" customWidth="1"/>
    <col min="4106" max="4352" width="11" style="523"/>
    <col min="4353" max="4353" width="2.375" style="523" customWidth="1"/>
    <col min="4354" max="4354" width="15.125" style="523" customWidth="1"/>
    <col min="4355" max="4355" width="20.375" style="523" customWidth="1"/>
    <col min="4356" max="4357" width="10" style="523" customWidth="1"/>
    <col min="4358" max="4360" width="11" style="523"/>
    <col min="4361" max="4361" width="13.75" style="523" customWidth="1"/>
    <col min="4362" max="4608" width="11" style="523"/>
    <col min="4609" max="4609" width="2.375" style="523" customWidth="1"/>
    <col min="4610" max="4610" width="15.125" style="523" customWidth="1"/>
    <col min="4611" max="4611" width="20.375" style="523" customWidth="1"/>
    <col min="4612" max="4613" width="10" style="523" customWidth="1"/>
    <col min="4614" max="4616" width="11" style="523"/>
    <col min="4617" max="4617" width="13.75" style="523" customWidth="1"/>
    <col min="4618" max="4864" width="11" style="523"/>
    <col min="4865" max="4865" width="2.375" style="523" customWidth="1"/>
    <col min="4866" max="4866" width="15.125" style="523" customWidth="1"/>
    <col min="4867" max="4867" width="20.375" style="523" customWidth="1"/>
    <col min="4868" max="4869" width="10" style="523" customWidth="1"/>
    <col min="4870" max="4872" width="11" style="523"/>
    <col min="4873" max="4873" width="13.75" style="523" customWidth="1"/>
    <col min="4874" max="5120" width="11" style="523"/>
    <col min="5121" max="5121" width="2.375" style="523" customWidth="1"/>
    <col min="5122" max="5122" width="15.125" style="523" customWidth="1"/>
    <col min="5123" max="5123" width="20.375" style="523" customWidth="1"/>
    <col min="5124" max="5125" width="10" style="523" customWidth="1"/>
    <col min="5126" max="5128" width="11" style="523"/>
    <col min="5129" max="5129" width="13.75" style="523" customWidth="1"/>
    <col min="5130" max="5376" width="11" style="523"/>
    <col min="5377" max="5377" width="2.375" style="523" customWidth="1"/>
    <col min="5378" max="5378" width="15.125" style="523" customWidth="1"/>
    <col min="5379" max="5379" width="20.375" style="523" customWidth="1"/>
    <col min="5380" max="5381" width="10" style="523" customWidth="1"/>
    <col min="5382" max="5384" width="11" style="523"/>
    <col min="5385" max="5385" width="13.75" style="523" customWidth="1"/>
    <col min="5386" max="5632" width="11" style="523"/>
    <col min="5633" max="5633" width="2.375" style="523" customWidth="1"/>
    <col min="5634" max="5634" width="15.125" style="523" customWidth="1"/>
    <col min="5635" max="5635" width="20.375" style="523" customWidth="1"/>
    <col min="5636" max="5637" width="10" style="523" customWidth="1"/>
    <col min="5638" max="5640" width="11" style="523"/>
    <col min="5641" max="5641" width="13.75" style="523" customWidth="1"/>
    <col min="5642" max="5888" width="11" style="523"/>
    <col min="5889" max="5889" width="2.375" style="523" customWidth="1"/>
    <col min="5890" max="5890" width="15.125" style="523" customWidth="1"/>
    <col min="5891" max="5891" width="20.375" style="523" customWidth="1"/>
    <col min="5892" max="5893" width="10" style="523" customWidth="1"/>
    <col min="5894" max="5896" width="11" style="523"/>
    <col min="5897" max="5897" width="13.75" style="523" customWidth="1"/>
    <col min="5898" max="6144" width="11" style="523"/>
    <col min="6145" max="6145" width="2.375" style="523" customWidth="1"/>
    <col min="6146" max="6146" width="15.125" style="523" customWidth="1"/>
    <col min="6147" max="6147" width="20.375" style="523" customWidth="1"/>
    <col min="6148" max="6149" width="10" style="523" customWidth="1"/>
    <col min="6150" max="6152" width="11" style="523"/>
    <col min="6153" max="6153" width="13.75" style="523" customWidth="1"/>
    <col min="6154" max="6400" width="11" style="523"/>
    <col min="6401" max="6401" width="2.375" style="523" customWidth="1"/>
    <col min="6402" max="6402" width="15.125" style="523" customWidth="1"/>
    <col min="6403" max="6403" width="20.375" style="523" customWidth="1"/>
    <col min="6404" max="6405" width="10" style="523" customWidth="1"/>
    <col min="6406" max="6408" width="11" style="523"/>
    <col min="6409" max="6409" width="13.75" style="523" customWidth="1"/>
    <col min="6410" max="6656" width="11" style="523"/>
    <col min="6657" max="6657" width="2.375" style="523" customWidth="1"/>
    <col min="6658" max="6658" width="15.125" style="523" customWidth="1"/>
    <col min="6659" max="6659" width="20.375" style="523" customWidth="1"/>
    <col min="6660" max="6661" width="10" style="523" customWidth="1"/>
    <col min="6662" max="6664" width="11" style="523"/>
    <col min="6665" max="6665" width="13.75" style="523" customWidth="1"/>
    <col min="6666" max="6912" width="11" style="523"/>
    <col min="6913" max="6913" width="2.375" style="523" customWidth="1"/>
    <col min="6914" max="6914" width="15.125" style="523" customWidth="1"/>
    <col min="6915" max="6915" width="20.375" style="523" customWidth="1"/>
    <col min="6916" max="6917" width="10" style="523" customWidth="1"/>
    <col min="6918" max="6920" width="11" style="523"/>
    <col min="6921" max="6921" width="13.75" style="523" customWidth="1"/>
    <col min="6922" max="7168" width="11" style="523"/>
    <col min="7169" max="7169" width="2.375" style="523" customWidth="1"/>
    <col min="7170" max="7170" width="15.125" style="523" customWidth="1"/>
    <col min="7171" max="7171" width="20.375" style="523" customWidth="1"/>
    <col min="7172" max="7173" width="10" style="523" customWidth="1"/>
    <col min="7174" max="7176" width="11" style="523"/>
    <col min="7177" max="7177" width="13.75" style="523" customWidth="1"/>
    <col min="7178" max="7424" width="11" style="523"/>
    <col min="7425" max="7425" width="2.375" style="523" customWidth="1"/>
    <col min="7426" max="7426" width="15.125" style="523" customWidth="1"/>
    <col min="7427" max="7427" width="20.375" style="523" customWidth="1"/>
    <col min="7428" max="7429" width="10" style="523" customWidth="1"/>
    <col min="7430" max="7432" width="11" style="523"/>
    <col min="7433" max="7433" width="13.75" style="523" customWidth="1"/>
    <col min="7434" max="7680" width="11" style="523"/>
    <col min="7681" max="7681" width="2.375" style="523" customWidth="1"/>
    <col min="7682" max="7682" width="15.125" style="523" customWidth="1"/>
    <col min="7683" max="7683" width="20.375" style="523" customWidth="1"/>
    <col min="7684" max="7685" width="10" style="523" customWidth="1"/>
    <col min="7686" max="7688" width="11" style="523"/>
    <col min="7689" max="7689" width="13.75" style="523" customWidth="1"/>
    <col min="7690" max="7936" width="11" style="523"/>
    <col min="7937" max="7937" width="2.375" style="523" customWidth="1"/>
    <col min="7938" max="7938" width="15.125" style="523" customWidth="1"/>
    <col min="7939" max="7939" width="20.375" style="523" customWidth="1"/>
    <col min="7940" max="7941" width="10" style="523" customWidth="1"/>
    <col min="7942" max="7944" width="11" style="523"/>
    <col min="7945" max="7945" width="13.75" style="523" customWidth="1"/>
    <col min="7946" max="8192" width="11" style="523"/>
    <col min="8193" max="8193" width="2.375" style="523" customWidth="1"/>
    <col min="8194" max="8194" width="15.125" style="523" customWidth="1"/>
    <col min="8195" max="8195" width="20.375" style="523" customWidth="1"/>
    <col min="8196" max="8197" width="10" style="523" customWidth="1"/>
    <col min="8198" max="8200" width="11" style="523"/>
    <col min="8201" max="8201" width="13.75" style="523" customWidth="1"/>
    <col min="8202" max="8448" width="11" style="523"/>
    <col min="8449" max="8449" width="2.375" style="523" customWidth="1"/>
    <col min="8450" max="8450" width="15.125" style="523" customWidth="1"/>
    <col min="8451" max="8451" width="20.375" style="523" customWidth="1"/>
    <col min="8452" max="8453" width="10" style="523" customWidth="1"/>
    <col min="8454" max="8456" width="11" style="523"/>
    <col min="8457" max="8457" width="13.75" style="523" customWidth="1"/>
    <col min="8458" max="8704" width="11" style="523"/>
    <col min="8705" max="8705" width="2.375" style="523" customWidth="1"/>
    <col min="8706" max="8706" width="15.125" style="523" customWidth="1"/>
    <col min="8707" max="8707" width="20.375" style="523" customWidth="1"/>
    <col min="8708" max="8709" width="10" style="523" customWidth="1"/>
    <col min="8710" max="8712" width="11" style="523"/>
    <col min="8713" max="8713" width="13.75" style="523" customWidth="1"/>
    <col min="8714" max="8960" width="11" style="523"/>
    <col min="8961" max="8961" width="2.375" style="523" customWidth="1"/>
    <col min="8962" max="8962" width="15.125" style="523" customWidth="1"/>
    <col min="8963" max="8963" width="20.375" style="523" customWidth="1"/>
    <col min="8964" max="8965" width="10" style="523" customWidth="1"/>
    <col min="8966" max="8968" width="11" style="523"/>
    <col min="8969" max="8969" width="13.75" style="523" customWidth="1"/>
    <col min="8970" max="9216" width="11" style="523"/>
    <col min="9217" max="9217" width="2.375" style="523" customWidth="1"/>
    <col min="9218" max="9218" width="15.125" style="523" customWidth="1"/>
    <col min="9219" max="9219" width="20.375" style="523" customWidth="1"/>
    <col min="9220" max="9221" width="10" style="523" customWidth="1"/>
    <col min="9222" max="9224" width="11" style="523"/>
    <col min="9225" max="9225" width="13.75" style="523" customWidth="1"/>
    <col min="9226" max="9472" width="11" style="523"/>
    <col min="9473" max="9473" width="2.375" style="523" customWidth="1"/>
    <col min="9474" max="9474" width="15.125" style="523" customWidth="1"/>
    <col min="9475" max="9475" width="20.375" style="523" customWidth="1"/>
    <col min="9476" max="9477" width="10" style="523" customWidth="1"/>
    <col min="9478" max="9480" width="11" style="523"/>
    <col min="9481" max="9481" width="13.75" style="523" customWidth="1"/>
    <col min="9482" max="9728" width="11" style="523"/>
    <col min="9729" max="9729" width="2.375" style="523" customWidth="1"/>
    <col min="9730" max="9730" width="15.125" style="523" customWidth="1"/>
    <col min="9731" max="9731" width="20.375" style="523" customWidth="1"/>
    <col min="9732" max="9733" width="10" style="523" customWidth="1"/>
    <col min="9734" max="9736" width="11" style="523"/>
    <col min="9737" max="9737" width="13.75" style="523" customWidth="1"/>
    <col min="9738" max="9984" width="11" style="523"/>
    <col min="9985" max="9985" width="2.375" style="523" customWidth="1"/>
    <col min="9986" max="9986" width="15.125" style="523" customWidth="1"/>
    <col min="9987" max="9987" width="20.375" style="523" customWidth="1"/>
    <col min="9988" max="9989" width="10" style="523" customWidth="1"/>
    <col min="9990" max="9992" width="11" style="523"/>
    <col min="9993" max="9993" width="13.75" style="523" customWidth="1"/>
    <col min="9994" max="10240" width="11" style="523"/>
    <col min="10241" max="10241" width="2.375" style="523" customWidth="1"/>
    <col min="10242" max="10242" width="15.125" style="523" customWidth="1"/>
    <col min="10243" max="10243" width="20.375" style="523" customWidth="1"/>
    <col min="10244" max="10245" width="10" style="523" customWidth="1"/>
    <col min="10246" max="10248" width="11" style="523"/>
    <col min="10249" max="10249" width="13.75" style="523" customWidth="1"/>
    <col min="10250" max="10496" width="11" style="523"/>
    <col min="10497" max="10497" width="2.375" style="523" customWidth="1"/>
    <col min="10498" max="10498" width="15.125" style="523" customWidth="1"/>
    <col min="10499" max="10499" width="20.375" style="523" customWidth="1"/>
    <col min="10500" max="10501" width="10" style="523" customWidth="1"/>
    <col min="10502" max="10504" width="11" style="523"/>
    <col min="10505" max="10505" width="13.75" style="523" customWidth="1"/>
    <col min="10506" max="10752" width="11" style="523"/>
    <col min="10753" max="10753" width="2.375" style="523" customWidth="1"/>
    <col min="10754" max="10754" width="15.125" style="523" customWidth="1"/>
    <col min="10755" max="10755" width="20.375" style="523" customWidth="1"/>
    <col min="10756" max="10757" width="10" style="523" customWidth="1"/>
    <col min="10758" max="10760" width="11" style="523"/>
    <col min="10761" max="10761" width="13.75" style="523" customWidth="1"/>
    <col min="10762" max="11008" width="11" style="523"/>
    <col min="11009" max="11009" width="2.375" style="523" customWidth="1"/>
    <col min="11010" max="11010" width="15.125" style="523" customWidth="1"/>
    <col min="11011" max="11011" width="20.375" style="523" customWidth="1"/>
    <col min="11012" max="11013" width="10" style="523" customWidth="1"/>
    <col min="11014" max="11016" width="11" style="523"/>
    <col min="11017" max="11017" width="13.75" style="523" customWidth="1"/>
    <col min="11018" max="11264" width="11" style="523"/>
    <col min="11265" max="11265" width="2.375" style="523" customWidth="1"/>
    <col min="11266" max="11266" width="15.125" style="523" customWidth="1"/>
    <col min="11267" max="11267" width="20.375" style="523" customWidth="1"/>
    <col min="11268" max="11269" width="10" style="523" customWidth="1"/>
    <col min="11270" max="11272" width="11" style="523"/>
    <col min="11273" max="11273" width="13.75" style="523" customWidth="1"/>
    <col min="11274" max="11520" width="11" style="523"/>
    <col min="11521" max="11521" width="2.375" style="523" customWidth="1"/>
    <col min="11522" max="11522" width="15.125" style="523" customWidth="1"/>
    <col min="11523" max="11523" width="20.375" style="523" customWidth="1"/>
    <col min="11524" max="11525" width="10" style="523" customWidth="1"/>
    <col min="11526" max="11528" width="11" style="523"/>
    <col min="11529" max="11529" width="13.75" style="523" customWidth="1"/>
    <col min="11530" max="11776" width="11" style="523"/>
    <col min="11777" max="11777" width="2.375" style="523" customWidth="1"/>
    <col min="11778" max="11778" width="15.125" style="523" customWidth="1"/>
    <col min="11779" max="11779" width="20.375" style="523" customWidth="1"/>
    <col min="11780" max="11781" width="10" style="523" customWidth="1"/>
    <col min="11782" max="11784" width="11" style="523"/>
    <col min="11785" max="11785" width="13.75" style="523" customWidth="1"/>
    <col min="11786" max="12032" width="11" style="523"/>
    <col min="12033" max="12033" width="2.375" style="523" customWidth="1"/>
    <col min="12034" max="12034" width="15.125" style="523" customWidth="1"/>
    <col min="12035" max="12035" width="20.375" style="523" customWidth="1"/>
    <col min="12036" max="12037" width="10" style="523" customWidth="1"/>
    <col min="12038" max="12040" width="11" style="523"/>
    <col min="12041" max="12041" width="13.75" style="523" customWidth="1"/>
    <col min="12042" max="12288" width="11" style="523"/>
    <col min="12289" max="12289" width="2.375" style="523" customWidth="1"/>
    <col min="12290" max="12290" width="15.125" style="523" customWidth="1"/>
    <col min="12291" max="12291" width="20.375" style="523" customWidth="1"/>
    <col min="12292" max="12293" width="10" style="523" customWidth="1"/>
    <col min="12294" max="12296" width="11" style="523"/>
    <col min="12297" max="12297" width="13.75" style="523" customWidth="1"/>
    <col min="12298" max="12544" width="11" style="523"/>
    <col min="12545" max="12545" width="2.375" style="523" customWidth="1"/>
    <col min="12546" max="12546" width="15.125" style="523" customWidth="1"/>
    <col min="12547" max="12547" width="20.375" style="523" customWidth="1"/>
    <col min="12548" max="12549" width="10" style="523" customWidth="1"/>
    <col min="12550" max="12552" width="11" style="523"/>
    <col min="12553" max="12553" width="13.75" style="523" customWidth="1"/>
    <col min="12554" max="12800" width="11" style="523"/>
    <col min="12801" max="12801" width="2.375" style="523" customWidth="1"/>
    <col min="12802" max="12802" width="15.125" style="523" customWidth="1"/>
    <col min="12803" max="12803" width="20.375" style="523" customWidth="1"/>
    <col min="12804" max="12805" width="10" style="523" customWidth="1"/>
    <col min="12806" max="12808" width="11" style="523"/>
    <col min="12809" max="12809" width="13.75" style="523" customWidth="1"/>
    <col min="12810" max="13056" width="11" style="523"/>
    <col min="13057" max="13057" width="2.375" style="523" customWidth="1"/>
    <col min="13058" max="13058" width="15.125" style="523" customWidth="1"/>
    <col min="13059" max="13059" width="20.375" style="523" customWidth="1"/>
    <col min="13060" max="13061" width="10" style="523" customWidth="1"/>
    <col min="13062" max="13064" width="11" style="523"/>
    <col min="13065" max="13065" width="13.75" style="523" customWidth="1"/>
    <col min="13066" max="13312" width="11" style="523"/>
    <col min="13313" max="13313" width="2.375" style="523" customWidth="1"/>
    <col min="13314" max="13314" width="15.125" style="523" customWidth="1"/>
    <col min="13315" max="13315" width="20.375" style="523" customWidth="1"/>
    <col min="13316" max="13317" width="10" style="523" customWidth="1"/>
    <col min="13318" max="13320" width="11" style="523"/>
    <col min="13321" max="13321" width="13.75" style="523" customWidth="1"/>
    <col min="13322" max="13568" width="11" style="523"/>
    <col min="13569" max="13569" width="2.375" style="523" customWidth="1"/>
    <col min="13570" max="13570" width="15.125" style="523" customWidth="1"/>
    <col min="13571" max="13571" width="20.375" style="523" customWidth="1"/>
    <col min="13572" max="13573" width="10" style="523" customWidth="1"/>
    <col min="13574" max="13576" width="11" style="523"/>
    <col min="13577" max="13577" width="13.75" style="523" customWidth="1"/>
    <col min="13578" max="13824" width="11" style="523"/>
    <col min="13825" max="13825" width="2.375" style="523" customWidth="1"/>
    <col min="13826" max="13826" width="15.125" style="523" customWidth="1"/>
    <col min="13827" max="13827" width="20.375" style="523" customWidth="1"/>
    <col min="13828" max="13829" width="10" style="523" customWidth="1"/>
    <col min="13830" max="13832" width="11" style="523"/>
    <col min="13833" max="13833" width="13.75" style="523" customWidth="1"/>
    <col min="13834" max="14080" width="11" style="523"/>
    <col min="14081" max="14081" width="2.375" style="523" customWidth="1"/>
    <col min="14082" max="14082" width="15.125" style="523" customWidth="1"/>
    <col min="14083" max="14083" width="20.375" style="523" customWidth="1"/>
    <col min="14084" max="14085" width="10" style="523" customWidth="1"/>
    <col min="14086" max="14088" width="11" style="523"/>
    <col min="14089" max="14089" width="13.75" style="523" customWidth="1"/>
    <col min="14090" max="14336" width="11" style="523"/>
    <col min="14337" max="14337" width="2.375" style="523" customWidth="1"/>
    <col min="14338" max="14338" width="15.125" style="523" customWidth="1"/>
    <col min="14339" max="14339" width="20.375" style="523" customWidth="1"/>
    <col min="14340" max="14341" width="10" style="523" customWidth="1"/>
    <col min="14342" max="14344" width="11" style="523"/>
    <col min="14345" max="14345" width="13.75" style="523" customWidth="1"/>
    <col min="14346" max="14592" width="11" style="523"/>
    <col min="14593" max="14593" width="2.375" style="523" customWidth="1"/>
    <col min="14594" max="14594" width="15.125" style="523" customWidth="1"/>
    <col min="14595" max="14595" width="20.375" style="523" customWidth="1"/>
    <col min="14596" max="14597" width="10" style="523" customWidth="1"/>
    <col min="14598" max="14600" width="11" style="523"/>
    <col min="14601" max="14601" width="13.75" style="523" customWidth="1"/>
    <col min="14602" max="14848" width="11" style="523"/>
    <col min="14849" max="14849" width="2.375" style="523" customWidth="1"/>
    <col min="14850" max="14850" width="15.125" style="523" customWidth="1"/>
    <col min="14851" max="14851" width="20.375" style="523" customWidth="1"/>
    <col min="14852" max="14853" width="10" style="523" customWidth="1"/>
    <col min="14854" max="14856" width="11" style="523"/>
    <col min="14857" max="14857" width="13.75" style="523" customWidth="1"/>
    <col min="14858" max="15104" width="11" style="523"/>
    <col min="15105" max="15105" width="2.375" style="523" customWidth="1"/>
    <col min="15106" max="15106" width="15.125" style="523" customWidth="1"/>
    <col min="15107" max="15107" width="20.375" style="523" customWidth="1"/>
    <col min="15108" max="15109" width="10" style="523" customWidth="1"/>
    <col min="15110" max="15112" width="11" style="523"/>
    <col min="15113" max="15113" width="13.75" style="523" customWidth="1"/>
    <col min="15114" max="15360" width="11" style="523"/>
    <col min="15361" max="15361" width="2.375" style="523" customWidth="1"/>
    <col min="15362" max="15362" width="15.125" style="523" customWidth="1"/>
    <col min="15363" max="15363" width="20.375" style="523" customWidth="1"/>
    <col min="15364" max="15365" width="10" style="523" customWidth="1"/>
    <col min="15366" max="15368" width="11" style="523"/>
    <col min="15369" max="15369" width="13.75" style="523" customWidth="1"/>
    <col min="15370" max="15616" width="11" style="523"/>
    <col min="15617" max="15617" width="2.375" style="523" customWidth="1"/>
    <col min="15618" max="15618" width="15.125" style="523" customWidth="1"/>
    <col min="15619" max="15619" width="20.375" style="523" customWidth="1"/>
    <col min="15620" max="15621" width="10" style="523" customWidth="1"/>
    <col min="15622" max="15624" width="11" style="523"/>
    <col min="15625" max="15625" width="13.75" style="523" customWidth="1"/>
    <col min="15626" max="15872" width="11" style="523"/>
    <col min="15873" max="15873" width="2.375" style="523" customWidth="1"/>
    <col min="15874" max="15874" width="15.125" style="523" customWidth="1"/>
    <col min="15875" max="15875" width="20.375" style="523" customWidth="1"/>
    <col min="15876" max="15877" width="10" style="523" customWidth="1"/>
    <col min="15878" max="15880" width="11" style="523"/>
    <col min="15881" max="15881" width="13.75" style="523" customWidth="1"/>
    <col min="15882" max="16128" width="11" style="523"/>
    <col min="16129" max="16129" width="2.375" style="523" customWidth="1"/>
    <col min="16130" max="16130" width="15.125" style="523" customWidth="1"/>
    <col min="16131" max="16131" width="20.375" style="523" customWidth="1"/>
    <col min="16132" max="16133" width="10" style="523" customWidth="1"/>
    <col min="16134" max="16136" width="11" style="523"/>
    <col min="16137" max="16137" width="13.75" style="523" customWidth="1"/>
    <col min="16138" max="16384" width="11" style="523"/>
  </cols>
  <sheetData>
    <row r="1" spans="1:11" s="497" customFormat="1" ht="33.6" customHeight="1" x14ac:dyDescent="0.2">
      <c r="A1" s="496"/>
      <c r="B1" s="496"/>
      <c r="C1" s="496"/>
      <c r="D1" s="496"/>
      <c r="E1" s="15"/>
      <c r="F1" s="15"/>
      <c r="G1" s="15"/>
      <c r="I1" s="498"/>
    </row>
    <row r="2" spans="1:11" s="71" customFormat="1" ht="13.15" customHeight="1" x14ac:dyDescent="0.2">
      <c r="A2" s="499"/>
      <c r="C2" s="500"/>
      <c r="D2" s="500"/>
      <c r="G2" s="501" t="s">
        <v>479</v>
      </c>
      <c r="H2" s="502"/>
      <c r="I2" s="502"/>
      <c r="K2" s="498"/>
    </row>
    <row r="3" spans="1:11" s="497" customFormat="1" ht="19.5" customHeight="1" x14ac:dyDescent="0.25">
      <c r="A3" s="503" t="s">
        <v>480</v>
      </c>
      <c r="D3" s="504"/>
    </row>
    <row r="4" spans="1:11" s="71" customFormat="1" ht="19.5" customHeight="1" x14ac:dyDescent="0.2">
      <c r="A4" s="499"/>
      <c r="C4" s="500"/>
      <c r="D4" s="500"/>
      <c r="E4" s="500"/>
      <c r="G4" s="505"/>
      <c r="H4" s="502"/>
      <c r="I4" s="502"/>
    </row>
    <row r="5" spans="1:11" s="71" customFormat="1" ht="13.15" customHeight="1" x14ac:dyDescent="0.2">
      <c r="A5" s="499"/>
      <c r="C5" s="500"/>
      <c r="D5" s="500"/>
      <c r="E5" s="500"/>
      <c r="G5" s="505"/>
      <c r="H5" s="502"/>
      <c r="I5" s="502"/>
    </row>
    <row r="6" spans="1:11" s="71" customFormat="1" ht="13.15" customHeight="1" x14ac:dyDescent="0.2">
      <c r="A6" s="689" t="s">
        <v>481</v>
      </c>
      <c r="B6" s="665"/>
      <c r="C6" s="665"/>
      <c r="D6" s="665"/>
      <c r="E6" s="665"/>
      <c r="F6" s="690"/>
      <c r="G6" s="690"/>
      <c r="H6" s="502"/>
      <c r="I6" s="502"/>
    </row>
    <row r="7" spans="1:11" s="71" customFormat="1" ht="13.15" customHeight="1" x14ac:dyDescent="0.2">
      <c r="A7" s="499"/>
      <c r="C7" s="500"/>
      <c r="D7" s="500"/>
      <c r="E7" s="500"/>
      <c r="G7" s="505"/>
      <c r="H7" s="502"/>
      <c r="I7" s="502"/>
    </row>
    <row r="8" spans="1:11" s="505" customFormat="1" ht="13.15" customHeight="1" x14ac:dyDescent="0.2">
      <c r="B8" s="506" t="s">
        <v>482</v>
      </c>
      <c r="C8" s="507"/>
      <c r="D8" s="507"/>
      <c r="E8" s="508"/>
      <c r="F8" s="509"/>
      <c r="G8" s="509"/>
      <c r="H8" s="502"/>
      <c r="I8" s="502"/>
    </row>
    <row r="9" spans="1:11" s="505" customFormat="1" ht="13.15" customHeight="1" x14ac:dyDescent="0.2">
      <c r="A9" s="510"/>
      <c r="B9" s="680" t="s">
        <v>483</v>
      </c>
      <c r="C9" s="680"/>
      <c r="D9" s="681"/>
      <c r="E9" s="461"/>
      <c r="F9" s="461"/>
      <c r="H9" s="502"/>
      <c r="I9" s="502"/>
    </row>
    <row r="10" spans="1:11" s="505" customFormat="1" ht="13.15" customHeight="1" x14ac:dyDescent="0.2">
      <c r="A10" s="510"/>
      <c r="B10" s="680" t="s">
        <v>484</v>
      </c>
      <c r="C10" s="680"/>
      <c r="D10" s="681"/>
      <c r="E10" s="511"/>
      <c r="G10" s="512"/>
      <c r="H10" s="513"/>
      <c r="I10" s="513"/>
    </row>
    <row r="11" spans="1:11" s="505" customFormat="1" ht="13.15" customHeight="1" x14ac:dyDescent="0.2">
      <c r="A11" s="510"/>
      <c r="B11" s="680" t="s">
        <v>485</v>
      </c>
      <c r="C11" s="680"/>
      <c r="D11" s="681"/>
      <c r="E11" s="511"/>
      <c r="G11" s="512"/>
      <c r="H11" s="514"/>
      <c r="I11" s="514"/>
    </row>
    <row r="12" spans="1:11" s="505" customFormat="1" ht="13.15" customHeight="1" x14ac:dyDescent="0.2">
      <c r="A12" s="510"/>
      <c r="B12" s="680" t="s">
        <v>486</v>
      </c>
      <c r="C12" s="680"/>
      <c r="D12" s="681"/>
      <c r="E12" s="511"/>
      <c r="G12" s="512"/>
      <c r="H12" s="514"/>
      <c r="I12" s="514"/>
    </row>
    <row r="13" spans="1:11" s="505" customFormat="1" ht="13.15" customHeight="1" x14ac:dyDescent="0.2">
      <c r="A13" s="510"/>
      <c r="B13" s="680" t="s">
        <v>487</v>
      </c>
      <c r="C13" s="680"/>
      <c r="D13" s="681"/>
      <c r="E13" s="511"/>
      <c r="G13" s="512"/>
    </row>
    <row r="14" spans="1:11" s="505" customFormat="1" ht="13.15" customHeight="1" x14ac:dyDescent="0.2">
      <c r="A14" s="510"/>
      <c r="B14" s="680" t="s">
        <v>488</v>
      </c>
      <c r="C14" s="680"/>
      <c r="D14" s="681"/>
      <c r="E14" s="511"/>
      <c r="G14" s="512"/>
    </row>
    <row r="15" spans="1:11" s="505" customFormat="1" ht="13.15" customHeight="1" x14ac:dyDescent="0.2">
      <c r="A15" s="510"/>
      <c r="B15" s="680" t="s">
        <v>489</v>
      </c>
      <c r="C15" s="680"/>
      <c r="D15" s="681"/>
      <c r="E15" s="511"/>
      <c r="G15" s="512"/>
    </row>
    <row r="16" spans="1:11" s="505" customFormat="1" ht="13.15" customHeight="1" x14ac:dyDescent="0.2">
      <c r="A16" s="510"/>
      <c r="B16" s="680" t="s">
        <v>490</v>
      </c>
      <c r="C16" s="680"/>
      <c r="D16" s="681"/>
      <c r="E16" s="511"/>
      <c r="G16" s="512"/>
    </row>
    <row r="17" spans="1:8" s="505" customFormat="1" ht="13.15" customHeight="1" x14ac:dyDescent="0.2">
      <c r="A17" s="510"/>
      <c r="B17" s="688"/>
      <c r="C17" s="688"/>
      <c r="D17" s="515"/>
      <c r="E17" s="511"/>
      <c r="G17" s="512"/>
    </row>
    <row r="18" spans="1:8" s="505" customFormat="1" ht="13.15" customHeight="1" x14ac:dyDescent="0.2">
      <c r="B18" s="506" t="s">
        <v>491</v>
      </c>
      <c r="C18" s="516"/>
      <c r="D18" s="515"/>
      <c r="E18" s="511"/>
      <c r="G18" s="512"/>
    </row>
    <row r="19" spans="1:8" s="505" customFormat="1" ht="13.15" customHeight="1" x14ac:dyDescent="0.2">
      <c r="A19" s="510"/>
      <c r="B19" s="680" t="s">
        <v>492</v>
      </c>
      <c r="C19" s="680"/>
      <c r="D19" s="681"/>
      <c r="E19" s="511"/>
      <c r="G19" s="512"/>
    </row>
    <row r="20" spans="1:8" s="505" customFormat="1" ht="13.15" customHeight="1" x14ac:dyDescent="0.2">
      <c r="A20" s="510"/>
      <c r="B20" s="680" t="s">
        <v>493</v>
      </c>
      <c r="C20" s="680"/>
      <c r="D20" s="681"/>
      <c r="E20" s="511"/>
      <c r="G20" s="512"/>
    </row>
    <row r="21" spans="1:8" s="505" customFormat="1" ht="13.15" customHeight="1" x14ac:dyDescent="0.2">
      <c r="A21" s="510"/>
      <c r="B21" s="680" t="s">
        <v>494</v>
      </c>
      <c r="C21" s="680"/>
      <c r="D21" s="681"/>
      <c r="E21" s="511"/>
      <c r="G21" s="512"/>
    </row>
    <row r="22" spans="1:8" s="505" customFormat="1" ht="13.15" customHeight="1" x14ac:dyDescent="0.2">
      <c r="A22" s="510"/>
      <c r="B22" s="680" t="s">
        <v>495</v>
      </c>
      <c r="C22" s="680"/>
      <c r="D22" s="681"/>
      <c r="E22" s="511"/>
      <c r="G22" s="512"/>
    </row>
    <row r="23" spans="1:8" s="505" customFormat="1" ht="13.15" customHeight="1" x14ac:dyDescent="0.2">
      <c r="A23" s="510"/>
      <c r="B23" s="680" t="s">
        <v>496</v>
      </c>
      <c r="C23" s="680"/>
      <c r="D23" s="681"/>
      <c r="E23" s="511"/>
      <c r="G23" s="512"/>
    </row>
    <row r="24" spans="1:8" s="505" customFormat="1" ht="13.15" customHeight="1" x14ac:dyDescent="0.2">
      <c r="A24" s="510"/>
      <c r="B24" s="680" t="s">
        <v>497</v>
      </c>
      <c r="C24" s="680"/>
      <c r="D24" s="681"/>
      <c r="E24" s="511"/>
      <c r="G24" s="512"/>
    </row>
    <row r="25" spans="1:8" s="505" customFormat="1" ht="13.15" customHeight="1" x14ac:dyDescent="0.2">
      <c r="A25" s="510"/>
      <c r="B25" s="680" t="s">
        <v>498</v>
      </c>
      <c r="C25" s="680"/>
      <c r="D25" s="681"/>
      <c r="E25" s="511"/>
      <c r="G25" s="512"/>
    </row>
    <row r="26" spans="1:8" s="505" customFormat="1" ht="13.15" customHeight="1" x14ac:dyDescent="0.2">
      <c r="A26" s="510"/>
      <c r="B26" s="680" t="s">
        <v>499</v>
      </c>
      <c r="C26" s="680"/>
      <c r="D26" s="681"/>
      <c r="E26" s="511"/>
      <c r="G26" s="71"/>
    </row>
    <row r="27" spans="1:8" s="505" customFormat="1" ht="13.15" customHeight="1" x14ac:dyDescent="0.2">
      <c r="A27" s="510"/>
      <c r="B27" s="680" t="s">
        <v>500</v>
      </c>
      <c r="C27" s="680"/>
      <c r="D27" s="681"/>
      <c r="E27" s="511"/>
      <c r="G27" s="71"/>
    </row>
    <row r="28" spans="1:8" s="71" customFormat="1" ht="13.15" customHeight="1" x14ac:dyDescent="0.2">
      <c r="A28" s="510"/>
      <c r="B28" s="680" t="s">
        <v>501</v>
      </c>
      <c r="C28" s="680"/>
      <c r="D28" s="681"/>
      <c r="E28" s="511"/>
      <c r="F28" s="505"/>
    </row>
    <row r="29" spans="1:8" s="71" customFormat="1" ht="13.15" customHeight="1" x14ac:dyDescent="0.2">
      <c r="A29" s="510"/>
      <c r="B29" s="680" t="s">
        <v>502</v>
      </c>
      <c r="C29" s="680"/>
      <c r="D29" s="681"/>
      <c r="E29" s="511"/>
    </row>
    <row r="30" spans="1:8" s="71" customFormat="1" ht="13.15" customHeight="1" x14ac:dyDescent="0.2">
      <c r="A30" s="510"/>
      <c r="B30" s="680" t="s">
        <v>503</v>
      </c>
      <c r="C30" s="680"/>
      <c r="D30" s="681"/>
      <c r="E30" s="511"/>
    </row>
    <row r="31" spans="1:8" s="71" customFormat="1" ht="13.15" customHeight="1" x14ac:dyDescent="0.2">
      <c r="A31" s="510"/>
      <c r="B31" s="680" t="s">
        <v>504</v>
      </c>
      <c r="C31" s="680"/>
      <c r="D31" s="681"/>
      <c r="E31" s="511"/>
      <c r="H31" s="517"/>
    </row>
    <row r="32" spans="1:8" s="71" customFormat="1" ht="13.15" customHeight="1" x14ac:dyDescent="0.2">
      <c r="A32" s="510"/>
      <c r="B32" s="680" t="s">
        <v>505</v>
      </c>
      <c r="C32" s="680"/>
      <c r="D32" s="681"/>
      <c r="E32" s="511"/>
      <c r="H32" s="517"/>
    </row>
    <row r="33" spans="1:8" s="505" customFormat="1" ht="13.15" customHeight="1" x14ac:dyDescent="0.2">
      <c r="A33" s="510"/>
      <c r="B33" s="680" t="s">
        <v>506</v>
      </c>
      <c r="C33" s="680"/>
      <c r="D33" s="681"/>
      <c r="E33" s="511"/>
      <c r="F33" s="71"/>
      <c r="G33" s="71"/>
      <c r="H33" s="518"/>
    </row>
    <row r="34" spans="1:8" ht="13.15" customHeight="1" x14ac:dyDescent="0.2">
      <c r="A34" s="510"/>
      <c r="B34" s="519"/>
      <c r="C34" s="520"/>
      <c r="D34" s="521"/>
      <c r="E34" s="511"/>
      <c r="F34" s="71"/>
      <c r="G34" s="71"/>
      <c r="H34" s="522"/>
    </row>
    <row r="35" spans="1:8" ht="13.15" customHeight="1" x14ac:dyDescent="0.2">
      <c r="A35" s="682" t="s">
        <v>507</v>
      </c>
      <c r="B35" s="682"/>
      <c r="C35" s="682"/>
      <c r="D35" s="682"/>
      <c r="E35" s="682"/>
      <c r="F35" s="682"/>
      <c r="G35" s="682"/>
      <c r="H35" s="522"/>
    </row>
    <row r="36" spans="1:8" ht="13.15" customHeight="1" x14ac:dyDescent="0.2">
      <c r="A36" s="524"/>
      <c r="B36" s="525"/>
      <c r="C36" s="525"/>
      <c r="D36" s="526"/>
      <c r="E36" s="526"/>
      <c r="F36" s="526"/>
      <c r="G36" s="526"/>
      <c r="H36" s="522"/>
    </row>
    <row r="37" spans="1:8" ht="13.15" customHeight="1" x14ac:dyDescent="0.2">
      <c r="A37" s="683" t="s">
        <v>508</v>
      </c>
      <c r="B37" s="683"/>
      <c r="C37" s="683"/>
      <c r="D37" s="683"/>
      <c r="E37" s="683"/>
      <c r="F37" s="683"/>
      <c r="G37" s="683"/>
      <c r="H37" s="522"/>
    </row>
    <row r="38" spans="1:8" ht="13.15" customHeight="1" x14ac:dyDescent="0.2">
      <c r="A38" s="527"/>
      <c r="B38" s="528"/>
      <c r="C38" s="528"/>
      <c r="D38" s="515"/>
      <c r="E38" s="529"/>
      <c r="F38" s="517"/>
      <c r="G38" s="517"/>
      <c r="H38" s="522"/>
    </row>
    <row r="39" spans="1:8" ht="13.15" customHeight="1" x14ac:dyDescent="0.2">
      <c r="A39" s="684" t="s">
        <v>509</v>
      </c>
      <c r="B39" s="684"/>
      <c r="C39" s="684"/>
      <c r="D39" s="684"/>
      <c r="E39" s="684"/>
      <c r="F39" s="685"/>
      <c r="G39" s="685"/>
    </row>
    <row r="40" spans="1:8" ht="13.15" customHeight="1" x14ac:dyDescent="0.2">
      <c r="A40" s="685"/>
      <c r="B40" s="685"/>
      <c r="C40" s="685"/>
      <c r="D40" s="685"/>
      <c r="E40" s="685"/>
      <c r="F40" s="685"/>
      <c r="G40" s="685"/>
    </row>
    <row r="41" spans="1:8" ht="13.15" customHeight="1" x14ac:dyDescent="0.2">
      <c r="A41" s="530"/>
      <c r="B41" s="530"/>
      <c r="C41" s="530"/>
      <c r="D41" s="531"/>
      <c r="E41" s="531"/>
      <c r="F41" s="522"/>
      <c r="G41" s="522"/>
    </row>
    <row r="42" spans="1:8" ht="13.15" customHeight="1" x14ac:dyDescent="0.2">
      <c r="A42" s="686" t="s">
        <v>510</v>
      </c>
      <c r="B42" s="687"/>
      <c r="C42" s="687"/>
      <c r="D42" s="687"/>
      <c r="E42" s="687"/>
      <c r="F42" s="687"/>
      <c r="G42" s="687"/>
    </row>
    <row r="43" spans="1:8" ht="13.15" customHeight="1" x14ac:dyDescent="0.2">
      <c r="A43" s="683" t="s">
        <v>511</v>
      </c>
      <c r="B43" s="683"/>
      <c r="C43" s="532" t="s">
        <v>512</v>
      </c>
      <c r="D43" s="532"/>
      <c r="E43" s="532"/>
      <c r="F43" s="532"/>
      <c r="G43" s="532"/>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62" t="s">
        <v>7</v>
      </c>
      <c r="B4" s="562"/>
      <c r="C4" s="562"/>
      <c r="D4" s="562"/>
      <c r="E4" s="562"/>
      <c r="F4" s="562"/>
    </row>
    <row r="5" spans="1:6" ht="12.75" customHeight="1" x14ac:dyDescent="0.2">
      <c r="A5" s="21"/>
      <c r="B5" s="22"/>
      <c r="C5" s="21"/>
      <c r="D5" s="22"/>
      <c r="E5" s="21"/>
      <c r="F5" s="21"/>
    </row>
    <row r="6" spans="1:6" ht="12.75" customHeight="1" x14ac:dyDescent="0.2">
      <c r="A6" s="25" t="s">
        <v>8</v>
      </c>
      <c r="B6" s="26"/>
      <c r="C6" s="555" t="s">
        <v>9</v>
      </c>
      <c r="D6" s="555"/>
      <c r="E6" s="555"/>
      <c r="F6" s="555"/>
    </row>
    <row r="7" spans="1:6" ht="12.75" customHeight="1" x14ac:dyDescent="0.2">
      <c r="A7" s="25"/>
      <c r="B7" s="26"/>
      <c r="C7" s="27"/>
      <c r="D7" s="27"/>
      <c r="E7" s="27"/>
      <c r="F7" s="27"/>
    </row>
    <row r="8" spans="1:6" ht="12.75" customHeight="1" x14ac:dyDescent="0.2">
      <c r="A8" s="25" t="s">
        <v>10</v>
      </c>
      <c r="B8" s="26"/>
      <c r="C8" s="555" t="s">
        <v>11</v>
      </c>
      <c r="D8" s="555"/>
      <c r="E8" s="555"/>
      <c r="F8" s="555"/>
    </row>
    <row r="9" spans="1:6" ht="12.75" customHeight="1" x14ac:dyDescent="0.2">
      <c r="A9" s="25"/>
      <c r="B9" s="26"/>
      <c r="C9" s="27"/>
      <c r="D9" s="27"/>
      <c r="E9" s="27"/>
      <c r="F9" s="27"/>
    </row>
    <row r="10" spans="1:6" ht="12.75" customHeight="1" x14ac:dyDescent="0.2">
      <c r="A10" s="25" t="s">
        <v>12</v>
      </c>
      <c r="C10" s="563" t="s">
        <v>13</v>
      </c>
      <c r="D10" s="563"/>
      <c r="E10" s="563"/>
      <c r="F10" s="563"/>
    </row>
    <row r="11" spans="1:6" ht="12.75" customHeight="1" x14ac:dyDescent="0.2">
      <c r="A11" s="22"/>
      <c r="B11" s="21"/>
      <c r="C11" s="28"/>
      <c r="D11" s="27"/>
      <c r="E11" s="29"/>
      <c r="F11" s="27"/>
    </row>
    <row r="12" spans="1:6" ht="12.75" customHeight="1" x14ac:dyDescent="0.2">
      <c r="A12" s="25" t="s">
        <v>14</v>
      </c>
      <c r="B12" s="21"/>
      <c r="C12" s="564" t="s">
        <v>15</v>
      </c>
      <c r="D12" s="564"/>
      <c r="E12" s="564"/>
      <c r="F12" s="564"/>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54" t="s">
        <v>20</v>
      </c>
      <c r="B18" s="554"/>
      <c r="C18" s="31" t="s">
        <v>21</v>
      </c>
      <c r="D18" s="27"/>
      <c r="E18" s="27"/>
      <c r="F18" s="27"/>
    </row>
    <row r="19" spans="1:6" ht="12.75" customHeight="1" x14ac:dyDescent="0.2">
      <c r="A19" s="22"/>
      <c r="B19" s="21"/>
      <c r="C19" s="32"/>
      <c r="D19" s="27"/>
      <c r="E19" s="27"/>
      <c r="F19" s="27"/>
    </row>
    <row r="20" spans="1:6" ht="89.25" customHeight="1" x14ac:dyDescent="0.2">
      <c r="A20" s="25" t="s">
        <v>22</v>
      </c>
      <c r="B20" s="21"/>
      <c r="C20" s="555" t="s">
        <v>23</v>
      </c>
      <c r="D20" s="555"/>
      <c r="E20" s="555"/>
      <c r="F20" s="555"/>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56" t="s">
        <v>38</v>
      </c>
      <c r="D33" s="557"/>
      <c r="E33" s="557"/>
      <c r="F33" s="557"/>
    </row>
    <row r="34" spans="1:6" ht="12.75" customHeight="1" x14ac:dyDescent="0.2">
      <c r="A34" s="26"/>
      <c r="B34" s="26"/>
      <c r="C34" s="558" t="s">
        <v>39</v>
      </c>
      <c r="D34" s="559"/>
      <c r="E34" s="559"/>
      <c r="F34" s="559"/>
    </row>
    <row r="35" spans="1:6" ht="25.5" customHeight="1" x14ac:dyDescent="0.2">
      <c r="A35" s="26"/>
      <c r="B35" s="26"/>
      <c r="C35" s="560" t="s">
        <v>40</v>
      </c>
      <c r="D35" s="561"/>
      <c r="E35" s="561"/>
      <c r="F35" s="561"/>
    </row>
    <row r="36" spans="1:6" ht="12.75" x14ac:dyDescent="0.2">
      <c r="B36" s="26"/>
    </row>
    <row r="37" spans="1:6" ht="12.75" x14ac:dyDescent="0.2">
      <c r="A37" s="22" t="s">
        <v>41</v>
      </c>
      <c r="C37" s="45" t="s">
        <v>42</v>
      </c>
      <c r="D37" s="36"/>
      <c r="E37" s="36"/>
      <c r="F37" s="36"/>
    </row>
    <row r="38" spans="1:6" ht="28.5" customHeight="1" x14ac:dyDescent="0.2">
      <c r="C38" s="557" t="s">
        <v>43</v>
      </c>
      <c r="D38" s="557"/>
      <c r="E38" s="557"/>
      <c r="F38" s="557"/>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5" t="s">
        <v>89</v>
      </c>
      <c r="C41" s="565"/>
      <c r="D41" s="565"/>
      <c r="E41" s="565"/>
      <c r="F41" s="565"/>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58635</v>
      </c>
      <c r="E12" s="114">
        <v>58386</v>
      </c>
      <c r="F12" s="114">
        <v>59039</v>
      </c>
      <c r="G12" s="114">
        <v>56980</v>
      </c>
      <c r="H12" s="114">
        <v>56870</v>
      </c>
      <c r="I12" s="115">
        <v>1765</v>
      </c>
      <c r="J12" s="116">
        <v>3.1035695445753473</v>
      </c>
      <c r="N12" s="117"/>
    </row>
    <row r="13" spans="1:15" s="110" customFormat="1" ht="13.5" customHeight="1" x14ac:dyDescent="0.2">
      <c r="A13" s="118" t="s">
        <v>105</v>
      </c>
      <c r="B13" s="119" t="s">
        <v>106</v>
      </c>
      <c r="C13" s="113">
        <v>52.552229896819306</v>
      </c>
      <c r="D13" s="114">
        <v>30814</v>
      </c>
      <c r="E13" s="114">
        <v>30680</v>
      </c>
      <c r="F13" s="114">
        <v>31010</v>
      </c>
      <c r="G13" s="114">
        <v>30073</v>
      </c>
      <c r="H13" s="114">
        <v>30015</v>
      </c>
      <c r="I13" s="115">
        <v>799</v>
      </c>
      <c r="J13" s="116">
        <v>2.6620023321672499</v>
      </c>
    </row>
    <row r="14" spans="1:15" s="110" customFormat="1" ht="13.5" customHeight="1" x14ac:dyDescent="0.2">
      <c r="A14" s="120"/>
      <c r="B14" s="119" t="s">
        <v>107</v>
      </c>
      <c r="C14" s="113">
        <v>47.447770103180694</v>
      </c>
      <c r="D14" s="114">
        <v>27821</v>
      </c>
      <c r="E14" s="114">
        <v>27706</v>
      </c>
      <c r="F14" s="114">
        <v>28029</v>
      </c>
      <c r="G14" s="114">
        <v>26907</v>
      </c>
      <c r="H14" s="114">
        <v>26855</v>
      </c>
      <c r="I14" s="115">
        <v>966</v>
      </c>
      <c r="J14" s="116">
        <v>3.5970955129398621</v>
      </c>
    </row>
    <row r="15" spans="1:15" s="110" customFormat="1" ht="13.5" customHeight="1" x14ac:dyDescent="0.2">
      <c r="A15" s="118" t="s">
        <v>105</v>
      </c>
      <c r="B15" s="121" t="s">
        <v>108</v>
      </c>
      <c r="C15" s="113">
        <v>12.702310906455189</v>
      </c>
      <c r="D15" s="114">
        <v>7448</v>
      </c>
      <c r="E15" s="114">
        <v>7602</v>
      </c>
      <c r="F15" s="114">
        <v>7915</v>
      </c>
      <c r="G15" s="114">
        <v>6924</v>
      </c>
      <c r="H15" s="114">
        <v>7173</v>
      </c>
      <c r="I15" s="115">
        <v>275</v>
      </c>
      <c r="J15" s="116">
        <v>3.83382127422278</v>
      </c>
    </row>
    <row r="16" spans="1:15" s="110" customFormat="1" ht="13.5" customHeight="1" x14ac:dyDescent="0.2">
      <c r="A16" s="118"/>
      <c r="B16" s="121" t="s">
        <v>109</v>
      </c>
      <c r="C16" s="113">
        <v>65.419971007077677</v>
      </c>
      <c r="D16" s="114">
        <v>38359</v>
      </c>
      <c r="E16" s="114">
        <v>38203</v>
      </c>
      <c r="F16" s="114">
        <v>38610</v>
      </c>
      <c r="G16" s="114">
        <v>37908</v>
      </c>
      <c r="H16" s="114">
        <v>37779</v>
      </c>
      <c r="I16" s="115">
        <v>580</v>
      </c>
      <c r="J16" s="116">
        <v>1.5352444479737419</v>
      </c>
    </row>
    <row r="17" spans="1:10" s="110" customFormat="1" ht="13.5" customHeight="1" x14ac:dyDescent="0.2">
      <c r="A17" s="118"/>
      <c r="B17" s="121" t="s">
        <v>110</v>
      </c>
      <c r="C17" s="113">
        <v>20.508228873539696</v>
      </c>
      <c r="D17" s="114">
        <v>12025</v>
      </c>
      <c r="E17" s="114">
        <v>11798</v>
      </c>
      <c r="F17" s="114">
        <v>11751</v>
      </c>
      <c r="G17" s="114">
        <v>11418</v>
      </c>
      <c r="H17" s="114">
        <v>11232</v>
      </c>
      <c r="I17" s="115">
        <v>793</v>
      </c>
      <c r="J17" s="116">
        <v>7.0601851851851851</v>
      </c>
    </row>
    <row r="18" spans="1:10" s="110" customFormat="1" ht="13.5" customHeight="1" x14ac:dyDescent="0.2">
      <c r="A18" s="120"/>
      <c r="B18" s="121" t="s">
        <v>111</v>
      </c>
      <c r="C18" s="113">
        <v>1.3694892129274325</v>
      </c>
      <c r="D18" s="114">
        <v>803</v>
      </c>
      <c r="E18" s="114">
        <v>783</v>
      </c>
      <c r="F18" s="114">
        <v>763</v>
      </c>
      <c r="G18" s="114">
        <v>730</v>
      </c>
      <c r="H18" s="114">
        <v>686</v>
      </c>
      <c r="I18" s="115">
        <v>117</v>
      </c>
      <c r="J18" s="116">
        <v>17.055393586005831</v>
      </c>
    </row>
    <row r="19" spans="1:10" s="110" customFormat="1" ht="13.5" customHeight="1" x14ac:dyDescent="0.2">
      <c r="A19" s="120"/>
      <c r="B19" s="121" t="s">
        <v>112</v>
      </c>
      <c r="C19" s="113">
        <v>0.36326426195958045</v>
      </c>
      <c r="D19" s="114">
        <v>213</v>
      </c>
      <c r="E19" s="114">
        <v>223</v>
      </c>
      <c r="F19" s="114">
        <v>213</v>
      </c>
      <c r="G19" s="114">
        <v>181</v>
      </c>
      <c r="H19" s="114">
        <v>149</v>
      </c>
      <c r="I19" s="115">
        <v>64</v>
      </c>
      <c r="J19" s="116">
        <v>42.95302013422819</v>
      </c>
    </row>
    <row r="20" spans="1:10" s="110" customFormat="1" ht="13.5" customHeight="1" x14ac:dyDescent="0.2">
      <c r="A20" s="118" t="s">
        <v>113</v>
      </c>
      <c r="B20" s="122" t="s">
        <v>114</v>
      </c>
      <c r="C20" s="113">
        <v>68.85307410249851</v>
      </c>
      <c r="D20" s="114">
        <v>40372</v>
      </c>
      <c r="E20" s="114">
        <v>40339</v>
      </c>
      <c r="F20" s="114">
        <v>40952</v>
      </c>
      <c r="G20" s="114">
        <v>39408</v>
      </c>
      <c r="H20" s="114">
        <v>39438</v>
      </c>
      <c r="I20" s="115">
        <v>934</v>
      </c>
      <c r="J20" s="116">
        <v>2.3682742532582788</v>
      </c>
    </row>
    <row r="21" spans="1:10" s="110" customFormat="1" ht="13.5" customHeight="1" x14ac:dyDescent="0.2">
      <c r="A21" s="120"/>
      <c r="B21" s="122" t="s">
        <v>115</v>
      </c>
      <c r="C21" s="113">
        <v>31.146925897501493</v>
      </c>
      <c r="D21" s="114">
        <v>18263</v>
      </c>
      <c r="E21" s="114">
        <v>18047</v>
      </c>
      <c r="F21" s="114">
        <v>18087</v>
      </c>
      <c r="G21" s="114">
        <v>17572</v>
      </c>
      <c r="H21" s="114">
        <v>17432</v>
      </c>
      <c r="I21" s="115">
        <v>831</v>
      </c>
      <c r="J21" s="116">
        <v>4.7670949977053692</v>
      </c>
    </row>
    <row r="22" spans="1:10" s="110" customFormat="1" ht="13.5" customHeight="1" x14ac:dyDescent="0.2">
      <c r="A22" s="118" t="s">
        <v>113</v>
      </c>
      <c r="B22" s="122" t="s">
        <v>116</v>
      </c>
      <c r="C22" s="113">
        <v>92.149739916432168</v>
      </c>
      <c r="D22" s="114">
        <v>54032</v>
      </c>
      <c r="E22" s="114">
        <v>54031</v>
      </c>
      <c r="F22" s="114">
        <v>54619</v>
      </c>
      <c r="G22" s="114">
        <v>52838</v>
      </c>
      <c r="H22" s="114">
        <v>52803</v>
      </c>
      <c r="I22" s="115">
        <v>1229</v>
      </c>
      <c r="J22" s="116">
        <v>2.3275192697384619</v>
      </c>
    </row>
    <row r="23" spans="1:10" s="110" customFormat="1" ht="13.5" customHeight="1" x14ac:dyDescent="0.2">
      <c r="A23" s="123"/>
      <c r="B23" s="124" t="s">
        <v>117</v>
      </c>
      <c r="C23" s="125">
        <v>7.7973906369915582</v>
      </c>
      <c r="D23" s="114">
        <v>4572</v>
      </c>
      <c r="E23" s="114">
        <v>4324</v>
      </c>
      <c r="F23" s="114">
        <v>4390</v>
      </c>
      <c r="G23" s="114">
        <v>4111</v>
      </c>
      <c r="H23" s="114">
        <v>4035</v>
      </c>
      <c r="I23" s="115">
        <v>537</v>
      </c>
      <c r="J23" s="116">
        <v>13.308550185873607</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16673</v>
      </c>
      <c r="E26" s="114">
        <v>17556</v>
      </c>
      <c r="F26" s="114">
        <v>17641</v>
      </c>
      <c r="G26" s="114">
        <v>17725</v>
      </c>
      <c r="H26" s="140">
        <v>17349</v>
      </c>
      <c r="I26" s="115">
        <v>-676</v>
      </c>
      <c r="J26" s="116">
        <v>-3.8964781831805868</v>
      </c>
    </row>
    <row r="27" spans="1:10" s="110" customFormat="1" ht="13.5" customHeight="1" x14ac:dyDescent="0.2">
      <c r="A27" s="118" t="s">
        <v>105</v>
      </c>
      <c r="B27" s="119" t="s">
        <v>106</v>
      </c>
      <c r="C27" s="113">
        <v>40.736520122353504</v>
      </c>
      <c r="D27" s="115">
        <v>6792</v>
      </c>
      <c r="E27" s="114">
        <v>7149</v>
      </c>
      <c r="F27" s="114">
        <v>7178</v>
      </c>
      <c r="G27" s="114">
        <v>7188</v>
      </c>
      <c r="H27" s="140">
        <v>7007</v>
      </c>
      <c r="I27" s="115">
        <v>-215</v>
      </c>
      <c r="J27" s="116">
        <v>-3.068360211217354</v>
      </c>
    </row>
    <row r="28" spans="1:10" s="110" customFormat="1" ht="13.5" customHeight="1" x14ac:dyDescent="0.2">
      <c r="A28" s="120"/>
      <c r="B28" s="119" t="s">
        <v>107</v>
      </c>
      <c r="C28" s="113">
        <v>59.263479877646496</v>
      </c>
      <c r="D28" s="115">
        <v>9881</v>
      </c>
      <c r="E28" s="114">
        <v>10407</v>
      </c>
      <c r="F28" s="114">
        <v>10463</v>
      </c>
      <c r="G28" s="114">
        <v>10537</v>
      </c>
      <c r="H28" s="140">
        <v>10342</v>
      </c>
      <c r="I28" s="115">
        <v>-461</v>
      </c>
      <c r="J28" s="116">
        <v>-4.4575517308064203</v>
      </c>
    </row>
    <row r="29" spans="1:10" s="110" customFormat="1" ht="13.5" customHeight="1" x14ac:dyDescent="0.2">
      <c r="A29" s="118" t="s">
        <v>105</v>
      </c>
      <c r="B29" s="121" t="s">
        <v>108</v>
      </c>
      <c r="C29" s="113">
        <v>18.395009896239429</v>
      </c>
      <c r="D29" s="115">
        <v>3067</v>
      </c>
      <c r="E29" s="114">
        <v>3211</v>
      </c>
      <c r="F29" s="114">
        <v>3302</v>
      </c>
      <c r="G29" s="114">
        <v>3408</v>
      </c>
      <c r="H29" s="140">
        <v>3274</v>
      </c>
      <c r="I29" s="115">
        <v>-207</v>
      </c>
      <c r="J29" s="116">
        <v>-6.3225412339645697</v>
      </c>
    </row>
    <row r="30" spans="1:10" s="110" customFormat="1" ht="13.5" customHeight="1" x14ac:dyDescent="0.2">
      <c r="A30" s="118"/>
      <c r="B30" s="121" t="s">
        <v>109</v>
      </c>
      <c r="C30" s="113">
        <v>44.796977148683503</v>
      </c>
      <c r="D30" s="115">
        <v>7469</v>
      </c>
      <c r="E30" s="114">
        <v>8001</v>
      </c>
      <c r="F30" s="114">
        <v>8048</v>
      </c>
      <c r="G30" s="114">
        <v>8051</v>
      </c>
      <c r="H30" s="140">
        <v>7936</v>
      </c>
      <c r="I30" s="115">
        <v>-467</v>
      </c>
      <c r="J30" s="116">
        <v>-5.884576612903226</v>
      </c>
    </row>
    <row r="31" spans="1:10" s="110" customFormat="1" ht="13.5" customHeight="1" x14ac:dyDescent="0.2">
      <c r="A31" s="118"/>
      <c r="B31" s="121" t="s">
        <v>110</v>
      </c>
      <c r="C31" s="113">
        <v>18.664907335212618</v>
      </c>
      <c r="D31" s="115">
        <v>3112</v>
      </c>
      <c r="E31" s="114">
        <v>3198</v>
      </c>
      <c r="F31" s="114">
        <v>3169</v>
      </c>
      <c r="G31" s="114">
        <v>3161</v>
      </c>
      <c r="H31" s="140">
        <v>3137</v>
      </c>
      <c r="I31" s="115">
        <v>-25</v>
      </c>
      <c r="J31" s="116">
        <v>-0.79693975135479755</v>
      </c>
    </row>
    <row r="32" spans="1:10" s="110" customFormat="1" ht="13.5" customHeight="1" x14ac:dyDescent="0.2">
      <c r="A32" s="120"/>
      <c r="B32" s="121" t="s">
        <v>111</v>
      </c>
      <c r="C32" s="113">
        <v>18.14310561986445</v>
      </c>
      <c r="D32" s="115">
        <v>3025</v>
      </c>
      <c r="E32" s="114">
        <v>3146</v>
      </c>
      <c r="F32" s="114">
        <v>3122</v>
      </c>
      <c r="G32" s="114">
        <v>3105</v>
      </c>
      <c r="H32" s="140">
        <v>3002</v>
      </c>
      <c r="I32" s="115">
        <v>23</v>
      </c>
      <c r="J32" s="116">
        <v>0.76615589606928713</v>
      </c>
    </row>
    <row r="33" spans="1:10" s="110" customFormat="1" ht="13.5" customHeight="1" x14ac:dyDescent="0.2">
      <c r="A33" s="120"/>
      <c r="B33" s="121" t="s">
        <v>112</v>
      </c>
      <c r="C33" s="113">
        <v>1.6073891921069994</v>
      </c>
      <c r="D33" s="115">
        <v>268</v>
      </c>
      <c r="E33" s="114">
        <v>300</v>
      </c>
      <c r="F33" s="114">
        <v>323</v>
      </c>
      <c r="G33" s="114">
        <v>279</v>
      </c>
      <c r="H33" s="140">
        <v>272</v>
      </c>
      <c r="I33" s="115">
        <v>-4</v>
      </c>
      <c r="J33" s="116">
        <v>-1.4705882352941178</v>
      </c>
    </row>
    <row r="34" spans="1:10" s="110" customFormat="1" ht="13.5" customHeight="1" x14ac:dyDescent="0.2">
      <c r="A34" s="118" t="s">
        <v>113</v>
      </c>
      <c r="B34" s="122" t="s">
        <v>116</v>
      </c>
      <c r="C34" s="113">
        <v>95.069873448089723</v>
      </c>
      <c r="D34" s="115">
        <v>15851</v>
      </c>
      <c r="E34" s="114">
        <v>16728</v>
      </c>
      <c r="F34" s="114">
        <v>16834</v>
      </c>
      <c r="G34" s="114">
        <v>16914</v>
      </c>
      <c r="H34" s="140">
        <v>16566</v>
      </c>
      <c r="I34" s="115">
        <v>-715</v>
      </c>
      <c r="J34" s="116">
        <v>-4.3160690571049134</v>
      </c>
    </row>
    <row r="35" spans="1:10" s="110" customFormat="1" ht="13.5" customHeight="1" x14ac:dyDescent="0.2">
      <c r="A35" s="118"/>
      <c r="B35" s="119" t="s">
        <v>117</v>
      </c>
      <c r="C35" s="113">
        <v>4.8161698554549268</v>
      </c>
      <c r="D35" s="115">
        <v>803</v>
      </c>
      <c r="E35" s="114">
        <v>811</v>
      </c>
      <c r="F35" s="114">
        <v>786</v>
      </c>
      <c r="G35" s="114">
        <v>790</v>
      </c>
      <c r="H35" s="140">
        <v>760</v>
      </c>
      <c r="I35" s="115">
        <v>43</v>
      </c>
      <c r="J35" s="116">
        <v>5.6578947368421053</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9924</v>
      </c>
      <c r="E37" s="114">
        <v>10374</v>
      </c>
      <c r="F37" s="114">
        <v>10379</v>
      </c>
      <c r="G37" s="114">
        <v>10729</v>
      </c>
      <c r="H37" s="140">
        <v>10519</v>
      </c>
      <c r="I37" s="115">
        <v>-595</v>
      </c>
      <c r="J37" s="116">
        <v>-5.6564312196976898</v>
      </c>
    </row>
    <row r="38" spans="1:10" s="110" customFormat="1" ht="13.5" customHeight="1" x14ac:dyDescent="0.2">
      <c r="A38" s="118" t="s">
        <v>105</v>
      </c>
      <c r="B38" s="119" t="s">
        <v>106</v>
      </c>
      <c r="C38" s="113">
        <v>39.258363563079406</v>
      </c>
      <c r="D38" s="115">
        <v>3896</v>
      </c>
      <c r="E38" s="114">
        <v>4043</v>
      </c>
      <c r="F38" s="114">
        <v>4049</v>
      </c>
      <c r="G38" s="114">
        <v>4179</v>
      </c>
      <c r="H38" s="140">
        <v>4101</v>
      </c>
      <c r="I38" s="115">
        <v>-205</v>
      </c>
      <c r="J38" s="116">
        <v>-4.9987807851743478</v>
      </c>
    </row>
    <row r="39" spans="1:10" s="110" customFormat="1" ht="13.5" customHeight="1" x14ac:dyDescent="0.2">
      <c r="A39" s="120"/>
      <c r="B39" s="119" t="s">
        <v>107</v>
      </c>
      <c r="C39" s="113">
        <v>60.741636436920594</v>
      </c>
      <c r="D39" s="115">
        <v>6028</v>
      </c>
      <c r="E39" s="114">
        <v>6331</v>
      </c>
      <c r="F39" s="114">
        <v>6330</v>
      </c>
      <c r="G39" s="114">
        <v>6550</v>
      </c>
      <c r="H39" s="140">
        <v>6418</v>
      </c>
      <c r="I39" s="115">
        <v>-390</v>
      </c>
      <c r="J39" s="116">
        <v>-6.0766593954502959</v>
      </c>
    </row>
    <row r="40" spans="1:10" s="110" customFormat="1" ht="13.5" customHeight="1" x14ac:dyDescent="0.2">
      <c r="A40" s="118" t="s">
        <v>105</v>
      </c>
      <c r="B40" s="121" t="s">
        <v>108</v>
      </c>
      <c r="C40" s="113">
        <v>21.291817815397017</v>
      </c>
      <c r="D40" s="115">
        <v>2113</v>
      </c>
      <c r="E40" s="114">
        <v>2144</v>
      </c>
      <c r="F40" s="114">
        <v>2163</v>
      </c>
      <c r="G40" s="114">
        <v>2447</v>
      </c>
      <c r="H40" s="140">
        <v>2303</v>
      </c>
      <c r="I40" s="115">
        <v>-190</v>
      </c>
      <c r="J40" s="116">
        <v>-8.2501085540599224</v>
      </c>
    </row>
    <row r="41" spans="1:10" s="110" customFormat="1" ht="13.5" customHeight="1" x14ac:dyDescent="0.2">
      <c r="A41" s="118"/>
      <c r="B41" s="121" t="s">
        <v>109</v>
      </c>
      <c r="C41" s="113">
        <v>29.081015719467956</v>
      </c>
      <c r="D41" s="115">
        <v>2886</v>
      </c>
      <c r="E41" s="114">
        <v>3127</v>
      </c>
      <c r="F41" s="114">
        <v>3125</v>
      </c>
      <c r="G41" s="114">
        <v>3183</v>
      </c>
      <c r="H41" s="140">
        <v>3220</v>
      </c>
      <c r="I41" s="115">
        <v>-334</v>
      </c>
      <c r="J41" s="116">
        <v>-10.372670807453416</v>
      </c>
    </row>
    <row r="42" spans="1:10" s="110" customFormat="1" ht="13.5" customHeight="1" x14ac:dyDescent="0.2">
      <c r="A42" s="118"/>
      <c r="B42" s="121" t="s">
        <v>110</v>
      </c>
      <c r="C42" s="113">
        <v>19.830713422007253</v>
      </c>
      <c r="D42" s="115">
        <v>1968</v>
      </c>
      <c r="E42" s="114">
        <v>2031</v>
      </c>
      <c r="F42" s="114">
        <v>2038</v>
      </c>
      <c r="G42" s="114">
        <v>2063</v>
      </c>
      <c r="H42" s="140">
        <v>2065</v>
      </c>
      <c r="I42" s="115">
        <v>-97</v>
      </c>
      <c r="J42" s="116">
        <v>-4.6973365617433416</v>
      </c>
    </row>
    <row r="43" spans="1:10" s="110" customFormat="1" ht="13.5" customHeight="1" x14ac:dyDescent="0.2">
      <c r="A43" s="120"/>
      <c r="B43" s="121" t="s">
        <v>111</v>
      </c>
      <c r="C43" s="113">
        <v>29.796453043127769</v>
      </c>
      <c r="D43" s="115">
        <v>2957</v>
      </c>
      <c r="E43" s="114">
        <v>3072</v>
      </c>
      <c r="F43" s="114">
        <v>3053</v>
      </c>
      <c r="G43" s="114">
        <v>3036</v>
      </c>
      <c r="H43" s="140">
        <v>2931</v>
      </c>
      <c r="I43" s="115">
        <v>26</v>
      </c>
      <c r="J43" s="116">
        <v>0.88706925963834871</v>
      </c>
    </row>
    <row r="44" spans="1:10" s="110" customFormat="1" ht="13.5" customHeight="1" x14ac:dyDescent="0.2">
      <c r="A44" s="120"/>
      <c r="B44" s="121" t="s">
        <v>112</v>
      </c>
      <c r="C44" s="113">
        <v>2.5594518339379282</v>
      </c>
      <c r="D44" s="115">
        <v>254</v>
      </c>
      <c r="E44" s="114">
        <v>282</v>
      </c>
      <c r="F44" s="114">
        <v>307</v>
      </c>
      <c r="G44" s="114">
        <v>264</v>
      </c>
      <c r="H44" s="140">
        <v>251</v>
      </c>
      <c r="I44" s="115">
        <v>3</v>
      </c>
      <c r="J44" s="116">
        <v>1.1952191235059761</v>
      </c>
    </row>
    <row r="45" spans="1:10" s="110" customFormat="1" ht="13.5" customHeight="1" x14ac:dyDescent="0.2">
      <c r="A45" s="118" t="s">
        <v>113</v>
      </c>
      <c r="B45" s="122" t="s">
        <v>116</v>
      </c>
      <c r="C45" s="113">
        <v>95.213623538895604</v>
      </c>
      <c r="D45" s="115">
        <v>9449</v>
      </c>
      <c r="E45" s="114">
        <v>9876</v>
      </c>
      <c r="F45" s="114">
        <v>9877</v>
      </c>
      <c r="G45" s="114">
        <v>10224</v>
      </c>
      <c r="H45" s="140">
        <v>10019</v>
      </c>
      <c r="I45" s="115">
        <v>-570</v>
      </c>
      <c r="J45" s="116">
        <v>-5.6891905379778418</v>
      </c>
    </row>
    <row r="46" spans="1:10" s="110" customFormat="1" ht="13.5" customHeight="1" x14ac:dyDescent="0.2">
      <c r="A46" s="118"/>
      <c r="B46" s="119" t="s">
        <v>117</v>
      </c>
      <c r="C46" s="113">
        <v>4.5949214026602174</v>
      </c>
      <c r="D46" s="115">
        <v>456</v>
      </c>
      <c r="E46" s="114">
        <v>481</v>
      </c>
      <c r="F46" s="114">
        <v>482</v>
      </c>
      <c r="G46" s="114">
        <v>485</v>
      </c>
      <c r="H46" s="140">
        <v>478</v>
      </c>
      <c r="I46" s="115">
        <v>-22</v>
      </c>
      <c r="J46" s="116">
        <v>-4.6025104602510458</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6749</v>
      </c>
      <c r="E48" s="114">
        <v>7182</v>
      </c>
      <c r="F48" s="114">
        <v>7262</v>
      </c>
      <c r="G48" s="114">
        <v>6996</v>
      </c>
      <c r="H48" s="140">
        <v>6830</v>
      </c>
      <c r="I48" s="115">
        <v>-81</v>
      </c>
      <c r="J48" s="116">
        <v>-1.1859443631039532</v>
      </c>
    </row>
    <row r="49" spans="1:12" s="110" customFormat="1" ht="13.5" customHeight="1" x14ac:dyDescent="0.2">
      <c r="A49" s="118" t="s">
        <v>105</v>
      </c>
      <c r="B49" s="119" t="s">
        <v>106</v>
      </c>
      <c r="C49" s="113">
        <v>42.910060749740701</v>
      </c>
      <c r="D49" s="115">
        <v>2896</v>
      </c>
      <c r="E49" s="114">
        <v>3106</v>
      </c>
      <c r="F49" s="114">
        <v>3129</v>
      </c>
      <c r="G49" s="114">
        <v>3009</v>
      </c>
      <c r="H49" s="140">
        <v>2906</v>
      </c>
      <c r="I49" s="115">
        <v>-10</v>
      </c>
      <c r="J49" s="116">
        <v>-0.34411562284927738</v>
      </c>
    </row>
    <row r="50" spans="1:12" s="110" customFormat="1" ht="13.5" customHeight="1" x14ac:dyDescent="0.2">
      <c r="A50" s="120"/>
      <c r="B50" s="119" t="s">
        <v>107</v>
      </c>
      <c r="C50" s="113">
        <v>57.089939250259299</v>
      </c>
      <c r="D50" s="115">
        <v>3853</v>
      </c>
      <c r="E50" s="114">
        <v>4076</v>
      </c>
      <c r="F50" s="114">
        <v>4133</v>
      </c>
      <c r="G50" s="114">
        <v>3987</v>
      </c>
      <c r="H50" s="140">
        <v>3924</v>
      </c>
      <c r="I50" s="115">
        <v>-71</v>
      </c>
      <c r="J50" s="116">
        <v>-1.8093781855249744</v>
      </c>
    </row>
    <row r="51" spans="1:12" s="110" customFormat="1" ht="13.5" customHeight="1" x14ac:dyDescent="0.2">
      <c r="A51" s="118" t="s">
        <v>105</v>
      </c>
      <c r="B51" s="121" t="s">
        <v>108</v>
      </c>
      <c r="C51" s="113">
        <v>14.135427470736406</v>
      </c>
      <c r="D51" s="115">
        <v>954</v>
      </c>
      <c r="E51" s="114">
        <v>1067</v>
      </c>
      <c r="F51" s="114">
        <v>1139</v>
      </c>
      <c r="G51" s="114">
        <v>961</v>
      </c>
      <c r="H51" s="140">
        <v>971</v>
      </c>
      <c r="I51" s="115">
        <v>-17</v>
      </c>
      <c r="J51" s="116">
        <v>-1.7507723995880535</v>
      </c>
    </row>
    <row r="52" spans="1:12" s="110" customFormat="1" ht="13.5" customHeight="1" x14ac:dyDescent="0.2">
      <c r="A52" s="118"/>
      <c r="B52" s="121" t="s">
        <v>109</v>
      </c>
      <c r="C52" s="113">
        <v>67.906356497258855</v>
      </c>
      <c r="D52" s="115">
        <v>4583</v>
      </c>
      <c r="E52" s="114">
        <v>4874</v>
      </c>
      <c r="F52" s="114">
        <v>4923</v>
      </c>
      <c r="G52" s="114">
        <v>4868</v>
      </c>
      <c r="H52" s="140">
        <v>4716</v>
      </c>
      <c r="I52" s="115">
        <v>-133</v>
      </c>
      <c r="J52" s="116">
        <v>-2.820186598812553</v>
      </c>
    </row>
    <row r="53" spans="1:12" s="110" customFormat="1" ht="13.5" customHeight="1" x14ac:dyDescent="0.2">
      <c r="A53" s="118"/>
      <c r="B53" s="121" t="s">
        <v>110</v>
      </c>
      <c r="C53" s="113">
        <v>16.95065935694177</v>
      </c>
      <c r="D53" s="115">
        <v>1144</v>
      </c>
      <c r="E53" s="114">
        <v>1167</v>
      </c>
      <c r="F53" s="114">
        <v>1131</v>
      </c>
      <c r="G53" s="114">
        <v>1098</v>
      </c>
      <c r="H53" s="140">
        <v>1072</v>
      </c>
      <c r="I53" s="115">
        <v>72</v>
      </c>
      <c r="J53" s="116">
        <v>6.7164179104477615</v>
      </c>
    </row>
    <row r="54" spans="1:12" s="110" customFormat="1" ht="13.5" customHeight="1" x14ac:dyDescent="0.2">
      <c r="A54" s="120"/>
      <c r="B54" s="121" t="s">
        <v>111</v>
      </c>
      <c r="C54" s="113">
        <v>1.0075566750629723</v>
      </c>
      <c r="D54" s="115">
        <v>68</v>
      </c>
      <c r="E54" s="114">
        <v>74</v>
      </c>
      <c r="F54" s="114">
        <v>69</v>
      </c>
      <c r="G54" s="114">
        <v>69</v>
      </c>
      <c r="H54" s="140">
        <v>71</v>
      </c>
      <c r="I54" s="115">
        <v>-3</v>
      </c>
      <c r="J54" s="116">
        <v>-4.225352112676056</v>
      </c>
    </row>
    <row r="55" spans="1:12" s="110" customFormat="1" ht="13.5" customHeight="1" x14ac:dyDescent="0.2">
      <c r="A55" s="120"/>
      <c r="B55" s="121" t="s">
        <v>112</v>
      </c>
      <c r="C55" s="113">
        <v>0.20743813898355312</v>
      </c>
      <c r="D55" s="115">
        <v>14</v>
      </c>
      <c r="E55" s="114">
        <v>18</v>
      </c>
      <c r="F55" s="114">
        <v>16</v>
      </c>
      <c r="G55" s="114">
        <v>15</v>
      </c>
      <c r="H55" s="140">
        <v>21</v>
      </c>
      <c r="I55" s="115">
        <v>-7</v>
      </c>
      <c r="J55" s="116">
        <v>-33.333333333333336</v>
      </c>
    </row>
    <row r="56" spans="1:12" s="110" customFormat="1" ht="13.5" customHeight="1" x14ac:dyDescent="0.2">
      <c r="A56" s="118" t="s">
        <v>113</v>
      </c>
      <c r="B56" s="122" t="s">
        <v>116</v>
      </c>
      <c r="C56" s="113">
        <v>94.858497555193367</v>
      </c>
      <c r="D56" s="115">
        <v>6402</v>
      </c>
      <c r="E56" s="114">
        <v>6852</v>
      </c>
      <c r="F56" s="114">
        <v>6957</v>
      </c>
      <c r="G56" s="114">
        <v>6690</v>
      </c>
      <c r="H56" s="140">
        <v>6547</v>
      </c>
      <c r="I56" s="115">
        <v>-145</v>
      </c>
      <c r="J56" s="116">
        <v>-2.2147548495494118</v>
      </c>
    </row>
    <row r="57" spans="1:12" s="110" customFormat="1" ht="13.5" customHeight="1" x14ac:dyDescent="0.2">
      <c r="A57" s="142"/>
      <c r="B57" s="124" t="s">
        <v>117</v>
      </c>
      <c r="C57" s="125">
        <v>5.1415024448066378</v>
      </c>
      <c r="D57" s="143">
        <v>347</v>
      </c>
      <c r="E57" s="144">
        <v>330</v>
      </c>
      <c r="F57" s="144">
        <v>304</v>
      </c>
      <c r="G57" s="144">
        <v>305</v>
      </c>
      <c r="H57" s="145">
        <v>282</v>
      </c>
      <c r="I57" s="143">
        <v>65</v>
      </c>
      <c r="J57" s="146">
        <v>23.049645390070921</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3" t="s">
        <v>514</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9" t="s">
        <v>57</v>
      </c>
      <c r="B6" s="599"/>
      <c r="C6" s="167"/>
      <c r="D6" s="600" t="s">
        <v>127</v>
      </c>
      <c r="E6" s="600"/>
      <c r="F6" s="600"/>
      <c r="G6" s="600"/>
      <c r="H6" s="600"/>
      <c r="I6" s="600"/>
      <c r="J6" s="160"/>
      <c r="K6" s="161"/>
    </row>
    <row r="7" spans="1:11" s="94" customFormat="1" ht="24.95" customHeight="1" x14ac:dyDescent="0.2">
      <c r="A7" s="168"/>
      <c r="B7" s="169"/>
      <c r="C7" s="170"/>
      <c r="D7" s="601" t="s">
        <v>66</v>
      </c>
      <c r="E7" s="601"/>
      <c r="F7" s="601"/>
      <c r="G7" s="601" t="s">
        <v>128</v>
      </c>
      <c r="H7" s="601"/>
      <c r="I7" s="601"/>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5" t="s">
        <v>13</v>
      </c>
      <c r="B15" s="572"/>
      <c r="C15" s="572"/>
      <c r="D15" s="572"/>
      <c r="E15" s="572"/>
      <c r="F15" s="572"/>
      <c r="G15" s="572"/>
      <c r="H15" s="572"/>
      <c r="I15" s="596"/>
      <c r="J15" s="188"/>
      <c r="K15" s="161"/>
    </row>
    <row r="16" spans="1:11" s="192" customFormat="1" ht="24.95" customHeight="1" x14ac:dyDescent="0.2">
      <c r="A16" s="597" t="s">
        <v>104</v>
      </c>
      <c r="B16" s="598"/>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3" t="s">
        <v>139</v>
      </c>
      <c r="C20" s="593"/>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3" t="s">
        <v>143</v>
      </c>
      <c r="C22" s="593"/>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3" t="s">
        <v>155</v>
      </c>
      <c r="C28" s="593"/>
      <c r="D28" s="196"/>
      <c r="E28" s="196"/>
      <c r="F28" s="196"/>
      <c r="G28" s="196"/>
      <c r="H28" s="196"/>
      <c r="I28" s="197"/>
    </row>
    <row r="29" spans="1:9" s="198" customFormat="1" ht="24.95" customHeight="1" x14ac:dyDescent="0.2">
      <c r="A29" s="193" t="s">
        <v>156</v>
      </c>
      <c r="B29" s="593" t="s">
        <v>157</v>
      </c>
      <c r="C29" s="593"/>
      <c r="D29" s="196"/>
      <c r="E29" s="196"/>
      <c r="F29" s="196"/>
      <c r="G29" s="196"/>
      <c r="H29" s="196"/>
      <c r="I29" s="197"/>
    </row>
    <row r="30" spans="1:9" s="198" customFormat="1" ht="24.95" customHeight="1" x14ac:dyDescent="0.2">
      <c r="A30" s="201" t="s">
        <v>158</v>
      </c>
      <c r="B30" s="592" t="s">
        <v>159</v>
      </c>
      <c r="C30" s="592"/>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3" t="s">
        <v>162</v>
      </c>
      <c r="C32" s="593"/>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3" t="s">
        <v>168</v>
      </c>
      <c r="C36" s="593"/>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4" t="s">
        <v>175</v>
      </c>
      <c r="B44" s="594"/>
      <c r="C44" s="594"/>
      <c r="D44" s="594"/>
      <c r="E44" s="594"/>
      <c r="F44" s="594"/>
      <c r="G44" s="594"/>
      <c r="H44" s="594"/>
      <c r="I44" s="594"/>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D7:F7"/>
    <mergeCell ref="G7:I7"/>
    <mergeCell ref="A3:I3"/>
    <mergeCell ref="A4:I4"/>
    <mergeCell ref="A5:D5"/>
    <mergeCell ref="A6:B6"/>
    <mergeCell ref="D6:I6"/>
    <mergeCell ref="B30:C30"/>
    <mergeCell ref="B32:C32"/>
    <mergeCell ref="B36:C36"/>
    <mergeCell ref="A44:I44"/>
    <mergeCell ref="A15:I15"/>
    <mergeCell ref="A16:B16"/>
    <mergeCell ref="B20:C20"/>
    <mergeCell ref="B22:C22"/>
    <mergeCell ref="B28:C28"/>
    <mergeCell ref="B29:C29"/>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58635</v>
      </c>
      <c r="E12" s="236">
        <v>58386</v>
      </c>
      <c r="F12" s="114">
        <v>59039</v>
      </c>
      <c r="G12" s="114">
        <v>56980</v>
      </c>
      <c r="H12" s="140">
        <v>56870</v>
      </c>
      <c r="I12" s="115">
        <v>1765</v>
      </c>
      <c r="J12" s="116">
        <v>3.1035695445753473</v>
      </c>
    </row>
    <row r="13" spans="1:15" s="110" customFormat="1" ht="12" customHeight="1" x14ac:dyDescent="0.2">
      <c r="A13" s="118" t="s">
        <v>105</v>
      </c>
      <c r="B13" s="119" t="s">
        <v>106</v>
      </c>
      <c r="C13" s="113">
        <v>52.552229896819306</v>
      </c>
      <c r="D13" s="115">
        <v>30814</v>
      </c>
      <c r="E13" s="114">
        <v>30680</v>
      </c>
      <c r="F13" s="114">
        <v>31010</v>
      </c>
      <c r="G13" s="114">
        <v>30073</v>
      </c>
      <c r="H13" s="140">
        <v>30015</v>
      </c>
      <c r="I13" s="115">
        <v>799</v>
      </c>
      <c r="J13" s="116">
        <v>2.6620023321672499</v>
      </c>
    </row>
    <row r="14" spans="1:15" s="110" customFormat="1" ht="12" customHeight="1" x14ac:dyDescent="0.2">
      <c r="A14" s="118"/>
      <c r="B14" s="119" t="s">
        <v>107</v>
      </c>
      <c r="C14" s="113">
        <v>47.447770103180694</v>
      </c>
      <c r="D14" s="115">
        <v>27821</v>
      </c>
      <c r="E14" s="114">
        <v>27706</v>
      </c>
      <c r="F14" s="114">
        <v>28029</v>
      </c>
      <c r="G14" s="114">
        <v>26907</v>
      </c>
      <c r="H14" s="140">
        <v>26855</v>
      </c>
      <c r="I14" s="115">
        <v>966</v>
      </c>
      <c r="J14" s="116">
        <v>3.5970955129398621</v>
      </c>
    </row>
    <row r="15" spans="1:15" s="110" customFormat="1" ht="12" customHeight="1" x14ac:dyDescent="0.2">
      <c r="A15" s="118" t="s">
        <v>105</v>
      </c>
      <c r="B15" s="121" t="s">
        <v>108</v>
      </c>
      <c r="C15" s="113">
        <v>12.702310906455189</v>
      </c>
      <c r="D15" s="115">
        <v>7448</v>
      </c>
      <c r="E15" s="114">
        <v>7602</v>
      </c>
      <c r="F15" s="114">
        <v>7915</v>
      </c>
      <c r="G15" s="114">
        <v>6924</v>
      </c>
      <c r="H15" s="140">
        <v>7173</v>
      </c>
      <c r="I15" s="115">
        <v>275</v>
      </c>
      <c r="J15" s="116">
        <v>3.83382127422278</v>
      </c>
    </row>
    <row r="16" spans="1:15" s="110" customFormat="1" ht="12" customHeight="1" x14ac:dyDescent="0.2">
      <c r="A16" s="118"/>
      <c r="B16" s="121" t="s">
        <v>109</v>
      </c>
      <c r="C16" s="113">
        <v>65.419971007077677</v>
      </c>
      <c r="D16" s="115">
        <v>38359</v>
      </c>
      <c r="E16" s="114">
        <v>38203</v>
      </c>
      <c r="F16" s="114">
        <v>38610</v>
      </c>
      <c r="G16" s="114">
        <v>37908</v>
      </c>
      <c r="H16" s="140">
        <v>37779</v>
      </c>
      <c r="I16" s="115">
        <v>580</v>
      </c>
      <c r="J16" s="116">
        <v>1.5352444479737419</v>
      </c>
    </row>
    <row r="17" spans="1:10" s="110" customFormat="1" ht="12" customHeight="1" x14ac:dyDescent="0.2">
      <c r="A17" s="118"/>
      <c r="B17" s="121" t="s">
        <v>110</v>
      </c>
      <c r="C17" s="113">
        <v>20.508228873539696</v>
      </c>
      <c r="D17" s="115">
        <v>12025</v>
      </c>
      <c r="E17" s="114">
        <v>11798</v>
      </c>
      <c r="F17" s="114">
        <v>11751</v>
      </c>
      <c r="G17" s="114">
        <v>11418</v>
      </c>
      <c r="H17" s="140">
        <v>11232</v>
      </c>
      <c r="I17" s="115">
        <v>793</v>
      </c>
      <c r="J17" s="116">
        <v>7.0601851851851851</v>
      </c>
    </row>
    <row r="18" spans="1:10" s="110" customFormat="1" ht="12" customHeight="1" x14ac:dyDescent="0.2">
      <c r="A18" s="120"/>
      <c r="B18" s="121" t="s">
        <v>111</v>
      </c>
      <c r="C18" s="113">
        <v>1.3694892129274325</v>
      </c>
      <c r="D18" s="115">
        <v>803</v>
      </c>
      <c r="E18" s="114">
        <v>783</v>
      </c>
      <c r="F18" s="114">
        <v>763</v>
      </c>
      <c r="G18" s="114">
        <v>730</v>
      </c>
      <c r="H18" s="140">
        <v>686</v>
      </c>
      <c r="I18" s="115">
        <v>117</v>
      </c>
      <c r="J18" s="116">
        <v>17.055393586005831</v>
      </c>
    </row>
    <row r="19" spans="1:10" s="110" customFormat="1" ht="12" customHeight="1" x14ac:dyDescent="0.2">
      <c r="A19" s="120"/>
      <c r="B19" s="121" t="s">
        <v>112</v>
      </c>
      <c r="C19" s="113">
        <v>0.36326426195958045</v>
      </c>
      <c r="D19" s="115">
        <v>213</v>
      </c>
      <c r="E19" s="114">
        <v>223</v>
      </c>
      <c r="F19" s="114">
        <v>213</v>
      </c>
      <c r="G19" s="114">
        <v>181</v>
      </c>
      <c r="H19" s="140">
        <v>149</v>
      </c>
      <c r="I19" s="115">
        <v>64</v>
      </c>
      <c r="J19" s="116">
        <v>42.95302013422819</v>
      </c>
    </row>
    <row r="20" spans="1:10" s="110" customFormat="1" ht="12" customHeight="1" x14ac:dyDescent="0.2">
      <c r="A20" s="118" t="s">
        <v>113</v>
      </c>
      <c r="B20" s="119" t="s">
        <v>181</v>
      </c>
      <c r="C20" s="113">
        <v>68.85307410249851</v>
      </c>
      <c r="D20" s="115">
        <v>40372</v>
      </c>
      <c r="E20" s="114">
        <v>40339</v>
      </c>
      <c r="F20" s="114">
        <v>40952</v>
      </c>
      <c r="G20" s="114">
        <v>39408</v>
      </c>
      <c r="H20" s="140">
        <v>39438</v>
      </c>
      <c r="I20" s="115">
        <v>934</v>
      </c>
      <c r="J20" s="116">
        <v>2.3682742532582788</v>
      </c>
    </row>
    <row r="21" spans="1:10" s="110" customFormat="1" ht="12" customHeight="1" x14ac:dyDescent="0.2">
      <c r="A21" s="118"/>
      <c r="B21" s="119" t="s">
        <v>182</v>
      </c>
      <c r="C21" s="113">
        <v>31.146925897501493</v>
      </c>
      <c r="D21" s="115">
        <v>18263</v>
      </c>
      <c r="E21" s="114">
        <v>18047</v>
      </c>
      <c r="F21" s="114">
        <v>18087</v>
      </c>
      <c r="G21" s="114">
        <v>17572</v>
      </c>
      <c r="H21" s="140">
        <v>17432</v>
      </c>
      <c r="I21" s="115">
        <v>831</v>
      </c>
      <c r="J21" s="116">
        <v>4.7670949977053692</v>
      </c>
    </row>
    <row r="22" spans="1:10" s="110" customFormat="1" ht="12" customHeight="1" x14ac:dyDescent="0.2">
      <c r="A22" s="118" t="s">
        <v>113</v>
      </c>
      <c r="B22" s="119" t="s">
        <v>116</v>
      </c>
      <c r="C22" s="113">
        <v>92.149739916432168</v>
      </c>
      <c r="D22" s="115">
        <v>54032</v>
      </c>
      <c r="E22" s="114">
        <v>54031</v>
      </c>
      <c r="F22" s="114">
        <v>54619</v>
      </c>
      <c r="G22" s="114">
        <v>52838</v>
      </c>
      <c r="H22" s="140">
        <v>52803</v>
      </c>
      <c r="I22" s="115">
        <v>1229</v>
      </c>
      <c r="J22" s="116">
        <v>2.3275192697384619</v>
      </c>
    </row>
    <row r="23" spans="1:10" s="110" customFormat="1" ht="12" customHeight="1" x14ac:dyDescent="0.2">
      <c r="A23" s="118"/>
      <c r="B23" s="119" t="s">
        <v>117</v>
      </c>
      <c r="C23" s="113">
        <v>7.7973906369915582</v>
      </c>
      <c r="D23" s="115">
        <v>4572</v>
      </c>
      <c r="E23" s="114">
        <v>4324</v>
      </c>
      <c r="F23" s="114">
        <v>4390</v>
      </c>
      <c r="G23" s="114">
        <v>4111</v>
      </c>
      <c r="H23" s="140">
        <v>4035</v>
      </c>
      <c r="I23" s="115">
        <v>537</v>
      </c>
      <c r="J23" s="116">
        <v>13.308550185873607</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3042180</v>
      </c>
      <c r="E25" s="236">
        <v>3047365</v>
      </c>
      <c r="F25" s="236">
        <v>3071798</v>
      </c>
      <c r="G25" s="236">
        <v>3007560</v>
      </c>
      <c r="H25" s="241">
        <v>3000059</v>
      </c>
      <c r="I25" s="235">
        <v>42121</v>
      </c>
      <c r="J25" s="116">
        <v>1.4040057212208159</v>
      </c>
    </row>
    <row r="26" spans="1:10" s="110" customFormat="1" ht="12" customHeight="1" x14ac:dyDescent="0.2">
      <c r="A26" s="118" t="s">
        <v>105</v>
      </c>
      <c r="B26" s="119" t="s">
        <v>106</v>
      </c>
      <c r="C26" s="113">
        <v>53.944178188009914</v>
      </c>
      <c r="D26" s="115">
        <v>1641079</v>
      </c>
      <c r="E26" s="114">
        <v>1644126</v>
      </c>
      <c r="F26" s="114">
        <v>1664193</v>
      </c>
      <c r="G26" s="114">
        <v>1629317</v>
      </c>
      <c r="H26" s="140">
        <v>1623095</v>
      </c>
      <c r="I26" s="115">
        <v>17984</v>
      </c>
      <c r="J26" s="116">
        <v>1.108006616987915</v>
      </c>
    </row>
    <row r="27" spans="1:10" s="110" customFormat="1" ht="12" customHeight="1" x14ac:dyDescent="0.2">
      <c r="A27" s="118"/>
      <c r="B27" s="119" t="s">
        <v>107</v>
      </c>
      <c r="C27" s="113">
        <v>46.055821811990086</v>
      </c>
      <c r="D27" s="115">
        <v>1401101</v>
      </c>
      <c r="E27" s="114">
        <v>1403239</v>
      </c>
      <c r="F27" s="114">
        <v>1407605</v>
      </c>
      <c r="G27" s="114">
        <v>1378243</v>
      </c>
      <c r="H27" s="140">
        <v>1376964</v>
      </c>
      <c r="I27" s="115">
        <v>24137</v>
      </c>
      <c r="J27" s="116">
        <v>1.7529143826563367</v>
      </c>
    </row>
    <row r="28" spans="1:10" s="110" customFormat="1" ht="12" customHeight="1" x14ac:dyDescent="0.2">
      <c r="A28" s="118" t="s">
        <v>105</v>
      </c>
      <c r="B28" s="121" t="s">
        <v>108</v>
      </c>
      <c r="C28" s="113">
        <v>10.871809031681229</v>
      </c>
      <c r="D28" s="115">
        <v>330740</v>
      </c>
      <c r="E28" s="114">
        <v>342915</v>
      </c>
      <c r="F28" s="114">
        <v>354809</v>
      </c>
      <c r="G28" s="114">
        <v>315767</v>
      </c>
      <c r="H28" s="140">
        <v>327828</v>
      </c>
      <c r="I28" s="115">
        <v>2912</v>
      </c>
      <c r="J28" s="116">
        <v>0.8882706785265444</v>
      </c>
    </row>
    <row r="29" spans="1:10" s="110" customFormat="1" ht="12" customHeight="1" x14ac:dyDescent="0.2">
      <c r="A29" s="118"/>
      <c r="B29" s="121" t="s">
        <v>109</v>
      </c>
      <c r="C29" s="113">
        <v>67.383060831377506</v>
      </c>
      <c r="D29" s="115">
        <v>2049914</v>
      </c>
      <c r="E29" s="114">
        <v>2050390</v>
      </c>
      <c r="F29" s="114">
        <v>2067171</v>
      </c>
      <c r="G29" s="114">
        <v>2054726</v>
      </c>
      <c r="H29" s="140">
        <v>2047631</v>
      </c>
      <c r="I29" s="115">
        <v>2283</v>
      </c>
      <c r="J29" s="116">
        <v>0.11149469801932087</v>
      </c>
    </row>
    <row r="30" spans="1:10" s="110" customFormat="1" ht="12" customHeight="1" x14ac:dyDescent="0.2">
      <c r="A30" s="118"/>
      <c r="B30" s="121" t="s">
        <v>110</v>
      </c>
      <c r="C30" s="113">
        <v>20.534353654287386</v>
      </c>
      <c r="D30" s="115">
        <v>624692</v>
      </c>
      <c r="E30" s="114">
        <v>617350</v>
      </c>
      <c r="F30" s="114">
        <v>613535</v>
      </c>
      <c r="G30" s="114">
        <v>602020</v>
      </c>
      <c r="H30" s="140">
        <v>591082</v>
      </c>
      <c r="I30" s="115">
        <v>33610</v>
      </c>
      <c r="J30" s="116">
        <v>5.6861822894285394</v>
      </c>
    </row>
    <row r="31" spans="1:10" s="110" customFormat="1" ht="12" customHeight="1" x14ac:dyDescent="0.2">
      <c r="A31" s="120"/>
      <c r="B31" s="121" t="s">
        <v>111</v>
      </c>
      <c r="C31" s="113">
        <v>1.2107764826538863</v>
      </c>
      <c r="D31" s="115">
        <v>36834</v>
      </c>
      <c r="E31" s="114">
        <v>36710</v>
      </c>
      <c r="F31" s="114">
        <v>36283</v>
      </c>
      <c r="G31" s="114">
        <v>35047</v>
      </c>
      <c r="H31" s="140">
        <v>33518</v>
      </c>
      <c r="I31" s="115">
        <v>3316</v>
      </c>
      <c r="J31" s="116">
        <v>9.8931917178829281</v>
      </c>
    </row>
    <row r="32" spans="1:10" s="110" customFormat="1" ht="12" customHeight="1" x14ac:dyDescent="0.2">
      <c r="A32" s="120"/>
      <c r="B32" s="121" t="s">
        <v>112</v>
      </c>
      <c r="C32" s="113">
        <v>0.33807992952422278</v>
      </c>
      <c r="D32" s="115">
        <v>10285</v>
      </c>
      <c r="E32" s="114">
        <v>10055</v>
      </c>
      <c r="F32" s="114">
        <v>10321</v>
      </c>
      <c r="G32" s="114">
        <v>8982</v>
      </c>
      <c r="H32" s="140">
        <v>8476</v>
      </c>
      <c r="I32" s="115">
        <v>1809</v>
      </c>
      <c r="J32" s="116">
        <v>21.34261444077395</v>
      </c>
    </row>
    <row r="33" spans="1:10" s="110" customFormat="1" ht="12" customHeight="1" x14ac:dyDescent="0.2">
      <c r="A33" s="118" t="s">
        <v>113</v>
      </c>
      <c r="B33" s="119" t="s">
        <v>181</v>
      </c>
      <c r="C33" s="113">
        <v>70.020150023995953</v>
      </c>
      <c r="D33" s="115">
        <v>2130139</v>
      </c>
      <c r="E33" s="114">
        <v>2136733</v>
      </c>
      <c r="F33" s="114">
        <v>2165076</v>
      </c>
      <c r="G33" s="114">
        <v>2114966</v>
      </c>
      <c r="H33" s="140">
        <v>2118588</v>
      </c>
      <c r="I33" s="115">
        <v>11551</v>
      </c>
      <c r="J33" s="116">
        <v>0.5452216287451831</v>
      </c>
    </row>
    <row r="34" spans="1:10" s="110" customFormat="1" ht="12" customHeight="1" x14ac:dyDescent="0.2">
      <c r="A34" s="118"/>
      <c r="B34" s="119" t="s">
        <v>182</v>
      </c>
      <c r="C34" s="113">
        <v>29.979849976004051</v>
      </c>
      <c r="D34" s="115">
        <v>912041</v>
      </c>
      <c r="E34" s="114">
        <v>910632</v>
      </c>
      <c r="F34" s="114">
        <v>906722</v>
      </c>
      <c r="G34" s="114">
        <v>892594</v>
      </c>
      <c r="H34" s="140">
        <v>881471</v>
      </c>
      <c r="I34" s="115">
        <v>30570</v>
      </c>
      <c r="J34" s="116">
        <v>3.4680664480170078</v>
      </c>
    </row>
    <row r="35" spans="1:10" s="110" customFormat="1" ht="12" customHeight="1" x14ac:dyDescent="0.2">
      <c r="A35" s="118" t="s">
        <v>113</v>
      </c>
      <c r="B35" s="119" t="s">
        <v>116</v>
      </c>
      <c r="C35" s="113">
        <v>90.306523611357647</v>
      </c>
      <c r="D35" s="115">
        <v>2747287</v>
      </c>
      <c r="E35" s="114">
        <v>2759892</v>
      </c>
      <c r="F35" s="114">
        <v>2777866</v>
      </c>
      <c r="G35" s="114">
        <v>2725630</v>
      </c>
      <c r="H35" s="140">
        <v>2726580</v>
      </c>
      <c r="I35" s="115">
        <v>20707</v>
      </c>
      <c r="J35" s="116">
        <v>0.75944956685664822</v>
      </c>
    </row>
    <row r="36" spans="1:10" s="110" customFormat="1" ht="12" customHeight="1" x14ac:dyDescent="0.2">
      <c r="A36" s="118"/>
      <c r="B36" s="119" t="s">
        <v>117</v>
      </c>
      <c r="C36" s="113">
        <v>9.6545569295702425</v>
      </c>
      <c r="D36" s="115">
        <v>293709</v>
      </c>
      <c r="E36" s="114">
        <v>286294</v>
      </c>
      <c r="F36" s="114">
        <v>292731</v>
      </c>
      <c r="G36" s="114">
        <v>280719</v>
      </c>
      <c r="H36" s="140">
        <v>272279</v>
      </c>
      <c r="I36" s="115">
        <v>21430</v>
      </c>
      <c r="J36" s="116">
        <v>7.8706033149820591</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27441554</v>
      </c>
      <c r="E38" s="236">
        <v>27509686</v>
      </c>
      <c r="F38" s="236">
        <v>27669269</v>
      </c>
      <c r="G38" s="236">
        <v>27223430</v>
      </c>
      <c r="H38" s="241">
        <v>27137976</v>
      </c>
      <c r="I38" s="235">
        <v>303578</v>
      </c>
      <c r="J38" s="116">
        <v>1.1186464311118853</v>
      </c>
    </row>
    <row r="39" spans="1:10" s="110" customFormat="1" ht="12" customHeight="1" x14ac:dyDescent="0.2">
      <c r="A39" s="118" t="s">
        <v>105</v>
      </c>
      <c r="B39" s="119" t="s">
        <v>106</v>
      </c>
      <c r="C39" s="113">
        <v>54.248279816806296</v>
      </c>
      <c r="D39" s="115">
        <v>14886571</v>
      </c>
      <c r="E39" s="114">
        <v>14920349</v>
      </c>
      <c r="F39" s="114">
        <v>15072037</v>
      </c>
      <c r="G39" s="114">
        <v>14826108</v>
      </c>
      <c r="H39" s="140">
        <v>14759261</v>
      </c>
      <c r="I39" s="115">
        <v>127310</v>
      </c>
      <c r="J39" s="116">
        <v>0.86257706263206535</v>
      </c>
    </row>
    <row r="40" spans="1:10" s="110" customFormat="1" ht="12" customHeight="1" x14ac:dyDescent="0.2">
      <c r="A40" s="118"/>
      <c r="B40" s="119" t="s">
        <v>107</v>
      </c>
      <c r="C40" s="113">
        <v>45.751720183193704</v>
      </c>
      <c r="D40" s="115">
        <v>12554983</v>
      </c>
      <c r="E40" s="114">
        <v>12589337</v>
      </c>
      <c r="F40" s="114">
        <v>12597232</v>
      </c>
      <c r="G40" s="114">
        <v>12397322</v>
      </c>
      <c r="H40" s="140">
        <v>12378715</v>
      </c>
      <c r="I40" s="115">
        <v>176268</v>
      </c>
      <c r="J40" s="116">
        <v>1.4239604029982111</v>
      </c>
    </row>
    <row r="41" spans="1:10" s="110" customFormat="1" ht="12" customHeight="1" x14ac:dyDescent="0.2">
      <c r="A41" s="118" t="s">
        <v>105</v>
      </c>
      <c r="B41" s="121" t="s">
        <v>108</v>
      </c>
      <c r="C41" s="113">
        <v>10.538714389134086</v>
      </c>
      <c r="D41" s="115">
        <v>2891987</v>
      </c>
      <c r="E41" s="114">
        <v>2997767</v>
      </c>
      <c r="F41" s="114">
        <v>3072196</v>
      </c>
      <c r="G41" s="114">
        <v>2814032</v>
      </c>
      <c r="H41" s="140">
        <v>2889054</v>
      </c>
      <c r="I41" s="115">
        <v>2933</v>
      </c>
      <c r="J41" s="116">
        <v>0.10152112075440611</v>
      </c>
    </row>
    <row r="42" spans="1:10" s="110" customFormat="1" ht="12" customHeight="1" x14ac:dyDescent="0.2">
      <c r="A42" s="118"/>
      <c r="B42" s="121" t="s">
        <v>109</v>
      </c>
      <c r="C42" s="113">
        <v>68.326086780653895</v>
      </c>
      <c r="D42" s="115">
        <v>18749740</v>
      </c>
      <c r="E42" s="114">
        <v>18768586</v>
      </c>
      <c r="F42" s="114">
        <v>18897044</v>
      </c>
      <c r="G42" s="114">
        <v>18813939</v>
      </c>
      <c r="H42" s="140">
        <v>18759218</v>
      </c>
      <c r="I42" s="115">
        <v>-9478</v>
      </c>
      <c r="J42" s="116">
        <v>-5.0524494144691956E-2</v>
      </c>
    </row>
    <row r="43" spans="1:10" s="110" customFormat="1" ht="12" customHeight="1" x14ac:dyDescent="0.2">
      <c r="A43" s="118"/>
      <c r="B43" s="121" t="s">
        <v>110</v>
      </c>
      <c r="C43" s="113">
        <v>19.952805879725325</v>
      </c>
      <c r="D43" s="115">
        <v>5475360</v>
      </c>
      <c r="E43" s="114">
        <v>5419583</v>
      </c>
      <c r="F43" s="114">
        <v>5382047</v>
      </c>
      <c r="G43" s="114">
        <v>5289617</v>
      </c>
      <c r="H43" s="140">
        <v>5195801</v>
      </c>
      <c r="I43" s="115">
        <v>279559</v>
      </c>
      <c r="J43" s="116">
        <v>5.3804793524617285</v>
      </c>
    </row>
    <row r="44" spans="1:10" s="110" customFormat="1" ht="12" customHeight="1" x14ac:dyDescent="0.2">
      <c r="A44" s="120"/>
      <c r="B44" s="121" t="s">
        <v>111</v>
      </c>
      <c r="C44" s="113">
        <v>1.1823893063782029</v>
      </c>
      <c r="D44" s="115">
        <v>324466</v>
      </c>
      <c r="E44" s="114">
        <v>323748</v>
      </c>
      <c r="F44" s="114">
        <v>317982</v>
      </c>
      <c r="G44" s="114">
        <v>305842</v>
      </c>
      <c r="H44" s="140">
        <v>293903</v>
      </c>
      <c r="I44" s="115">
        <v>30563</v>
      </c>
      <c r="J44" s="116">
        <v>10.399009196911907</v>
      </c>
    </row>
    <row r="45" spans="1:10" s="110" customFormat="1" ht="12" customHeight="1" x14ac:dyDescent="0.2">
      <c r="A45" s="120"/>
      <c r="B45" s="121" t="s">
        <v>112</v>
      </c>
      <c r="C45" s="113">
        <v>0.34224738147118056</v>
      </c>
      <c r="D45" s="115">
        <v>93918</v>
      </c>
      <c r="E45" s="114">
        <v>91260</v>
      </c>
      <c r="F45" s="114">
        <v>93173</v>
      </c>
      <c r="G45" s="114">
        <v>81037</v>
      </c>
      <c r="H45" s="140">
        <v>76176</v>
      </c>
      <c r="I45" s="115">
        <v>17742</v>
      </c>
      <c r="J45" s="116">
        <v>23.290800252047887</v>
      </c>
    </row>
    <row r="46" spans="1:10" s="110" customFormat="1" ht="12" customHeight="1" x14ac:dyDescent="0.2">
      <c r="A46" s="118" t="s">
        <v>113</v>
      </c>
      <c r="B46" s="119" t="s">
        <v>181</v>
      </c>
      <c r="C46" s="113">
        <v>71.663525323675188</v>
      </c>
      <c r="D46" s="115">
        <v>19665585</v>
      </c>
      <c r="E46" s="114">
        <v>19737865</v>
      </c>
      <c r="F46" s="114">
        <v>19948582</v>
      </c>
      <c r="G46" s="114">
        <v>19598203</v>
      </c>
      <c r="H46" s="140">
        <v>19593539</v>
      </c>
      <c r="I46" s="115">
        <v>72046</v>
      </c>
      <c r="J46" s="116">
        <v>0.36770284326889596</v>
      </c>
    </row>
    <row r="47" spans="1:10" s="110" customFormat="1" ht="12" customHeight="1" x14ac:dyDescent="0.2">
      <c r="A47" s="118"/>
      <c r="B47" s="119" t="s">
        <v>182</v>
      </c>
      <c r="C47" s="113">
        <v>28.336474676324819</v>
      </c>
      <c r="D47" s="115">
        <v>7775969</v>
      </c>
      <c r="E47" s="114">
        <v>7771821</v>
      </c>
      <c r="F47" s="114">
        <v>7720686</v>
      </c>
      <c r="G47" s="114">
        <v>7625226</v>
      </c>
      <c r="H47" s="140">
        <v>7544437</v>
      </c>
      <c r="I47" s="115">
        <v>231532</v>
      </c>
      <c r="J47" s="116">
        <v>3.06891024472734</v>
      </c>
    </row>
    <row r="48" spans="1:10" s="110" customFormat="1" ht="12" customHeight="1" x14ac:dyDescent="0.2">
      <c r="A48" s="118" t="s">
        <v>113</v>
      </c>
      <c r="B48" s="119" t="s">
        <v>116</v>
      </c>
      <c r="C48" s="113">
        <v>86.197603823748466</v>
      </c>
      <c r="D48" s="115">
        <v>23653962</v>
      </c>
      <c r="E48" s="114">
        <v>23774742</v>
      </c>
      <c r="F48" s="114">
        <v>23889738</v>
      </c>
      <c r="G48" s="114">
        <v>23539136</v>
      </c>
      <c r="H48" s="140">
        <v>23545841</v>
      </c>
      <c r="I48" s="115">
        <v>108121</v>
      </c>
      <c r="J48" s="116">
        <v>0.45919362149774134</v>
      </c>
    </row>
    <row r="49" spans="1:10" s="110" customFormat="1" ht="12" customHeight="1" x14ac:dyDescent="0.2">
      <c r="A49" s="118"/>
      <c r="B49" s="119" t="s">
        <v>117</v>
      </c>
      <c r="C49" s="113">
        <v>13.748740322796587</v>
      </c>
      <c r="D49" s="115">
        <v>3772868</v>
      </c>
      <c r="E49" s="114">
        <v>3720476</v>
      </c>
      <c r="F49" s="114">
        <v>3765171</v>
      </c>
      <c r="G49" s="114">
        <v>3669112</v>
      </c>
      <c r="H49" s="140">
        <v>3577239</v>
      </c>
      <c r="I49" s="115">
        <v>195629</v>
      </c>
      <c r="J49" s="116">
        <v>5.4687148384550204</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68929</v>
      </c>
      <c r="E64" s="236">
        <v>68924</v>
      </c>
      <c r="F64" s="236">
        <v>69290</v>
      </c>
      <c r="G64" s="236">
        <v>67875</v>
      </c>
      <c r="H64" s="140">
        <v>67763</v>
      </c>
      <c r="I64" s="115">
        <v>1166</v>
      </c>
      <c r="J64" s="116">
        <v>1.720703038531352</v>
      </c>
    </row>
    <row r="65" spans="1:12" s="110" customFormat="1" ht="12" customHeight="1" x14ac:dyDescent="0.2">
      <c r="A65" s="118" t="s">
        <v>105</v>
      </c>
      <c r="B65" s="119" t="s">
        <v>106</v>
      </c>
      <c r="C65" s="113">
        <v>53.804639556645242</v>
      </c>
      <c r="D65" s="235">
        <v>37087</v>
      </c>
      <c r="E65" s="236">
        <v>37057</v>
      </c>
      <c r="F65" s="236">
        <v>37337</v>
      </c>
      <c r="G65" s="236">
        <v>36708</v>
      </c>
      <c r="H65" s="140">
        <v>36650</v>
      </c>
      <c r="I65" s="115">
        <v>437</v>
      </c>
      <c r="J65" s="116">
        <v>1.1923601637107777</v>
      </c>
    </row>
    <row r="66" spans="1:12" s="110" customFormat="1" ht="12" customHeight="1" x14ac:dyDescent="0.2">
      <c r="A66" s="118"/>
      <c r="B66" s="119" t="s">
        <v>107</v>
      </c>
      <c r="C66" s="113">
        <v>46.195360443354758</v>
      </c>
      <c r="D66" s="235">
        <v>31842</v>
      </c>
      <c r="E66" s="236">
        <v>31867</v>
      </c>
      <c r="F66" s="236">
        <v>31953</v>
      </c>
      <c r="G66" s="236">
        <v>31167</v>
      </c>
      <c r="H66" s="140">
        <v>31113</v>
      </c>
      <c r="I66" s="115">
        <v>729</v>
      </c>
      <c r="J66" s="116">
        <v>2.3430720277697428</v>
      </c>
    </row>
    <row r="67" spans="1:12" s="110" customFormat="1" ht="12" customHeight="1" x14ac:dyDescent="0.2">
      <c r="A67" s="118" t="s">
        <v>105</v>
      </c>
      <c r="B67" s="121" t="s">
        <v>108</v>
      </c>
      <c r="C67" s="113">
        <v>12.079095881269131</v>
      </c>
      <c r="D67" s="235">
        <v>8326</v>
      </c>
      <c r="E67" s="236">
        <v>8598</v>
      </c>
      <c r="F67" s="236">
        <v>8867</v>
      </c>
      <c r="G67" s="236">
        <v>7867</v>
      </c>
      <c r="H67" s="140">
        <v>8164</v>
      </c>
      <c r="I67" s="115">
        <v>162</v>
      </c>
      <c r="J67" s="116">
        <v>1.9843214110730034</v>
      </c>
    </row>
    <row r="68" spans="1:12" s="110" customFormat="1" ht="12" customHeight="1" x14ac:dyDescent="0.2">
      <c r="A68" s="118"/>
      <c r="B68" s="121" t="s">
        <v>109</v>
      </c>
      <c r="C68" s="113">
        <v>65.423841924298912</v>
      </c>
      <c r="D68" s="235">
        <v>45096</v>
      </c>
      <c r="E68" s="236">
        <v>45060</v>
      </c>
      <c r="F68" s="236">
        <v>45314</v>
      </c>
      <c r="G68" s="236">
        <v>45155</v>
      </c>
      <c r="H68" s="140">
        <v>45009</v>
      </c>
      <c r="I68" s="115">
        <v>87</v>
      </c>
      <c r="J68" s="116">
        <v>0.19329467439845363</v>
      </c>
    </row>
    <row r="69" spans="1:12" s="110" customFormat="1" ht="12" customHeight="1" x14ac:dyDescent="0.2">
      <c r="A69" s="118"/>
      <c r="B69" s="121" t="s">
        <v>110</v>
      </c>
      <c r="C69" s="113">
        <v>21.211681585399468</v>
      </c>
      <c r="D69" s="235">
        <v>14621</v>
      </c>
      <c r="E69" s="236">
        <v>14391</v>
      </c>
      <c r="F69" s="236">
        <v>14269</v>
      </c>
      <c r="G69" s="236">
        <v>14014</v>
      </c>
      <c r="H69" s="140">
        <v>13779</v>
      </c>
      <c r="I69" s="115">
        <v>842</v>
      </c>
      <c r="J69" s="116">
        <v>6.1107482400754769</v>
      </c>
    </row>
    <row r="70" spans="1:12" s="110" customFormat="1" ht="12" customHeight="1" x14ac:dyDescent="0.2">
      <c r="A70" s="120"/>
      <c r="B70" s="121" t="s">
        <v>111</v>
      </c>
      <c r="C70" s="113">
        <v>1.2853806090324826</v>
      </c>
      <c r="D70" s="235">
        <v>886</v>
      </c>
      <c r="E70" s="236">
        <v>875</v>
      </c>
      <c r="F70" s="236">
        <v>840</v>
      </c>
      <c r="G70" s="236">
        <v>839</v>
      </c>
      <c r="H70" s="140">
        <v>811</v>
      </c>
      <c r="I70" s="115">
        <v>75</v>
      </c>
      <c r="J70" s="116">
        <v>9.2478421701602951</v>
      </c>
    </row>
    <row r="71" spans="1:12" s="110" customFormat="1" ht="12" customHeight="1" x14ac:dyDescent="0.2">
      <c r="A71" s="120"/>
      <c r="B71" s="121" t="s">
        <v>112</v>
      </c>
      <c r="C71" s="113">
        <v>0.32932437725775798</v>
      </c>
      <c r="D71" s="235">
        <v>227</v>
      </c>
      <c r="E71" s="236">
        <v>233</v>
      </c>
      <c r="F71" s="236">
        <v>229</v>
      </c>
      <c r="G71" s="236">
        <v>205</v>
      </c>
      <c r="H71" s="140">
        <v>188</v>
      </c>
      <c r="I71" s="115">
        <v>39</v>
      </c>
      <c r="J71" s="116">
        <v>20.74468085106383</v>
      </c>
    </row>
    <row r="72" spans="1:12" s="110" customFormat="1" ht="12" customHeight="1" x14ac:dyDescent="0.2">
      <c r="A72" s="118" t="s">
        <v>113</v>
      </c>
      <c r="B72" s="119" t="s">
        <v>181</v>
      </c>
      <c r="C72" s="113">
        <v>69.853037183188505</v>
      </c>
      <c r="D72" s="235">
        <v>48149</v>
      </c>
      <c r="E72" s="236">
        <v>48320</v>
      </c>
      <c r="F72" s="236">
        <v>48762</v>
      </c>
      <c r="G72" s="236">
        <v>47578</v>
      </c>
      <c r="H72" s="140">
        <v>47658</v>
      </c>
      <c r="I72" s="115">
        <v>491</v>
      </c>
      <c r="J72" s="116">
        <v>1.0302572495698519</v>
      </c>
    </row>
    <row r="73" spans="1:12" s="110" customFormat="1" ht="12" customHeight="1" x14ac:dyDescent="0.2">
      <c r="A73" s="118"/>
      <c r="B73" s="119" t="s">
        <v>182</v>
      </c>
      <c r="C73" s="113">
        <v>30.146962816811502</v>
      </c>
      <c r="D73" s="115">
        <v>20780</v>
      </c>
      <c r="E73" s="114">
        <v>20604</v>
      </c>
      <c r="F73" s="114">
        <v>20528</v>
      </c>
      <c r="G73" s="114">
        <v>20297</v>
      </c>
      <c r="H73" s="140">
        <v>20105</v>
      </c>
      <c r="I73" s="115">
        <v>675</v>
      </c>
      <c r="J73" s="116">
        <v>3.3573737876150211</v>
      </c>
    </row>
    <row r="74" spans="1:12" s="110" customFormat="1" ht="12" customHeight="1" x14ac:dyDescent="0.2">
      <c r="A74" s="118" t="s">
        <v>113</v>
      </c>
      <c r="B74" s="119" t="s">
        <v>116</v>
      </c>
      <c r="C74" s="113">
        <v>93.551335432111301</v>
      </c>
      <c r="D74" s="115">
        <v>64484</v>
      </c>
      <c r="E74" s="114">
        <v>64655</v>
      </c>
      <c r="F74" s="114">
        <v>64997</v>
      </c>
      <c r="G74" s="114">
        <v>63778</v>
      </c>
      <c r="H74" s="140">
        <v>63776</v>
      </c>
      <c r="I74" s="115">
        <v>708</v>
      </c>
      <c r="J74" s="116">
        <v>1.1101354741595584</v>
      </c>
    </row>
    <row r="75" spans="1:12" s="110" customFormat="1" ht="12" customHeight="1" x14ac:dyDescent="0.2">
      <c r="A75" s="142"/>
      <c r="B75" s="124" t="s">
        <v>117</v>
      </c>
      <c r="C75" s="125">
        <v>6.4051415224361303</v>
      </c>
      <c r="D75" s="143">
        <v>4415</v>
      </c>
      <c r="E75" s="144">
        <v>4240</v>
      </c>
      <c r="F75" s="144">
        <v>4257</v>
      </c>
      <c r="G75" s="144">
        <v>4063</v>
      </c>
      <c r="H75" s="145">
        <v>3953</v>
      </c>
      <c r="I75" s="143">
        <v>462</v>
      </c>
      <c r="J75" s="146">
        <v>11.687326081457121</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3" t="s">
        <v>514</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2"/>
      <c r="B80" s="603"/>
      <c r="C80" s="603"/>
      <c r="D80" s="603"/>
      <c r="E80" s="603"/>
      <c r="F80" s="603"/>
      <c r="G80" s="603"/>
      <c r="H80" s="603"/>
      <c r="I80" s="603"/>
      <c r="J80" s="603"/>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3:J3"/>
    <mergeCell ref="A4:J4"/>
    <mergeCell ref="A5:D5"/>
    <mergeCell ref="A7:B10"/>
    <mergeCell ref="C7:C10"/>
    <mergeCell ref="D7:H7"/>
    <mergeCell ref="I7:J8"/>
    <mergeCell ref="D8:D9"/>
    <mergeCell ref="E8:E9"/>
    <mergeCell ref="F8:F9"/>
    <mergeCell ref="G8:G9"/>
    <mergeCell ref="H8:H9"/>
    <mergeCell ref="A78:J78"/>
    <mergeCell ref="A79:J79"/>
    <mergeCell ref="A80:J80"/>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58635</v>
      </c>
      <c r="G11" s="114">
        <v>58386</v>
      </c>
      <c r="H11" s="114">
        <v>59039</v>
      </c>
      <c r="I11" s="114">
        <v>56980</v>
      </c>
      <c r="J11" s="140">
        <v>56870</v>
      </c>
      <c r="K11" s="114">
        <v>1765</v>
      </c>
      <c r="L11" s="116">
        <v>3.1035695445753473</v>
      </c>
    </row>
    <row r="12" spans="1:17" s="110" customFormat="1" ht="24.95" customHeight="1" x14ac:dyDescent="0.2">
      <c r="A12" s="604" t="s">
        <v>185</v>
      </c>
      <c r="B12" s="605"/>
      <c r="C12" s="605"/>
      <c r="D12" s="606"/>
      <c r="E12" s="113">
        <v>52.552229896819306</v>
      </c>
      <c r="F12" s="115">
        <v>30814</v>
      </c>
      <c r="G12" s="114">
        <v>30680</v>
      </c>
      <c r="H12" s="114">
        <v>31010</v>
      </c>
      <c r="I12" s="114">
        <v>30073</v>
      </c>
      <c r="J12" s="140">
        <v>30015</v>
      </c>
      <c r="K12" s="114">
        <v>799</v>
      </c>
      <c r="L12" s="116">
        <v>2.6620023321672499</v>
      </c>
    </row>
    <row r="13" spans="1:17" s="110" customFormat="1" ht="15" customHeight="1" x14ac:dyDescent="0.2">
      <c r="A13" s="120"/>
      <c r="B13" s="612" t="s">
        <v>107</v>
      </c>
      <c r="C13" s="612"/>
      <c r="E13" s="113">
        <v>47.447770103180694</v>
      </c>
      <c r="F13" s="115">
        <v>27821</v>
      </c>
      <c r="G13" s="114">
        <v>27706</v>
      </c>
      <c r="H13" s="114">
        <v>28029</v>
      </c>
      <c r="I13" s="114">
        <v>26907</v>
      </c>
      <c r="J13" s="140">
        <v>26855</v>
      </c>
      <c r="K13" s="114">
        <v>966</v>
      </c>
      <c r="L13" s="116">
        <v>3.5970955129398621</v>
      </c>
    </row>
    <row r="14" spans="1:17" s="110" customFormat="1" ht="24.95" customHeight="1" x14ac:dyDescent="0.2">
      <c r="A14" s="604" t="s">
        <v>186</v>
      </c>
      <c r="B14" s="605"/>
      <c r="C14" s="605"/>
      <c r="D14" s="606"/>
      <c r="E14" s="113">
        <v>12.702310906455189</v>
      </c>
      <c r="F14" s="115">
        <v>7448</v>
      </c>
      <c r="G14" s="114">
        <v>7602</v>
      </c>
      <c r="H14" s="114">
        <v>7915</v>
      </c>
      <c r="I14" s="114">
        <v>6924</v>
      </c>
      <c r="J14" s="140">
        <v>7173</v>
      </c>
      <c r="K14" s="114">
        <v>275</v>
      </c>
      <c r="L14" s="116">
        <v>3.83382127422278</v>
      </c>
    </row>
    <row r="15" spans="1:17" s="110" customFormat="1" ht="15" customHeight="1" x14ac:dyDescent="0.2">
      <c r="A15" s="120"/>
      <c r="B15" s="119"/>
      <c r="C15" s="258" t="s">
        <v>106</v>
      </c>
      <c r="E15" s="113">
        <v>58.539205155746508</v>
      </c>
      <c r="F15" s="115">
        <v>4360</v>
      </c>
      <c r="G15" s="114">
        <v>4442</v>
      </c>
      <c r="H15" s="114">
        <v>4629</v>
      </c>
      <c r="I15" s="114">
        <v>4072</v>
      </c>
      <c r="J15" s="140">
        <v>4234</v>
      </c>
      <c r="K15" s="114">
        <v>126</v>
      </c>
      <c r="L15" s="116">
        <v>2.9759093056211618</v>
      </c>
    </row>
    <row r="16" spans="1:17" s="110" customFormat="1" ht="15" customHeight="1" x14ac:dyDescent="0.2">
      <c r="A16" s="120"/>
      <c r="B16" s="119"/>
      <c r="C16" s="258" t="s">
        <v>107</v>
      </c>
      <c r="E16" s="113">
        <v>41.460794844253492</v>
      </c>
      <c r="F16" s="115">
        <v>3088</v>
      </c>
      <c r="G16" s="114">
        <v>3160</v>
      </c>
      <c r="H16" s="114">
        <v>3286</v>
      </c>
      <c r="I16" s="114">
        <v>2852</v>
      </c>
      <c r="J16" s="140">
        <v>2939</v>
      </c>
      <c r="K16" s="114">
        <v>149</v>
      </c>
      <c r="L16" s="116">
        <v>5.069751616195985</v>
      </c>
    </row>
    <row r="17" spans="1:12" s="110" customFormat="1" ht="15" customHeight="1" x14ac:dyDescent="0.2">
      <c r="A17" s="120"/>
      <c r="B17" s="121" t="s">
        <v>109</v>
      </c>
      <c r="C17" s="258"/>
      <c r="E17" s="113">
        <v>65.419971007077677</v>
      </c>
      <c r="F17" s="115">
        <v>38359</v>
      </c>
      <c r="G17" s="114">
        <v>38203</v>
      </c>
      <c r="H17" s="114">
        <v>38610</v>
      </c>
      <c r="I17" s="114">
        <v>37908</v>
      </c>
      <c r="J17" s="140">
        <v>37779</v>
      </c>
      <c r="K17" s="114">
        <v>580</v>
      </c>
      <c r="L17" s="116">
        <v>1.5352444479737419</v>
      </c>
    </row>
    <row r="18" spans="1:12" s="110" customFormat="1" ht="15" customHeight="1" x14ac:dyDescent="0.2">
      <c r="A18" s="120"/>
      <c r="B18" s="119"/>
      <c r="C18" s="258" t="s">
        <v>106</v>
      </c>
      <c r="E18" s="113">
        <v>51.97997862300894</v>
      </c>
      <c r="F18" s="115">
        <v>19939</v>
      </c>
      <c r="G18" s="114">
        <v>19839</v>
      </c>
      <c r="H18" s="114">
        <v>20036</v>
      </c>
      <c r="I18" s="114">
        <v>19813</v>
      </c>
      <c r="J18" s="140">
        <v>19722</v>
      </c>
      <c r="K18" s="114">
        <v>217</v>
      </c>
      <c r="L18" s="116">
        <v>1.1002940878207079</v>
      </c>
    </row>
    <row r="19" spans="1:12" s="110" customFormat="1" ht="15" customHeight="1" x14ac:dyDescent="0.2">
      <c r="A19" s="120"/>
      <c r="B19" s="119"/>
      <c r="C19" s="258" t="s">
        <v>107</v>
      </c>
      <c r="E19" s="113">
        <v>48.02002137699106</v>
      </c>
      <c r="F19" s="115">
        <v>18420</v>
      </c>
      <c r="G19" s="114">
        <v>18364</v>
      </c>
      <c r="H19" s="114">
        <v>18574</v>
      </c>
      <c r="I19" s="114">
        <v>18095</v>
      </c>
      <c r="J19" s="140">
        <v>18057</v>
      </c>
      <c r="K19" s="114">
        <v>363</v>
      </c>
      <c r="L19" s="116">
        <v>2.0103007144043863</v>
      </c>
    </row>
    <row r="20" spans="1:12" s="110" customFormat="1" ht="15" customHeight="1" x14ac:dyDescent="0.2">
      <c r="A20" s="120"/>
      <c r="B20" s="121" t="s">
        <v>110</v>
      </c>
      <c r="C20" s="258"/>
      <c r="E20" s="113">
        <v>20.508228873539696</v>
      </c>
      <c r="F20" s="115">
        <v>12025</v>
      </c>
      <c r="G20" s="114">
        <v>11798</v>
      </c>
      <c r="H20" s="114">
        <v>11751</v>
      </c>
      <c r="I20" s="114">
        <v>11418</v>
      </c>
      <c r="J20" s="140">
        <v>11232</v>
      </c>
      <c r="K20" s="114">
        <v>793</v>
      </c>
      <c r="L20" s="116">
        <v>7.0601851851851851</v>
      </c>
    </row>
    <row r="21" spans="1:12" s="110" customFormat="1" ht="15" customHeight="1" x14ac:dyDescent="0.2">
      <c r="A21" s="120"/>
      <c r="B21" s="119"/>
      <c r="C21" s="258" t="s">
        <v>106</v>
      </c>
      <c r="E21" s="113">
        <v>49.78794178794179</v>
      </c>
      <c r="F21" s="115">
        <v>5987</v>
      </c>
      <c r="G21" s="114">
        <v>5890</v>
      </c>
      <c r="H21" s="114">
        <v>5842</v>
      </c>
      <c r="I21" s="114">
        <v>5704</v>
      </c>
      <c r="J21" s="140">
        <v>5593</v>
      </c>
      <c r="K21" s="114">
        <v>394</v>
      </c>
      <c r="L21" s="116">
        <v>7.0445199356338284</v>
      </c>
    </row>
    <row r="22" spans="1:12" s="110" customFormat="1" ht="15" customHeight="1" x14ac:dyDescent="0.2">
      <c r="A22" s="120"/>
      <c r="B22" s="119"/>
      <c r="C22" s="258" t="s">
        <v>107</v>
      </c>
      <c r="E22" s="113">
        <v>50.21205821205821</v>
      </c>
      <c r="F22" s="115">
        <v>6038</v>
      </c>
      <c r="G22" s="114">
        <v>5908</v>
      </c>
      <c r="H22" s="114">
        <v>5909</v>
      </c>
      <c r="I22" s="114">
        <v>5714</v>
      </c>
      <c r="J22" s="140">
        <v>5639</v>
      </c>
      <c r="K22" s="114">
        <v>399</v>
      </c>
      <c r="L22" s="116">
        <v>7.0757226458591953</v>
      </c>
    </row>
    <row r="23" spans="1:12" s="110" customFormat="1" ht="15" customHeight="1" x14ac:dyDescent="0.2">
      <c r="A23" s="120"/>
      <c r="B23" s="121" t="s">
        <v>111</v>
      </c>
      <c r="C23" s="258"/>
      <c r="E23" s="113">
        <v>1.3694892129274325</v>
      </c>
      <c r="F23" s="115">
        <v>803</v>
      </c>
      <c r="G23" s="114">
        <v>783</v>
      </c>
      <c r="H23" s="114">
        <v>763</v>
      </c>
      <c r="I23" s="114">
        <v>730</v>
      </c>
      <c r="J23" s="140">
        <v>686</v>
      </c>
      <c r="K23" s="114">
        <v>117</v>
      </c>
      <c r="L23" s="116">
        <v>17.055393586005831</v>
      </c>
    </row>
    <row r="24" spans="1:12" s="110" customFormat="1" ht="15" customHeight="1" x14ac:dyDescent="0.2">
      <c r="A24" s="120"/>
      <c r="B24" s="119"/>
      <c r="C24" s="258" t="s">
        <v>106</v>
      </c>
      <c r="E24" s="113">
        <v>65.753424657534254</v>
      </c>
      <c r="F24" s="115">
        <v>528</v>
      </c>
      <c r="G24" s="114">
        <v>509</v>
      </c>
      <c r="H24" s="114">
        <v>503</v>
      </c>
      <c r="I24" s="114">
        <v>484</v>
      </c>
      <c r="J24" s="140">
        <v>466</v>
      </c>
      <c r="K24" s="114">
        <v>62</v>
      </c>
      <c r="L24" s="116">
        <v>13.304721030042918</v>
      </c>
    </row>
    <row r="25" spans="1:12" s="110" customFormat="1" ht="15" customHeight="1" x14ac:dyDescent="0.2">
      <c r="A25" s="120"/>
      <c r="B25" s="119"/>
      <c r="C25" s="258" t="s">
        <v>107</v>
      </c>
      <c r="E25" s="113">
        <v>34.246575342465754</v>
      </c>
      <c r="F25" s="115">
        <v>275</v>
      </c>
      <c r="G25" s="114">
        <v>274</v>
      </c>
      <c r="H25" s="114">
        <v>260</v>
      </c>
      <c r="I25" s="114">
        <v>246</v>
      </c>
      <c r="J25" s="140">
        <v>220</v>
      </c>
      <c r="K25" s="114">
        <v>55</v>
      </c>
      <c r="L25" s="116">
        <v>25</v>
      </c>
    </row>
    <row r="26" spans="1:12" s="110" customFormat="1" ht="15" customHeight="1" x14ac:dyDescent="0.2">
      <c r="A26" s="120"/>
      <c r="C26" s="121" t="s">
        <v>187</v>
      </c>
      <c r="D26" s="110" t="s">
        <v>188</v>
      </c>
      <c r="E26" s="113">
        <v>0.36326426195958045</v>
      </c>
      <c r="F26" s="115">
        <v>213</v>
      </c>
      <c r="G26" s="114">
        <v>223</v>
      </c>
      <c r="H26" s="114">
        <v>213</v>
      </c>
      <c r="I26" s="114">
        <v>181</v>
      </c>
      <c r="J26" s="140">
        <v>149</v>
      </c>
      <c r="K26" s="114">
        <v>64</v>
      </c>
      <c r="L26" s="116">
        <v>42.95302013422819</v>
      </c>
    </row>
    <row r="27" spans="1:12" s="110" customFormat="1" ht="15" customHeight="1" x14ac:dyDescent="0.2">
      <c r="A27" s="120"/>
      <c r="B27" s="119"/>
      <c r="D27" s="259" t="s">
        <v>106</v>
      </c>
      <c r="E27" s="113">
        <v>50.70422535211268</v>
      </c>
      <c r="F27" s="115">
        <v>108</v>
      </c>
      <c r="G27" s="114">
        <v>108</v>
      </c>
      <c r="H27" s="114">
        <v>106</v>
      </c>
      <c r="I27" s="114">
        <v>87</v>
      </c>
      <c r="J27" s="140">
        <v>73</v>
      </c>
      <c r="K27" s="114">
        <v>35</v>
      </c>
      <c r="L27" s="116">
        <v>47.945205479452056</v>
      </c>
    </row>
    <row r="28" spans="1:12" s="110" customFormat="1" ht="15" customHeight="1" x14ac:dyDescent="0.2">
      <c r="A28" s="120"/>
      <c r="B28" s="119"/>
      <c r="D28" s="259" t="s">
        <v>107</v>
      </c>
      <c r="E28" s="113">
        <v>49.29577464788732</v>
      </c>
      <c r="F28" s="115">
        <v>105</v>
      </c>
      <c r="G28" s="114">
        <v>115</v>
      </c>
      <c r="H28" s="114">
        <v>107</v>
      </c>
      <c r="I28" s="114">
        <v>94</v>
      </c>
      <c r="J28" s="140">
        <v>76</v>
      </c>
      <c r="K28" s="114">
        <v>29</v>
      </c>
      <c r="L28" s="116">
        <v>38.157894736842103</v>
      </c>
    </row>
    <row r="29" spans="1:12" s="110" customFormat="1" ht="24.95" customHeight="1" x14ac:dyDescent="0.2">
      <c r="A29" s="604" t="s">
        <v>189</v>
      </c>
      <c r="B29" s="605"/>
      <c r="C29" s="605"/>
      <c r="D29" s="606"/>
      <c r="E29" s="113">
        <v>92.149739916432168</v>
      </c>
      <c r="F29" s="115">
        <v>54032</v>
      </c>
      <c r="G29" s="114">
        <v>54031</v>
      </c>
      <c r="H29" s="114">
        <v>54619</v>
      </c>
      <c r="I29" s="114">
        <v>52838</v>
      </c>
      <c r="J29" s="140">
        <v>52803</v>
      </c>
      <c r="K29" s="114">
        <v>1229</v>
      </c>
      <c r="L29" s="116">
        <v>2.3275192697384619</v>
      </c>
    </row>
    <row r="30" spans="1:12" s="110" customFormat="1" ht="15" customHeight="1" x14ac:dyDescent="0.2">
      <c r="A30" s="120"/>
      <c r="B30" s="119"/>
      <c r="C30" s="258" t="s">
        <v>106</v>
      </c>
      <c r="E30" s="113">
        <v>51.208543085578917</v>
      </c>
      <c r="F30" s="115">
        <v>27669</v>
      </c>
      <c r="G30" s="114">
        <v>27705</v>
      </c>
      <c r="H30" s="114">
        <v>28002</v>
      </c>
      <c r="I30" s="114">
        <v>27227</v>
      </c>
      <c r="J30" s="140">
        <v>27208</v>
      </c>
      <c r="K30" s="114">
        <v>461</v>
      </c>
      <c r="L30" s="116">
        <v>1.6943546015877684</v>
      </c>
    </row>
    <row r="31" spans="1:12" s="110" customFormat="1" ht="15" customHeight="1" x14ac:dyDescent="0.2">
      <c r="A31" s="120"/>
      <c r="B31" s="119"/>
      <c r="C31" s="258" t="s">
        <v>107</v>
      </c>
      <c r="E31" s="113">
        <v>48.791456914421083</v>
      </c>
      <c r="F31" s="115">
        <v>26363</v>
      </c>
      <c r="G31" s="114">
        <v>26326</v>
      </c>
      <c r="H31" s="114">
        <v>26617</v>
      </c>
      <c r="I31" s="114">
        <v>25611</v>
      </c>
      <c r="J31" s="140">
        <v>25595</v>
      </c>
      <c r="K31" s="114">
        <v>768</v>
      </c>
      <c r="L31" s="116">
        <v>3.0005860519632739</v>
      </c>
    </row>
    <row r="32" spans="1:12" s="110" customFormat="1" ht="15" customHeight="1" x14ac:dyDescent="0.2">
      <c r="A32" s="120"/>
      <c r="B32" s="119" t="s">
        <v>117</v>
      </c>
      <c r="C32" s="258"/>
      <c r="E32" s="113">
        <v>7.7973906369915582</v>
      </c>
      <c r="F32" s="115">
        <v>4572</v>
      </c>
      <c r="G32" s="114">
        <v>4324</v>
      </c>
      <c r="H32" s="114">
        <v>4390</v>
      </c>
      <c r="I32" s="114">
        <v>4111</v>
      </c>
      <c r="J32" s="140">
        <v>4035</v>
      </c>
      <c r="K32" s="114">
        <v>537</v>
      </c>
      <c r="L32" s="116">
        <v>13.308550185873607</v>
      </c>
    </row>
    <row r="33" spans="1:12" s="110" customFormat="1" ht="15" customHeight="1" x14ac:dyDescent="0.2">
      <c r="A33" s="120"/>
      <c r="B33" s="119"/>
      <c r="C33" s="258" t="s">
        <v>106</v>
      </c>
      <c r="E33" s="113">
        <v>68.263342082239717</v>
      </c>
      <c r="F33" s="115">
        <v>3121</v>
      </c>
      <c r="G33" s="114">
        <v>2952</v>
      </c>
      <c r="H33" s="114">
        <v>2986</v>
      </c>
      <c r="I33" s="114">
        <v>2823</v>
      </c>
      <c r="J33" s="140">
        <v>2783</v>
      </c>
      <c r="K33" s="114">
        <v>338</v>
      </c>
      <c r="L33" s="116">
        <v>12.145167085878548</v>
      </c>
    </row>
    <row r="34" spans="1:12" s="110" customFormat="1" ht="15" customHeight="1" x14ac:dyDescent="0.2">
      <c r="A34" s="120"/>
      <c r="B34" s="119"/>
      <c r="C34" s="258" t="s">
        <v>107</v>
      </c>
      <c r="E34" s="113">
        <v>31.736657917760279</v>
      </c>
      <c r="F34" s="115">
        <v>1451</v>
      </c>
      <c r="G34" s="114">
        <v>1372</v>
      </c>
      <c r="H34" s="114">
        <v>1404</v>
      </c>
      <c r="I34" s="114">
        <v>1288</v>
      </c>
      <c r="J34" s="140">
        <v>1252</v>
      </c>
      <c r="K34" s="114">
        <v>199</v>
      </c>
      <c r="L34" s="116">
        <v>15.894568690095847</v>
      </c>
    </row>
    <row r="35" spans="1:12" s="110" customFormat="1" ht="24.95" customHeight="1" x14ac:dyDescent="0.2">
      <c r="A35" s="604" t="s">
        <v>190</v>
      </c>
      <c r="B35" s="605"/>
      <c r="C35" s="605"/>
      <c r="D35" s="606"/>
      <c r="E35" s="113">
        <v>68.85307410249851</v>
      </c>
      <c r="F35" s="115">
        <v>40372</v>
      </c>
      <c r="G35" s="114">
        <v>40339</v>
      </c>
      <c r="H35" s="114">
        <v>40952</v>
      </c>
      <c r="I35" s="114">
        <v>39408</v>
      </c>
      <c r="J35" s="140">
        <v>39438</v>
      </c>
      <c r="K35" s="114">
        <v>934</v>
      </c>
      <c r="L35" s="116">
        <v>2.3682742532582788</v>
      </c>
    </row>
    <row r="36" spans="1:12" s="110" customFormat="1" ht="15" customHeight="1" x14ac:dyDescent="0.2">
      <c r="A36" s="120"/>
      <c r="B36" s="119"/>
      <c r="C36" s="258" t="s">
        <v>106</v>
      </c>
      <c r="E36" s="113">
        <v>69.471415832755369</v>
      </c>
      <c r="F36" s="115">
        <v>28047</v>
      </c>
      <c r="G36" s="114">
        <v>27996</v>
      </c>
      <c r="H36" s="114">
        <v>28314</v>
      </c>
      <c r="I36" s="114">
        <v>27443</v>
      </c>
      <c r="J36" s="140">
        <v>27413</v>
      </c>
      <c r="K36" s="114">
        <v>634</v>
      </c>
      <c r="L36" s="116">
        <v>2.3127713128807499</v>
      </c>
    </row>
    <row r="37" spans="1:12" s="110" customFormat="1" ht="15" customHeight="1" x14ac:dyDescent="0.2">
      <c r="A37" s="120"/>
      <c r="B37" s="119"/>
      <c r="C37" s="258" t="s">
        <v>107</v>
      </c>
      <c r="E37" s="113">
        <v>30.528584167244624</v>
      </c>
      <c r="F37" s="115">
        <v>12325</v>
      </c>
      <c r="G37" s="114">
        <v>12343</v>
      </c>
      <c r="H37" s="114">
        <v>12638</v>
      </c>
      <c r="I37" s="114">
        <v>11965</v>
      </c>
      <c r="J37" s="140">
        <v>12025</v>
      </c>
      <c r="K37" s="114">
        <v>300</v>
      </c>
      <c r="L37" s="116">
        <v>2.4948024948024949</v>
      </c>
    </row>
    <row r="38" spans="1:12" s="110" customFormat="1" ht="15" customHeight="1" x14ac:dyDescent="0.2">
      <c r="A38" s="120"/>
      <c r="B38" s="119" t="s">
        <v>182</v>
      </c>
      <c r="C38" s="258"/>
      <c r="E38" s="113">
        <v>31.146925897501493</v>
      </c>
      <c r="F38" s="115">
        <v>18263</v>
      </c>
      <c r="G38" s="114">
        <v>18047</v>
      </c>
      <c r="H38" s="114">
        <v>18087</v>
      </c>
      <c r="I38" s="114">
        <v>17572</v>
      </c>
      <c r="J38" s="140">
        <v>17432</v>
      </c>
      <c r="K38" s="114">
        <v>831</v>
      </c>
      <c r="L38" s="116">
        <v>4.7670949977053692</v>
      </c>
    </row>
    <row r="39" spans="1:12" s="110" customFormat="1" ht="15" customHeight="1" x14ac:dyDescent="0.2">
      <c r="A39" s="120"/>
      <c r="B39" s="119"/>
      <c r="C39" s="258" t="s">
        <v>106</v>
      </c>
      <c r="E39" s="113">
        <v>15.150851448283415</v>
      </c>
      <c r="F39" s="115">
        <v>2767</v>
      </c>
      <c r="G39" s="114">
        <v>2684</v>
      </c>
      <c r="H39" s="114">
        <v>2696</v>
      </c>
      <c r="I39" s="114">
        <v>2630</v>
      </c>
      <c r="J39" s="140">
        <v>2602</v>
      </c>
      <c r="K39" s="114">
        <v>165</v>
      </c>
      <c r="L39" s="116">
        <v>6.3412759415833975</v>
      </c>
    </row>
    <row r="40" spans="1:12" s="110" customFormat="1" ht="15" customHeight="1" x14ac:dyDescent="0.2">
      <c r="A40" s="120"/>
      <c r="B40" s="119"/>
      <c r="C40" s="258" t="s">
        <v>107</v>
      </c>
      <c r="E40" s="113">
        <v>84.849148551716581</v>
      </c>
      <c r="F40" s="115">
        <v>15496</v>
      </c>
      <c r="G40" s="114">
        <v>15363</v>
      </c>
      <c r="H40" s="114">
        <v>15391</v>
      </c>
      <c r="I40" s="114">
        <v>14942</v>
      </c>
      <c r="J40" s="140">
        <v>14830</v>
      </c>
      <c r="K40" s="114">
        <v>666</v>
      </c>
      <c r="L40" s="116">
        <v>4.4908968307484827</v>
      </c>
    </row>
    <row r="41" spans="1:12" s="110" customFormat="1" ht="24.75" customHeight="1" x14ac:dyDescent="0.2">
      <c r="A41" s="604" t="s">
        <v>517</v>
      </c>
      <c r="B41" s="605"/>
      <c r="C41" s="605"/>
      <c r="D41" s="606"/>
      <c r="E41" s="113">
        <v>5.8548648418180269</v>
      </c>
      <c r="F41" s="115">
        <v>3433</v>
      </c>
      <c r="G41" s="114">
        <v>3774</v>
      </c>
      <c r="H41" s="114">
        <v>3866</v>
      </c>
      <c r="I41" s="114">
        <v>3005</v>
      </c>
      <c r="J41" s="140">
        <v>3355</v>
      </c>
      <c r="K41" s="114">
        <v>78</v>
      </c>
      <c r="L41" s="116">
        <v>2.324888226527571</v>
      </c>
    </row>
    <row r="42" spans="1:12" s="110" customFormat="1" ht="15" customHeight="1" x14ac:dyDescent="0.2">
      <c r="A42" s="120"/>
      <c r="B42" s="119"/>
      <c r="C42" s="258" t="s">
        <v>106</v>
      </c>
      <c r="E42" s="113">
        <v>59.539761141858435</v>
      </c>
      <c r="F42" s="115">
        <v>2044</v>
      </c>
      <c r="G42" s="114">
        <v>2296</v>
      </c>
      <c r="H42" s="114">
        <v>2348</v>
      </c>
      <c r="I42" s="114">
        <v>1833</v>
      </c>
      <c r="J42" s="140">
        <v>2026</v>
      </c>
      <c r="K42" s="114">
        <v>18</v>
      </c>
      <c r="L42" s="116">
        <v>0.88845014807502465</v>
      </c>
    </row>
    <row r="43" spans="1:12" s="110" customFormat="1" ht="15" customHeight="1" x14ac:dyDescent="0.2">
      <c r="A43" s="123"/>
      <c r="B43" s="124"/>
      <c r="C43" s="260" t="s">
        <v>107</v>
      </c>
      <c r="D43" s="261"/>
      <c r="E43" s="125">
        <v>40.460238858141565</v>
      </c>
      <c r="F43" s="143">
        <v>1389</v>
      </c>
      <c r="G43" s="144">
        <v>1478</v>
      </c>
      <c r="H43" s="144">
        <v>1518</v>
      </c>
      <c r="I43" s="144">
        <v>1172</v>
      </c>
      <c r="J43" s="145">
        <v>1329</v>
      </c>
      <c r="K43" s="144">
        <v>60</v>
      </c>
      <c r="L43" s="146">
        <v>4.5146726862302486</v>
      </c>
    </row>
    <row r="44" spans="1:12" s="110" customFormat="1" ht="45.75" customHeight="1" x14ac:dyDescent="0.2">
      <c r="A44" s="604" t="s">
        <v>191</v>
      </c>
      <c r="B44" s="605"/>
      <c r="C44" s="605"/>
      <c r="D44" s="606"/>
      <c r="E44" s="113">
        <v>2.2989681930587533</v>
      </c>
      <c r="F44" s="115">
        <v>1348</v>
      </c>
      <c r="G44" s="114">
        <v>1365</v>
      </c>
      <c r="H44" s="114">
        <v>1379</v>
      </c>
      <c r="I44" s="114">
        <v>1348</v>
      </c>
      <c r="J44" s="140">
        <v>1359</v>
      </c>
      <c r="K44" s="114">
        <v>-11</v>
      </c>
      <c r="L44" s="116">
        <v>-0.80941869021339219</v>
      </c>
    </row>
    <row r="45" spans="1:12" s="110" customFormat="1" ht="15" customHeight="1" x14ac:dyDescent="0.2">
      <c r="A45" s="120"/>
      <c r="B45" s="119"/>
      <c r="C45" s="258" t="s">
        <v>106</v>
      </c>
      <c r="E45" s="113">
        <v>61.275964391691396</v>
      </c>
      <c r="F45" s="115">
        <v>826</v>
      </c>
      <c r="G45" s="114">
        <v>835</v>
      </c>
      <c r="H45" s="114">
        <v>840</v>
      </c>
      <c r="I45" s="114">
        <v>820</v>
      </c>
      <c r="J45" s="140">
        <v>828</v>
      </c>
      <c r="K45" s="114">
        <v>-2</v>
      </c>
      <c r="L45" s="116">
        <v>-0.24154589371980675</v>
      </c>
    </row>
    <row r="46" spans="1:12" s="110" customFormat="1" ht="15" customHeight="1" x14ac:dyDescent="0.2">
      <c r="A46" s="123"/>
      <c r="B46" s="124"/>
      <c r="C46" s="260" t="s">
        <v>107</v>
      </c>
      <c r="D46" s="261"/>
      <c r="E46" s="125">
        <v>38.724035608308604</v>
      </c>
      <c r="F46" s="143">
        <v>522</v>
      </c>
      <c r="G46" s="144">
        <v>530</v>
      </c>
      <c r="H46" s="144">
        <v>539</v>
      </c>
      <c r="I46" s="144">
        <v>528</v>
      </c>
      <c r="J46" s="145">
        <v>531</v>
      </c>
      <c r="K46" s="144">
        <v>-9</v>
      </c>
      <c r="L46" s="146">
        <v>-1.6949152542372881</v>
      </c>
    </row>
    <row r="47" spans="1:12" s="110" customFormat="1" ht="39" customHeight="1" x14ac:dyDescent="0.2">
      <c r="A47" s="604" t="s">
        <v>518</v>
      </c>
      <c r="B47" s="607"/>
      <c r="C47" s="607"/>
      <c r="D47" s="608"/>
      <c r="E47" s="113">
        <v>0.45194849492623862</v>
      </c>
      <c r="F47" s="115">
        <v>265</v>
      </c>
      <c r="G47" s="114">
        <v>268</v>
      </c>
      <c r="H47" s="114">
        <v>248</v>
      </c>
      <c r="I47" s="114">
        <v>223</v>
      </c>
      <c r="J47" s="140">
        <v>236</v>
      </c>
      <c r="K47" s="114">
        <v>29</v>
      </c>
      <c r="L47" s="116">
        <v>12.288135593220339</v>
      </c>
    </row>
    <row r="48" spans="1:12" s="110" customFormat="1" ht="15" customHeight="1" x14ac:dyDescent="0.2">
      <c r="A48" s="120"/>
      <c r="B48" s="119"/>
      <c r="C48" s="258" t="s">
        <v>106</v>
      </c>
      <c r="E48" s="113">
        <v>36.981132075471699</v>
      </c>
      <c r="F48" s="115">
        <v>98</v>
      </c>
      <c r="G48" s="114">
        <v>96</v>
      </c>
      <c r="H48" s="114">
        <v>95</v>
      </c>
      <c r="I48" s="114">
        <v>85</v>
      </c>
      <c r="J48" s="140">
        <v>88</v>
      </c>
      <c r="K48" s="114">
        <v>10</v>
      </c>
      <c r="L48" s="116">
        <v>11.363636363636363</v>
      </c>
    </row>
    <row r="49" spans="1:12" s="110" customFormat="1" ht="15" customHeight="1" x14ac:dyDescent="0.2">
      <c r="A49" s="123"/>
      <c r="B49" s="124"/>
      <c r="C49" s="260" t="s">
        <v>107</v>
      </c>
      <c r="D49" s="261"/>
      <c r="E49" s="125">
        <v>63.018867924528301</v>
      </c>
      <c r="F49" s="143">
        <v>167</v>
      </c>
      <c r="G49" s="144">
        <v>172</v>
      </c>
      <c r="H49" s="144">
        <v>153</v>
      </c>
      <c r="I49" s="144">
        <v>138</v>
      </c>
      <c r="J49" s="145">
        <v>148</v>
      </c>
      <c r="K49" s="144">
        <v>19</v>
      </c>
      <c r="L49" s="146">
        <v>12.837837837837839</v>
      </c>
    </row>
    <row r="50" spans="1:12" s="110" customFormat="1" ht="24.95" customHeight="1" x14ac:dyDescent="0.2">
      <c r="A50" s="609" t="s">
        <v>192</v>
      </c>
      <c r="B50" s="610"/>
      <c r="C50" s="610"/>
      <c r="D50" s="611"/>
      <c r="E50" s="262">
        <v>13.928540973821097</v>
      </c>
      <c r="F50" s="263">
        <v>8167</v>
      </c>
      <c r="G50" s="264">
        <v>8428</v>
      </c>
      <c r="H50" s="264">
        <v>8614</v>
      </c>
      <c r="I50" s="264">
        <v>7725</v>
      </c>
      <c r="J50" s="265">
        <v>7804</v>
      </c>
      <c r="K50" s="263">
        <v>363</v>
      </c>
      <c r="L50" s="266">
        <v>4.6514607893388007</v>
      </c>
    </row>
    <row r="51" spans="1:12" s="110" customFormat="1" ht="15" customHeight="1" x14ac:dyDescent="0.2">
      <c r="A51" s="120"/>
      <c r="B51" s="119"/>
      <c r="C51" s="258" t="s">
        <v>106</v>
      </c>
      <c r="E51" s="113">
        <v>58.026203012121954</v>
      </c>
      <c r="F51" s="115">
        <v>4739</v>
      </c>
      <c r="G51" s="114">
        <v>4847</v>
      </c>
      <c r="H51" s="114">
        <v>4960</v>
      </c>
      <c r="I51" s="114">
        <v>4475</v>
      </c>
      <c r="J51" s="140">
        <v>4531</v>
      </c>
      <c r="K51" s="114">
        <v>208</v>
      </c>
      <c r="L51" s="116">
        <v>4.5905981019642459</v>
      </c>
    </row>
    <row r="52" spans="1:12" s="110" customFormat="1" ht="15" customHeight="1" x14ac:dyDescent="0.2">
      <c r="A52" s="120"/>
      <c r="B52" s="119"/>
      <c r="C52" s="258" t="s">
        <v>107</v>
      </c>
      <c r="E52" s="113">
        <v>41.973796987878046</v>
      </c>
      <c r="F52" s="115">
        <v>3428</v>
      </c>
      <c r="G52" s="114">
        <v>3581</v>
      </c>
      <c r="H52" s="114">
        <v>3654</v>
      </c>
      <c r="I52" s="114">
        <v>3250</v>
      </c>
      <c r="J52" s="140">
        <v>3273</v>
      </c>
      <c r="K52" s="114">
        <v>155</v>
      </c>
      <c r="L52" s="116">
        <v>4.7357164680721047</v>
      </c>
    </row>
    <row r="53" spans="1:12" s="110" customFormat="1" ht="15" customHeight="1" x14ac:dyDescent="0.2">
      <c r="A53" s="120"/>
      <c r="B53" s="119"/>
      <c r="C53" s="258" t="s">
        <v>187</v>
      </c>
      <c r="D53" s="110" t="s">
        <v>193</v>
      </c>
      <c r="E53" s="113">
        <v>30.610995469572671</v>
      </c>
      <c r="F53" s="115">
        <v>2500</v>
      </c>
      <c r="G53" s="114">
        <v>2898</v>
      </c>
      <c r="H53" s="114">
        <v>3002</v>
      </c>
      <c r="I53" s="114">
        <v>2236</v>
      </c>
      <c r="J53" s="140">
        <v>2410</v>
      </c>
      <c r="K53" s="114">
        <v>90</v>
      </c>
      <c r="L53" s="116">
        <v>3.7344398340248963</v>
      </c>
    </row>
    <row r="54" spans="1:12" s="110" customFormat="1" ht="15" customHeight="1" x14ac:dyDescent="0.2">
      <c r="A54" s="120"/>
      <c r="B54" s="119"/>
      <c r="D54" s="267" t="s">
        <v>194</v>
      </c>
      <c r="E54" s="113">
        <v>62.16</v>
      </c>
      <c r="F54" s="115">
        <v>1554</v>
      </c>
      <c r="G54" s="114">
        <v>1758</v>
      </c>
      <c r="H54" s="114">
        <v>1830</v>
      </c>
      <c r="I54" s="114">
        <v>1408</v>
      </c>
      <c r="J54" s="140">
        <v>1519</v>
      </c>
      <c r="K54" s="114">
        <v>35</v>
      </c>
      <c r="L54" s="116">
        <v>2.3041474654377878</v>
      </c>
    </row>
    <row r="55" spans="1:12" s="110" customFormat="1" ht="15" customHeight="1" x14ac:dyDescent="0.2">
      <c r="A55" s="120"/>
      <c r="B55" s="119"/>
      <c r="D55" s="267" t="s">
        <v>195</v>
      </c>
      <c r="E55" s="113">
        <v>37.840000000000003</v>
      </c>
      <c r="F55" s="115">
        <v>946</v>
      </c>
      <c r="G55" s="114">
        <v>1140</v>
      </c>
      <c r="H55" s="114">
        <v>1172</v>
      </c>
      <c r="I55" s="114">
        <v>828</v>
      </c>
      <c r="J55" s="140">
        <v>891</v>
      </c>
      <c r="K55" s="114">
        <v>55</v>
      </c>
      <c r="L55" s="116">
        <v>6.1728395061728394</v>
      </c>
    </row>
    <row r="56" spans="1:12" s="110" customFormat="1" ht="15" customHeight="1" x14ac:dyDescent="0.2">
      <c r="A56" s="120"/>
      <c r="B56" s="119" t="s">
        <v>196</v>
      </c>
      <c r="C56" s="258"/>
      <c r="E56" s="113">
        <v>69.504562121599733</v>
      </c>
      <c r="F56" s="115">
        <v>40754</v>
      </c>
      <c r="G56" s="114">
        <v>40370</v>
      </c>
      <c r="H56" s="114">
        <v>40719</v>
      </c>
      <c r="I56" s="114">
        <v>39750</v>
      </c>
      <c r="J56" s="140">
        <v>39563</v>
      </c>
      <c r="K56" s="114">
        <v>1191</v>
      </c>
      <c r="L56" s="116">
        <v>3.0103884943002299</v>
      </c>
    </row>
    <row r="57" spans="1:12" s="110" customFormat="1" ht="15" customHeight="1" x14ac:dyDescent="0.2">
      <c r="A57" s="120"/>
      <c r="B57" s="119"/>
      <c r="C57" s="258" t="s">
        <v>106</v>
      </c>
      <c r="E57" s="113">
        <v>51.180252245178387</v>
      </c>
      <c r="F57" s="115">
        <v>20858</v>
      </c>
      <c r="G57" s="114">
        <v>20719</v>
      </c>
      <c r="H57" s="114">
        <v>20886</v>
      </c>
      <c r="I57" s="114">
        <v>20541</v>
      </c>
      <c r="J57" s="140">
        <v>20404</v>
      </c>
      <c r="K57" s="114">
        <v>454</v>
      </c>
      <c r="L57" s="116">
        <v>2.2250539109978438</v>
      </c>
    </row>
    <row r="58" spans="1:12" s="110" customFormat="1" ht="15" customHeight="1" x14ac:dyDescent="0.2">
      <c r="A58" s="120"/>
      <c r="B58" s="119"/>
      <c r="C58" s="258" t="s">
        <v>107</v>
      </c>
      <c r="E58" s="113">
        <v>48.819747754821613</v>
      </c>
      <c r="F58" s="115">
        <v>19896</v>
      </c>
      <c r="G58" s="114">
        <v>19651</v>
      </c>
      <c r="H58" s="114">
        <v>19833</v>
      </c>
      <c r="I58" s="114">
        <v>19209</v>
      </c>
      <c r="J58" s="140">
        <v>19159</v>
      </c>
      <c r="K58" s="114">
        <v>737</v>
      </c>
      <c r="L58" s="116">
        <v>3.8467560937418446</v>
      </c>
    </row>
    <row r="59" spans="1:12" s="110" customFormat="1" ht="15" customHeight="1" x14ac:dyDescent="0.2">
      <c r="A59" s="120"/>
      <c r="B59" s="119"/>
      <c r="C59" s="258" t="s">
        <v>105</v>
      </c>
      <c r="D59" s="110" t="s">
        <v>197</v>
      </c>
      <c r="E59" s="113">
        <v>93.222751140992301</v>
      </c>
      <c r="F59" s="115">
        <v>37992</v>
      </c>
      <c r="G59" s="114">
        <v>37609</v>
      </c>
      <c r="H59" s="114">
        <v>37984</v>
      </c>
      <c r="I59" s="114">
        <v>37079</v>
      </c>
      <c r="J59" s="140">
        <v>36927</v>
      </c>
      <c r="K59" s="114">
        <v>1065</v>
      </c>
      <c r="L59" s="116">
        <v>2.8840685677146802</v>
      </c>
    </row>
    <row r="60" spans="1:12" s="110" customFormat="1" ht="15" customHeight="1" x14ac:dyDescent="0.2">
      <c r="A60" s="120"/>
      <c r="B60" s="119"/>
      <c r="C60" s="258"/>
      <c r="D60" s="267" t="s">
        <v>198</v>
      </c>
      <c r="E60" s="113">
        <v>49.942093072225731</v>
      </c>
      <c r="F60" s="115">
        <v>18974</v>
      </c>
      <c r="G60" s="114">
        <v>18826</v>
      </c>
      <c r="H60" s="114">
        <v>19010</v>
      </c>
      <c r="I60" s="114">
        <v>18690</v>
      </c>
      <c r="J60" s="140">
        <v>18584</v>
      </c>
      <c r="K60" s="114">
        <v>390</v>
      </c>
      <c r="L60" s="116">
        <v>2.0985794231597072</v>
      </c>
    </row>
    <row r="61" spans="1:12" s="110" customFormat="1" ht="15" customHeight="1" x14ac:dyDescent="0.2">
      <c r="A61" s="120"/>
      <c r="B61" s="119"/>
      <c r="C61" s="258"/>
      <c r="D61" s="267" t="s">
        <v>199</v>
      </c>
      <c r="E61" s="113">
        <v>50.057906927774269</v>
      </c>
      <c r="F61" s="115">
        <v>19018</v>
      </c>
      <c r="G61" s="114">
        <v>18783</v>
      </c>
      <c r="H61" s="114">
        <v>18974</v>
      </c>
      <c r="I61" s="114">
        <v>18389</v>
      </c>
      <c r="J61" s="140">
        <v>18343</v>
      </c>
      <c r="K61" s="114">
        <v>675</v>
      </c>
      <c r="L61" s="116">
        <v>3.6798778825710081</v>
      </c>
    </row>
    <row r="62" spans="1:12" s="110" customFormat="1" ht="15" customHeight="1" x14ac:dyDescent="0.2">
      <c r="A62" s="120"/>
      <c r="B62" s="119"/>
      <c r="C62" s="258"/>
      <c r="D62" s="258" t="s">
        <v>200</v>
      </c>
      <c r="E62" s="113">
        <v>6.7772488590077051</v>
      </c>
      <c r="F62" s="115">
        <v>2762</v>
      </c>
      <c r="G62" s="114">
        <v>2761</v>
      </c>
      <c r="H62" s="114">
        <v>2735</v>
      </c>
      <c r="I62" s="114">
        <v>2671</v>
      </c>
      <c r="J62" s="140">
        <v>2636</v>
      </c>
      <c r="K62" s="114">
        <v>126</v>
      </c>
      <c r="L62" s="116">
        <v>4.7799696509863425</v>
      </c>
    </row>
    <row r="63" spans="1:12" s="110" customFormat="1" ht="15" customHeight="1" x14ac:dyDescent="0.2">
      <c r="A63" s="120"/>
      <c r="B63" s="119"/>
      <c r="C63" s="258"/>
      <c r="D63" s="267" t="s">
        <v>198</v>
      </c>
      <c r="E63" s="113">
        <v>68.211440984793626</v>
      </c>
      <c r="F63" s="115">
        <v>1884</v>
      </c>
      <c r="G63" s="114">
        <v>1893</v>
      </c>
      <c r="H63" s="114">
        <v>1876</v>
      </c>
      <c r="I63" s="114">
        <v>1851</v>
      </c>
      <c r="J63" s="140">
        <v>1820</v>
      </c>
      <c r="K63" s="114">
        <v>64</v>
      </c>
      <c r="L63" s="116">
        <v>3.5164835164835164</v>
      </c>
    </row>
    <row r="64" spans="1:12" s="110" customFormat="1" ht="15" customHeight="1" x14ac:dyDescent="0.2">
      <c r="A64" s="120"/>
      <c r="B64" s="119"/>
      <c r="C64" s="258"/>
      <c r="D64" s="267" t="s">
        <v>199</v>
      </c>
      <c r="E64" s="113">
        <v>31.788559015206371</v>
      </c>
      <c r="F64" s="115">
        <v>878</v>
      </c>
      <c r="G64" s="114">
        <v>868</v>
      </c>
      <c r="H64" s="114">
        <v>859</v>
      </c>
      <c r="I64" s="114">
        <v>820</v>
      </c>
      <c r="J64" s="140">
        <v>816</v>
      </c>
      <c r="K64" s="114">
        <v>62</v>
      </c>
      <c r="L64" s="116">
        <v>7.5980392156862742</v>
      </c>
    </row>
    <row r="65" spans="1:12" s="110" customFormat="1" ht="15" customHeight="1" x14ac:dyDescent="0.2">
      <c r="A65" s="120"/>
      <c r="B65" s="119" t="s">
        <v>201</v>
      </c>
      <c r="C65" s="258"/>
      <c r="E65" s="113">
        <v>8.1418947727466531</v>
      </c>
      <c r="F65" s="115">
        <v>4774</v>
      </c>
      <c r="G65" s="114">
        <v>4721</v>
      </c>
      <c r="H65" s="114">
        <v>4659</v>
      </c>
      <c r="I65" s="114">
        <v>4592</v>
      </c>
      <c r="J65" s="140">
        <v>4547</v>
      </c>
      <c r="K65" s="114">
        <v>227</v>
      </c>
      <c r="L65" s="116">
        <v>4.992302617110183</v>
      </c>
    </row>
    <row r="66" spans="1:12" s="110" customFormat="1" ht="15" customHeight="1" x14ac:dyDescent="0.2">
      <c r="A66" s="120"/>
      <c r="B66" s="119"/>
      <c r="C66" s="258" t="s">
        <v>106</v>
      </c>
      <c r="E66" s="113">
        <v>48.303309593632171</v>
      </c>
      <c r="F66" s="115">
        <v>2306</v>
      </c>
      <c r="G66" s="114">
        <v>2273</v>
      </c>
      <c r="H66" s="114">
        <v>2225</v>
      </c>
      <c r="I66" s="114">
        <v>2192</v>
      </c>
      <c r="J66" s="140">
        <v>2168</v>
      </c>
      <c r="K66" s="114">
        <v>138</v>
      </c>
      <c r="L66" s="116">
        <v>6.3653136531365311</v>
      </c>
    </row>
    <row r="67" spans="1:12" s="110" customFormat="1" ht="15" customHeight="1" x14ac:dyDescent="0.2">
      <c r="A67" s="120"/>
      <c r="B67" s="119"/>
      <c r="C67" s="258" t="s">
        <v>107</v>
      </c>
      <c r="E67" s="113">
        <v>51.696690406367829</v>
      </c>
      <c r="F67" s="115">
        <v>2468</v>
      </c>
      <c r="G67" s="114">
        <v>2448</v>
      </c>
      <c r="H67" s="114">
        <v>2434</v>
      </c>
      <c r="I67" s="114">
        <v>2400</v>
      </c>
      <c r="J67" s="140">
        <v>2379</v>
      </c>
      <c r="K67" s="114">
        <v>89</v>
      </c>
      <c r="L67" s="116">
        <v>3.741067675493905</v>
      </c>
    </row>
    <row r="68" spans="1:12" s="110" customFormat="1" ht="15" customHeight="1" x14ac:dyDescent="0.2">
      <c r="A68" s="120"/>
      <c r="B68" s="119"/>
      <c r="C68" s="258" t="s">
        <v>105</v>
      </c>
      <c r="D68" s="110" t="s">
        <v>202</v>
      </c>
      <c r="E68" s="113">
        <v>19.040636782572268</v>
      </c>
      <c r="F68" s="115">
        <v>909</v>
      </c>
      <c r="G68" s="114">
        <v>903</v>
      </c>
      <c r="H68" s="114">
        <v>859</v>
      </c>
      <c r="I68" s="114">
        <v>799</v>
      </c>
      <c r="J68" s="140">
        <v>756</v>
      </c>
      <c r="K68" s="114">
        <v>153</v>
      </c>
      <c r="L68" s="116">
        <v>20.238095238095237</v>
      </c>
    </row>
    <row r="69" spans="1:12" s="110" customFormat="1" ht="15" customHeight="1" x14ac:dyDescent="0.2">
      <c r="A69" s="120"/>
      <c r="B69" s="119"/>
      <c r="C69" s="258"/>
      <c r="D69" s="267" t="s">
        <v>198</v>
      </c>
      <c r="E69" s="113">
        <v>51.705170517051705</v>
      </c>
      <c r="F69" s="115">
        <v>470</v>
      </c>
      <c r="G69" s="114">
        <v>465</v>
      </c>
      <c r="H69" s="114">
        <v>443</v>
      </c>
      <c r="I69" s="114">
        <v>412</v>
      </c>
      <c r="J69" s="140">
        <v>384</v>
      </c>
      <c r="K69" s="114">
        <v>86</v>
      </c>
      <c r="L69" s="116">
        <v>22.395833333333332</v>
      </c>
    </row>
    <row r="70" spans="1:12" s="110" customFormat="1" ht="15" customHeight="1" x14ac:dyDescent="0.2">
      <c r="A70" s="120"/>
      <c r="B70" s="119"/>
      <c r="C70" s="258"/>
      <c r="D70" s="267" t="s">
        <v>199</v>
      </c>
      <c r="E70" s="113">
        <v>48.294829482948295</v>
      </c>
      <c r="F70" s="115">
        <v>439</v>
      </c>
      <c r="G70" s="114">
        <v>438</v>
      </c>
      <c r="H70" s="114">
        <v>416</v>
      </c>
      <c r="I70" s="114">
        <v>387</v>
      </c>
      <c r="J70" s="140">
        <v>372</v>
      </c>
      <c r="K70" s="114">
        <v>67</v>
      </c>
      <c r="L70" s="116">
        <v>18.010752688172044</v>
      </c>
    </row>
    <row r="71" spans="1:12" s="110" customFormat="1" ht="15" customHeight="1" x14ac:dyDescent="0.2">
      <c r="A71" s="120"/>
      <c r="B71" s="119"/>
      <c r="C71" s="258"/>
      <c r="D71" s="110" t="s">
        <v>203</v>
      </c>
      <c r="E71" s="113">
        <v>74.403016338500208</v>
      </c>
      <c r="F71" s="115">
        <v>3552</v>
      </c>
      <c r="G71" s="114">
        <v>3505</v>
      </c>
      <c r="H71" s="114">
        <v>3493</v>
      </c>
      <c r="I71" s="114">
        <v>3491</v>
      </c>
      <c r="J71" s="140">
        <v>3481</v>
      </c>
      <c r="K71" s="114">
        <v>71</v>
      </c>
      <c r="L71" s="116">
        <v>2.0396437805228382</v>
      </c>
    </row>
    <row r="72" spans="1:12" s="110" customFormat="1" ht="15" customHeight="1" x14ac:dyDescent="0.2">
      <c r="A72" s="120"/>
      <c r="B72" s="119"/>
      <c r="C72" s="258"/>
      <c r="D72" s="267" t="s">
        <v>198</v>
      </c>
      <c r="E72" s="113">
        <v>46.818693693693696</v>
      </c>
      <c r="F72" s="115">
        <v>1663</v>
      </c>
      <c r="G72" s="114">
        <v>1640</v>
      </c>
      <c r="H72" s="114">
        <v>1623</v>
      </c>
      <c r="I72" s="114">
        <v>1618</v>
      </c>
      <c r="J72" s="140">
        <v>1619</v>
      </c>
      <c r="K72" s="114">
        <v>44</v>
      </c>
      <c r="L72" s="116">
        <v>2.7177269919703519</v>
      </c>
    </row>
    <row r="73" spans="1:12" s="110" customFormat="1" ht="15" customHeight="1" x14ac:dyDescent="0.2">
      <c r="A73" s="120"/>
      <c r="B73" s="119"/>
      <c r="C73" s="258"/>
      <c r="D73" s="267" t="s">
        <v>199</v>
      </c>
      <c r="E73" s="113">
        <v>53.181306306306304</v>
      </c>
      <c r="F73" s="115">
        <v>1889</v>
      </c>
      <c r="G73" s="114">
        <v>1865</v>
      </c>
      <c r="H73" s="114">
        <v>1870</v>
      </c>
      <c r="I73" s="114">
        <v>1873</v>
      </c>
      <c r="J73" s="140">
        <v>1862</v>
      </c>
      <c r="K73" s="114">
        <v>27</v>
      </c>
      <c r="L73" s="116">
        <v>1.4500537056928033</v>
      </c>
    </row>
    <row r="74" spans="1:12" s="110" customFormat="1" ht="15" customHeight="1" x14ac:dyDescent="0.2">
      <c r="A74" s="120"/>
      <c r="B74" s="119"/>
      <c r="C74" s="258"/>
      <c r="D74" s="110" t="s">
        <v>204</v>
      </c>
      <c r="E74" s="113">
        <v>6.5563468789275241</v>
      </c>
      <c r="F74" s="115">
        <v>313</v>
      </c>
      <c r="G74" s="114">
        <v>313</v>
      </c>
      <c r="H74" s="114">
        <v>307</v>
      </c>
      <c r="I74" s="114">
        <v>302</v>
      </c>
      <c r="J74" s="140">
        <v>310</v>
      </c>
      <c r="K74" s="114">
        <v>3</v>
      </c>
      <c r="L74" s="116">
        <v>0.967741935483871</v>
      </c>
    </row>
    <row r="75" spans="1:12" s="110" customFormat="1" ht="15" customHeight="1" x14ac:dyDescent="0.2">
      <c r="A75" s="120"/>
      <c r="B75" s="119"/>
      <c r="C75" s="258"/>
      <c r="D75" s="267" t="s">
        <v>198</v>
      </c>
      <c r="E75" s="113">
        <v>55.271565495207668</v>
      </c>
      <c r="F75" s="115">
        <v>173</v>
      </c>
      <c r="G75" s="114">
        <v>168</v>
      </c>
      <c r="H75" s="114">
        <v>159</v>
      </c>
      <c r="I75" s="114">
        <v>162</v>
      </c>
      <c r="J75" s="140">
        <v>165</v>
      </c>
      <c r="K75" s="114">
        <v>8</v>
      </c>
      <c r="L75" s="116">
        <v>4.8484848484848486</v>
      </c>
    </row>
    <row r="76" spans="1:12" s="110" customFormat="1" ht="15" customHeight="1" x14ac:dyDescent="0.2">
      <c r="A76" s="120"/>
      <c r="B76" s="119"/>
      <c r="C76" s="258"/>
      <c r="D76" s="267" t="s">
        <v>199</v>
      </c>
      <c r="E76" s="113">
        <v>44.728434504792332</v>
      </c>
      <c r="F76" s="115">
        <v>140</v>
      </c>
      <c r="G76" s="114">
        <v>145</v>
      </c>
      <c r="H76" s="114">
        <v>148</v>
      </c>
      <c r="I76" s="114">
        <v>140</v>
      </c>
      <c r="J76" s="140">
        <v>145</v>
      </c>
      <c r="K76" s="114">
        <v>-5</v>
      </c>
      <c r="L76" s="116">
        <v>-3.4482758620689653</v>
      </c>
    </row>
    <row r="77" spans="1:12" s="110" customFormat="1" ht="15" customHeight="1" x14ac:dyDescent="0.2">
      <c r="A77" s="534"/>
      <c r="B77" s="119" t="s">
        <v>205</v>
      </c>
      <c r="C77" s="268"/>
      <c r="D77" s="182"/>
      <c r="E77" s="113">
        <v>8.4250021318325228</v>
      </c>
      <c r="F77" s="115">
        <v>4940</v>
      </c>
      <c r="G77" s="114">
        <v>4867</v>
      </c>
      <c r="H77" s="114">
        <v>5047</v>
      </c>
      <c r="I77" s="114">
        <v>4913</v>
      </c>
      <c r="J77" s="140">
        <v>4956</v>
      </c>
      <c r="K77" s="114">
        <v>-16</v>
      </c>
      <c r="L77" s="116">
        <v>-0.32284100080710249</v>
      </c>
    </row>
    <row r="78" spans="1:12" s="110" customFormat="1" ht="15" customHeight="1" x14ac:dyDescent="0.2">
      <c r="A78" s="120"/>
      <c r="B78" s="119"/>
      <c r="C78" s="268" t="s">
        <v>106</v>
      </c>
      <c r="D78" s="182"/>
      <c r="E78" s="113">
        <v>58.927125506072876</v>
      </c>
      <c r="F78" s="115">
        <v>2911</v>
      </c>
      <c r="G78" s="114">
        <v>2841</v>
      </c>
      <c r="H78" s="114">
        <v>2939</v>
      </c>
      <c r="I78" s="114">
        <v>2865</v>
      </c>
      <c r="J78" s="140">
        <v>2912</v>
      </c>
      <c r="K78" s="114">
        <v>-1</v>
      </c>
      <c r="L78" s="116">
        <v>-3.4340659340659344E-2</v>
      </c>
    </row>
    <row r="79" spans="1:12" s="110" customFormat="1" ht="15" customHeight="1" x14ac:dyDescent="0.2">
      <c r="A79" s="123"/>
      <c r="B79" s="124"/>
      <c r="C79" s="260" t="s">
        <v>107</v>
      </c>
      <c r="D79" s="261"/>
      <c r="E79" s="125">
        <v>41.072874493927124</v>
      </c>
      <c r="F79" s="143">
        <v>2029</v>
      </c>
      <c r="G79" s="144">
        <v>2026</v>
      </c>
      <c r="H79" s="144">
        <v>2108</v>
      </c>
      <c r="I79" s="144">
        <v>2048</v>
      </c>
      <c r="J79" s="145">
        <v>2044</v>
      </c>
      <c r="K79" s="144">
        <v>-15</v>
      </c>
      <c r="L79" s="146">
        <v>-0.73385518590998045</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86:L86"/>
    <mergeCell ref="A35:D35"/>
    <mergeCell ref="A41:D41"/>
    <mergeCell ref="A44:D44"/>
    <mergeCell ref="A47:D47"/>
    <mergeCell ref="A50:D50"/>
    <mergeCell ref="A85:L85"/>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3" t="s">
        <v>104</v>
      </c>
      <c r="B11" s="614"/>
      <c r="C11" s="285">
        <v>100</v>
      </c>
      <c r="D11" s="115">
        <v>58635</v>
      </c>
      <c r="E11" s="114">
        <v>58386</v>
      </c>
      <c r="F11" s="114">
        <v>59039</v>
      </c>
      <c r="G11" s="114">
        <v>56980</v>
      </c>
      <c r="H11" s="140">
        <v>56870</v>
      </c>
      <c r="I11" s="115">
        <v>1765</v>
      </c>
      <c r="J11" s="116">
        <v>3.1035695445753473</v>
      </c>
    </row>
    <row r="12" spans="1:15" s="110" customFormat="1" ht="24.95" customHeight="1" x14ac:dyDescent="0.2">
      <c r="A12" s="193" t="s">
        <v>132</v>
      </c>
      <c r="B12" s="194" t="s">
        <v>133</v>
      </c>
      <c r="C12" s="113">
        <v>2.5394389016798842</v>
      </c>
      <c r="D12" s="115">
        <v>1489</v>
      </c>
      <c r="E12" s="114">
        <v>1461</v>
      </c>
      <c r="F12" s="114">
        <v>1554</v>
      </c>
      <c r="G12" s="114">
        <v>1562</v>
      </c>
      <c r="H12" s="140">
        <v>1506</v>
      </c>
      <c r="I12" s="115">
        <v>-17</v>
      </c>
      <c r="J12" s="116">
        <v>-1.1288180610889775</v>
      </c>
    </row>
    <row r="13" spans="1:15" s="110" customFormat="1" ht="24.95" customHeight="1" x14ac:dyDescent="0.2">
      <c r="A13" s="193" t="s">
        <v>134</v>
      </c>
      <c r="B13" s="199" t="s">
        <v>214</v>
      </c>
      <c r="C13" s="113">
        <v>1.4837554361729342</v>
      </c>
      <c r="D13" s="115">
        <v>870</v>
      </c>
      <c r="E13" s="114">
        <v>841</v>
      </c>
      <c r="F13" s="114">
        <v>842</v>
      </c>
      <c r="G13" s="114">
        <v>818</v>
      </c>
      <c r="H13" s="140">
        <v>813</v>
      </c>
      <c r="I13" s="115">
        <v>57</v>
      </c>
      <c r="J13" s="116">
        <v>7.0110701107011071</v>
      </c>
    </row>
    <row r="14" spans="1:15" s="287" customFormat="1" ht="24" customHeight="1" x14ac:dyDescent="0.2">
      <c r="A14" s="193" t="s">
        <v>215</v>
      </c>
      <c r="B14" s="199" t="s">
        <v>137</v>
      </c>
      <c r="C14" s="113">
        <v>15.767033341860664</v>
      </c>
      <c r="D14" s="115">
        <v>9245</v>
      </c>
      <c r="E14" s="114">
        <v>9299</v>
      </c>
      <c r="F14" s="114">
        <v>9401</v>
      </c>
      <c r="G14" s="114">
        <v>9223</v>
      </c>
      <c r="H14" s="140">
        <v>9489</v>
      </c>
      <c r="I14" s="115">
        <v>-244</v>
      </c>
      <c r="J14" s="116">
        <v>-2.5713984613763303</v>
      </c>
      <c r="K14" s="110"/>
      <c r="L14" s="110"/>
      <c r="M14" s="110"/>
      <c r="N14" s="110"/>
      <c r="O14" s="110"/>
    </row>
    <row r="15" spans="1:15" s="110" customFormat="1" ht="24.75" customHeight="1" x14ac:dyDescent="0.2">
      <c r="A15" s="193" t="s">
        <v>216</v>
      </c>
      <c r="B15" s="199" t="s">
        <v>217</v>
      </c>
      <c r="C15" s="113">
        <v>6.5489895113839856</v>
      </c>
      <c r="D15" s="115">
        <v>3840</v>
      </c>
      <c r="E15" s="114">
        <v>3879</v>
      </c>
      <c r="F15" s="114">
        <v>3880</v>
      </c>
      <c r="G15" s="114">
        <v>3861</v>
      </c>
      <c r="H15" s="140">
        <v>3932</v>
      </c>
      <c r="I15" s="115">
        <v>-92</v>
      </c>
      <c r="J15" s="116">
        <v>-2.3397761953204474</v>
      </c>
    </row>
    <row r="16" spans="1:15" s="287" customFormat="1" ht="24.95" customHeight="1" x14ac:dyDescent="0.2">
      <c r="A16" s="193" t="s">
        <v>218</v>
      </c>
      <c r="B16" s="199" t="s">
        <v>141</v>
      </c>
      <c r="C16" s="113">
        <v>5.5171825701372903</v>
      </c>
      <c r="D16" s="115">
        <v>3235</v>
      </c>
      <c r="E16" s="114">
        <v>3210</v>
      </c>
      <c r="F16" s="114">
        <v>3287</v>
      </c>
      <c r="G16" s="114">
        <v>3254</v>
      </c>
      <c r="H16" s="140">
        <v>3418</v>
      </c>
      <c r="I16" s="115">
        <v>-183</v>
      </c>
      <c r="J16" s="116">
        <v>-5.3540081919251028</v>
      </c>
      <c r="K16" s="110"/>
      <c r="L16" s="110"/>
      <c r="M16" s="110"/>
      <c r="N16" s="110"/>
      <c r="O16" s="110"/>
    </row>
    <row r="17" spans="1:15" s="110" customFormat="1" ht="24.95" customHeight="1" x14ac:dyDescent="0.2">
      <c r="A17" s="193" t="s">
        <v>219</v>
      </c>
      <c r="B17" s="199" t="s">
        <v>220</v>
      </c>
      <c r="C17" s="113">
        <v>3.7008612603393876</v>
      </c>
      <c r="D17" s="115">
        <v>2170</v>
      </c>
      <c r="E17" s="114">
        <v>2210</v>
      </c>
      <c r="F17" s="114">
        <v>2234</v>
      </c>
      <c r="G17" s="114">
        <v>2108</v>
      </c>
      <c r="H17" s="140">
        <v>2139</v>
      </c>
      <c r="I17" s="115">
        <v>31</v>
      </c>
      <c r="J17" s="116">
        <v>1.4492753623188406</v>
      </c>
    </row>
    <row r="18" spans="1:15" s="287" customFormat="1" ht="24.95" customHeight="1" x14ac:dyDescent="0.2">
      <c r="A18" s="201" t="s">
        <v>144</v>
      </c>
      <c r="B18" s="202" t="s">
        <v>145</v>
      </c>
      <c r="C18" s="113">
        <v>9.3783576362240986</v>
      </c>
      <c r="D18" s="115">
        <v>5499</v>
      </c>
      <c r="E18" s="114">
        <v>5526</v>
      </c>
      <c r="F18" s="114">
        <v>5644</v>
      </c>
      <c r="G18" s="114">
        <v>5565</v>
      </c>
      <c r="H18" s="140">
        <v>5519</v>
      </c>
      <c r="I18" s="115">
        <v>-20</v>
      </c>
      <c r="J18" s="116">
        <v>-0.36238448994383038</v>
      </c>
      <c r="K18" s="110"/>
      <c r="L18" s="110"/>
      <c r="M18" s="110"/>
      <c r="N18" s="110"/>
      <c r="O18" s="110"/>
    </row>
    <row r="19" spans="1:15" s="110" customFormat="1" ht="24.95" customHeight="1" x14ac:dyDescent="0.2">
      <c r="A19" s="193" t="s">
        <v>146</v>
      </c>
      <c r="B19" s="199" t="s">
        <v>147</v>
      </c>
      <c r="C19" s="113">
        <v>19.824337000085272</v>
      </c>
      <c r="D19" s="115">
        <v>11624</v>
      </c>
      <c r="E19" s="114">
        <v>11512</v>
      </c>
      <c r="F19" s="114">
        <v>11540</v>
      </c>
      <c r="G19" s="114">
        <v>11237</v>
      </c>
      <c r="H19" s="140">
        <v>11062</v>
      </c>
      <c r="I19" s="115">
        <v>562</v>
      </c>
      <c r="J19" s="116">
        <v>5.0804556138130534</v>
      </c>
    </row>
    <row r="20" spans="1:15" s="287" customFormat="1" ht="24.95" customHeight="1" x14ac:dyDescent="0.2">
      <c r="A20" s="193" t="s">
        <v>148</v>
      </c>
      <c r="B20" s="199" t="s">
        <v>149</v>
      </c>
      <c r="C20" s="113">
        <v>4.5552997356527669</v>
      </c>
      <c r="D20" s="115">
        <v>2671</v>
      </c>
      <c r="E20" s="114">
        <v>2561</v>
      </c>
      <c r="F20" s="114">
        <v>2554</v>
      </c>
      <c r="G20" s="114">
        <v>2384</v>
      </c>
      <c r="H20" s="140">
        <v>2398</v>
      </c>
      <c r="I20" s="115">
        <v>273</v>
      </c>
      <c r="J20" s="116">
        <v>11.384487072560468</v>
      </c>
      <c r="K20" s="110"/>
      <c r="L20" s="110"/>
      <c r="M20" s="110"/>
      <c r="N20" s="110"/>
      <c r="O20" s="110"/>
    </row>
    <row r="21" spans="1:15" s="110" customFormat="1" ht="24.95" customHeight="1" x14ac:dyDescent="0.2">
      <c r="A21" s="201" t="s">
        <v>150</v>
      </c>
      <c r="B21" s="202" t="s">
        <v>151</v>
      </c>
      <c r="C21" s="113">
        <v>2.7372729598362753</v>
      </c>
      <c r="D21" s="115">
        <v>1605</v>
      </c>
      <c r="E21" s="114">
        <v>1596</v>
      </c>
      <c r="F21" s="114">
        <v>1628</v>
      </c>
      <c r="G21" s="114">
        <v>1589</v>
      </c>
      <c r="H21" s="140">
        <v>1558</v>
      </c>
      <c r="I21" s="115">
        <v>47</v>
      </c>
      <c r="J21" s="116">
        <v>3.0166880616174581</v>
      </c>
    </row>
    <row r="22" spans="1:15" s="110" customFormat="1" ht="24.95" customHeight="1" x14ac:dyDescent="0.2">
      <c r="A22" s="201" t="s">
        <v>152</v>
      </c>
      <c r="B22" s="199" t="s">
        <v>153</v>
      </c>
      <c r="C22" s="113">
        <v>1.2995651061652596</v>
      </c>
      <c r="D22" s="115">
        <v>762</v>
      </c>
      <c r="E22" s="114">
        <v>767</v>
      </c>
      <c r="F22" s="114">
        <v>774</v>
      </c>
      <c r="G22" s="114">
        <v>755</v>
      </c>
      <c r="H22" s="140">
        <v>744</v>
      </c>
      <c r="I22" s="115">
        <v>18</v>
      </c>
      <c r="J22" s="116">
        <v>2.4193548387096775</v>
      </c>
    </row>
    <row r="23" spans="1:15" s="110" customFormat="1" ht="24.95" customHeight="1" x14ac:dyDescent="0.2">
      <c r="A23" s="193" t="s">
        <v>154</v>
      </c>
      <c r="B23" s="199" t="s">
        <v>155</v>
      </c>
      <c r="C23" s="113">
        <v>1.8913618146158437</v>
      </c>
      <c r="D23" s="115">
        <v>1109</v>
      </c>
      <c r="E23" s="114">
        <v>1129</v>
      </c>
      <c r="F23" s="114">
        <v>1143</v>
      </c>
      <c r="G23" s="114">
        <v>1114</v>
      </c>
      <c r="H23" s="140">
        <v>1120</v>
      </c>
      <c r="I23" s="115">
        <v>-11</v>
      </c>
      <c r="J23" s="116">
        <v>-0.9821428571428571</v>
      </c>
    </row>
    <row r="24" spans="1:15" s="110" customFormat="1" ht="24.95" customHeight="1" x14ac:dyDescent="0.2">
      <c r="A24" s="193" t="s">
        <v>156</v>
      </c>
      <c r="B24" s="199" t="s">
        <v>221</v>
      </c>
      <c r="C24" s="113">
        <v>4.829879764645689</v>
      </c>
      <c r="D24" s="115">
        <v>2832</v>
      </c>
      <c r="E24" s="114">
        <v>2879</v>
      </c>
      <c r="F24" s="114">
        <v>2844</v>
      </c>
      <c r="G24" s="114">
        <v>2312</v>
      </c>
      <c r="H24" s="140">
        <v>2299</v>
      </c>
      <c r="I24" s="115">
        <v>533</v>
      </c>
      <c r="J24" s="116">
        <v>23.183993040452371</v>
      </c>
    </row>
    <row r="25" spans="1:15" s="110" customFormat="1" ht="24.95" customHeight="1" x14ac:dyDescent="0.2">
      <c r="A25" s="193" t="s">
        <v>222</v>
      </c>
      <c r="B25" s="204" t="s">
        <v>159</v>
      </c>
      <c r="C25" s="113">
        <v>2.3347829794491344</v>
      </c>
      <c r="D25" s="115">
        <v>1369</v>
      </c>
      <c r="E25" s="114">
        <v>1231</v>
      </c>
      <c r="F25" s="114">
        <v>1223</v>
      </c>
      <c r="G25" s="114">
        <v>1342</v>
      </c>
      <c r="H25" s="140">
        <v>1302</v>
      </c>
      <c r="I25" s="115">
        <v>67</v>
      </c>
      <c r="J25" s="116">
        <v>5.1459293394777266</v>
      </c>
    </row>
    <row r="26" spans="1:15" s="110" customFormat="1" ht="24.95" customHeight="1" x14ac:dyDescent="0.2">
      <c r="A26" s="201">
        <v>782.78300000000002</v>
      </c>
      <c r="B26" s="203" t="s">
        <v>160</v>
      </c>
      <c r="C26" s="113">
        <v>1.3950712032062762</v>
      </c>
      <c r="D26" s="115">
        <v>818</v>
      </c>
      <c r="E26" s="114">
        <v>823</v>
      </c>
      <c r="F26" s="114">
        <v>928</v>
      </c>
      <c r="G26" s="114">
        <v>840</v>
      </c>
      <c r="H26" s="140">
        <v>826</v>
      </c>
      <c r="I26" s="115">
        <v>-8</v>
      </c>
      <c r="J26" s="116">
        <v>-0.96852300242130751</v>
      </c>
    </row>
    <row r="27" spans="1:15" s="110" customFormat="1" ht="24.95" customHeight="1" x14ac:dyDescent="0.2">
      <c r="A27" s="193" t="s">
        <v>161</v>
      </c>
      <c r="B27" s="199" t="s">
        <v>223</v>
      </c>
      <c r="C27" s="113">
        <v>7.330092947898013</v>
      </c>
      <c r="D27" s="115">
        <v>4298</v>
      </c>
      <c r="E27" s="114">
        <v>4295</v>
      </c>
      <c r="F27" s="114">
        <v>4289</v>
      </c>
      <c r="G27" s="114">
        <v>4162</v>
      </c>
      <c r="H27" s="140">
        <v>4161</v>
      </c>
      <c r="I27" s="115">
        <v>137</v>
      </c>
      <c r="J27" s="116">
        <v>3.292477769766883</v>
      </c>
    </row>
    <row r="28" spans="1:15" s="110" customFormat="1" ht="24.95" customHeight="1" x14ac:dyDescent="0.2">
      <c r="A28" s="193" t="s">
        <v>163</v>
      </c>
      <c r="B28" s="199" t="s">
        <v>164</v>
      </c>
      <c r="C28" s="113">
        <v>1.6321309797902277</v>
      </c>
      <c r="D28" s="115">
        <v>957</v>
      </c>
      <c r="E28" s="114">
        <v>946</v>
      </c>
      <c r="F28" s="114">
        <v>946</v>
      </c>
      <c r="G28" s="114">
        <v>954</v>
      </c>
      <c r="H28" s="140">
        <v>948</v>
      </c>
      <c r="I28" s="115">
        <v>9</v>
      </c>
      <c r="J28" s="116">
        <v>0.94936708860759489</v>
      </c>
    </row>
    <row r="29" spans="1:15" s="110" customFormat="1" ht="24.95" customHeight="1" x14ac:dyDescent="0.2">
      <c r="A29" s="193">
        <v>86</v>
      </c>
      <c r="B29" s="199" t="s">
        <v>165</v>
      </c>
      <c r="C29" s="113">
        <v>7.8724311418094999</v>
      </c>
      <c r="D29" s="115">
        <v>4616</v>
      </c>
      <c r="E29" s="114">
        <v>4587</v>
      </c>
      <c r="F29" s="114">
        <v>4568</v>
      </c>
      <c r="G29" s="114">
        <v>4536</v>
      </c>
      <c r="H29" s="140">
        <v>4564</v>
      </c>
      <c r="I29" s="115">
        <v>52</v>
      </c>
      <c r="J29" s="116">
        <v>1.1393514460999123</v>
      </c>
    </row>
    <row r="30" spans="1:15" s="110" customFormat="1" ht="24.95" customHeight="1" x14ac:dyDescent="0.2">
      <c r="A30" s="193">
        <v>87.88</v>
      </c>
      <c r="B30" s="204" t="s">
        <v>166</v>
      </c>
      <c r="C30" s="113">
        <v>13.087746226656433</v>
      </c>
      <c r="D30" s="115">
        <v>7674</v>
      </c>
      <c r="E30" s="114">
        <v>7708</v>
      </c>
      <c r="F30" s="114">
        <v>7929</v>
      </c>
      <c r="G30" s="114">
        <v>7400</v>
      </c>
      <c r="H30" s="140">
        <v>7397</v>
      </c>
      <c r="I30" s="115">
        <v>277</v>
      </c>
      <c r="J30" s="116">
        <v>3.7447613897526022</v>
      </c>
    </row>
    <row r="31" spans="1:15" s="110" customFormat="1" ht="24.95" customHeight="1" x14ac:dyDescent="0.2">
      <c r="A31" s="193" t="s">
        <v>167</v>
      </c>
      <c r="B31" s="199" t="s">
        <v>168</v>
      </c>
      <c r="C31" s="113">
        <v>2.0380318922145477</v>
      </c>
      <c r="D31" s="115">
        <v>1195</v>
      </c>
      <c r="E31" s="114">
        <v>1223</v>
      </c>
      <c r="F31" s="114">
        <v>1230</v>
      </c>
      <c r="G31" s="114">
        <v>1184</v>
      </c>
      <c r="H31" s="140">
        <v>1161</v>
      </c>
      <c r="I31" s="115">
        <v>34</v>
      </c>
      <c r="J31" s="116">
        <v>2.9285099052540913</v>
      </c>
    </row>
    <row r="32" spans="1:15" s="110" customFormat="1" ht="24.95" customHeight="1" x14ac:dyDescent="0.2">
      <c r="A32" s="193"/>
      <c r="B32" s="288" t="s">
        <v>224</v>
      </c>
      <c r="C32" s="113" t="s">
        <v>513</v>
      </c>
      <c r="D32" s="115" t="s">
        <v>513</v>
      </c>
      <c r="E32" s="114" t="s">
        <v>513</v>
      </c>
      <c r="F32" s="114" t="s">
        <v>513</v>
      </c>
      <c r="G32" s="114">
        <v>3</v>
      </c>
      <c r="H32" s="140">
        <v>3</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2.5394389016798842</v>
      </c>
      <c r="D34" s="115">
        <v>1489</v>
      </c>
      <c r="E34" s="114">
        <v>1461</v>
      </c>
      <c r="F34" s="114">
        <v>1554</v>
      </c>
      <c r="G34" s="114">
        <v>1562</v>
      </c>
      <c r="H34" s="140">
        <v>1506</v>
      </c>
      <c r="I34" s="115">
        <v>-17</v>
      </c>
      <c r="J34" s="116">
        <v>-1.1288180610889775</v>
      </c>
    </row>
    <row r="35" spans="1:10" s="110" customFormat="1" ht="24.95" customHeight="1" x14ac:dyDescent="0.2">
      <c r="A35" s="292" t="s">
        <v>171</v>
      </c>
      <c r="B35" s="293" t="s">
        <v>172</v>
      </c>
      <c r="C35" s="113">
        <v>26.629146414257697</v>
      </c>
      <c r="D35" s="115">
        <v>15614</v>
      </c>
      <c r="E35" s="114">
        <v>15666</v>
      </c>
      <c r="F35" s="114">
        <v>15887</v>
      </c>
      <c r="G35" s="114">
        <v>15606</v>
      </c>
      <c r="H35" s="140">
        <v>15821</v>
      </c>
      <c r="I35" s="115">
        <v>-207</v>
      </c>
      <c r="J35" s="116">
        <v>-1.3083875861197143</v>
      </c>
    </row>
    <row r="36" spans="1:10" s="110" customFormat="1" ht="24.95" customHeight="1" x14ac:dyDescent="0.2">
      <c r="A36" s="294" t="s">
        <v>173</v>
      </c>
      <c r="B36" s="295" t="s">
        <v>174</v>
      </c>
      <c r="C36" s="125">
        <v>70.828003752025239</v>
      </c>
      <c r="D36" s="143">
        <v>41530</v>
      </c>
      <c r="E36" s="144">
        <v>41257</v>
      </c>
      <c r="F36" s="144">
        <v>41596</v>
      </c>
      <c r="G36" s="144">
        <v>39809</v>
      </c>
      <c r="H36" s="145">
        <v>39540</v>
      </c>
      <c r="I36" s="143">
        <v>1990</v>
      </c>
      <c r="J36" s="146">
        <v>5.0328780981284771</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2020-09-25T07:08:40Z</dcterms:created>
  <dcterms:modified xsi:type="dcterms:W3CDTF">2020-09-28T08:06:38Z</dcterms:modified>
</cp:coreProperties>
</file>