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J75" i="24" s="1"/>
  <c r="G75" i="24"/>
  <c r="F75" i="24"/>
  <c r="E75" i="24"/>
  <c r="L74" i="24"/>
  <c r="H74" i="24" s="1"/>
  <c r="G74" i="24"/>
  <c r="F74" i="24"/>
  <c r="E74" i="24"/>
  <c r="L73" i="24"/>
  <c r="H73" i="24" s="1"/>
  <c r="J73" i="24" s="1"/>
  <c r="G73" i="24"/>
  <c r="F73" i="24"/>
  <c r="E73" i="24"/>
  <c r="L72" i="24"/>
  <c r="H72" i="24" s="1"/>
  <c r="J72" i="24"/>
  <c r="G72" i="24"/>
  <c r="F72" i="24"/>
  <c r="E72" i="24"/>
  <c r="L71" i="24"/>
  <c r="H71" i="24" s="1"/>
  <c r="J71" i="24"/>
  <c r="G71" i="24"/>
  <c r="F71" i="24"/>
  <c r="E71" i="24"/>
  <c r="L70" i="24"/>
  <c r="H70" i="24" s="1"/>
  <c r="J70" i="24"/>
  <c r="G70" i="24"/>
  <c r="F70" i="24"/>
  <c r="E70" i="24"/>
  <c r="L69" i="24"/>
  <c r="H69" i="24" s="1"/>
  <c r="J69" i="24"/>
  <c r="G69" i="24"/>
  <c r="F69" i="24"/>
  <c r="E69" i="24"/>
  <c r="L68" i="24"/>
  <c r="H68" i="24" s="1"/>
  <c r="J68" i="24"/>
  <c r="G68" i="24"/>
  <c r="F68" i="24"/>
  <c r="E68" i="24"/>
  <c r="L67" i="24"/>
  <c r="H67" i="24" s="1"/>
  <c r="J67" i="24" s="1"/>
  <c r="G67" i="24"/>
  <c r="F67" i="24"/>
  <c r="E67" i="24"/>
  <c r="L66" i="24"/>
  <c r="H66" i="24" s="1"/>
  <c r="G66" i="24"/>
  <c r="F66" i="24"/>
  <c r="E66" i="24"/>
  <c r="L65" i="24"/>
  <c r="H65" i="24" s="1"/>
  <c r="J65" i="24" s="1"/>
  <c r="G65" i="24"/>
  <c r="F65" i="24"/>
  <c r="E65" i="24"/>
  <c r="L64" i="24"/>
  <c r="H64" i="24" s="1"/>
  <c r="J64" i="24"/>
  <c r="G64" i="24"/>
  <c r="F64" i="24"/>
  <c r="E64" i="24"/>
  <c r="L63" i="24"/>
  <c r="H63" i="24" s="1"/>
  <c r="J63" i="24"/>
  <c r="G63" i="24"/>
  <c r="F63" i="24"/>
  <c r="E63" i="24"/>
  <c r="L62" i="24"/>
  <c r="H62" i="24" s="1"/>
  <c r="J62" i="24"/>
  <c r="G62" i="24"/>
  <c r="F62" i="24"/>
  <c r="E62" i="24"/>
  <c r="L61" i="24"/>
  <c r="H61" i="24" s="1"/>
  <c r="J61" i="24"/>
  <c r="G61" i="24"/>
  <c r="F61" i="24"/>
  <c r="E61" i="24"/>
  <c r="L60" i="24"/>
  <c r="H60" i="24" s="1"/>
  <c r="J60" i="24"/>
  <c r="G60" i="24"/>
  <c r="F60" i="24"/>
  <c r="E60" i="24"/>
  <c r="L59" i="24"/>
  <c r="H59" i="24" s="1"/>
  <c r="J59" i="24" s="1"/>
  <c r="G59" i="24"/>
  <c r="F59" i="24"/>
  <c r="E59" i="24"/>
  <c r="L58" i="24"/>
  <c r="H58" i="24" s="1"/>
  <c r="G58" i="24"/>
  <c r="F58" i="24"/>
  <c r="E58" i="24"/>
  <c r="L57" i="24"/>
  <c r="H57" i="24" s="1"/>
  <c r="J57" i="24" s="1"/>
  <c r="G57" i="24"/>
  <c r="F57" i="24"/>
  <c r="E57" i="24"/>
  <c r="L56" i="24"/>
  <c r="H56" i="24" s="1"/>
  <c r="J56" i="24"/>
  <c r="G56" i="24"/>
  <c r="F56" i="24"/>
  <c r="E56" i="24"/>
  <c r="L55" i="24"/>
  <c r="H55" i="24" s="1"/>
  <c r="J55" i="24"/>
  <c r="G55" i="24"/>
  <c r="F55" i="24"/>
  <c r="E55" i="24"/>
  <c r="L54" i="24"/>
  <c r="H54" i="24" s="1"/>
  <c r="J54" i="24"/>
  <c r="G54" i="24"/>
  <c r="F54" i="24"/>
  <c r="E54" i="24"/>
  <c r="L53" i="24"/>
  <c r="H53" i="24" s="1"/>
  <c r="J53" i="24"/>
  <c r="G53" i="24"/>
  <c r="F53" i="24"/>
  <c r="E53" i="24"/>
  <c r="L52" i="24"/>
  <c r="H52" i="24" s="1"/>
  <c r="J52" i="24"/>
  <c r="G52" i="24"/>
  <c r="F52" i="24"/>
  <c r="E52" i="24"/>
  <c r="L51" i="24"/>
  <c r="H51" i="24" s="1"/>
  <c r="J51" i="24" s="1"/>
  <c r="G51" i="24"/>
  <c r="F51" i="24"/>
  <c r="E51" i="24"/>
  <c r="L44" i="24"/>
  <c r="I44" i="24"/>
  <c r="G44" i="24"/>
  <c r="D44" i="24"/>
  <c r="C44" i="24"/>
  <c r="M44" i="24" s="1"/>
  <c r="B44" i="24"/>
  <c r="K44" i="24" s="1"/>
  <c r="K43" i="24"/>
  <c r="H43" i="24"/>
  <c r="F43" i="24"/>
  <c r="C43" i="24"/>
  <c r="B43" i="24"/>
  <c r="D43" i="24" s="1"/>
  <c r="L42" i="24"/>
  <c r="I42" i="24"/>
  <c r="G42" i="24"/>
  <c r="D42" i="24"/>
  <c r="C42" i="24"/>
  <c r="M42" i="24" s="1"/>
  <c r="B42" i="24"/>
  <c r="K42" i="24" s="1"/>
  <c r="M41" i="24"/>
  <c r="K41" i="24"/>
  <c r="H41" i="24"/>
  <c r="F41" i="24"/>
  <c r="E41" i="24"/>
  <c r="C41" i="24"/>
  <c r="B41" i="24"/>
  <c r="D41" i="24" s="1"/>
  <c r="L40" i="24"/>
  <c r="I40" i="24"/>
  <c r="G40" i="24"/>
  <c r="D40" i="24"/>
  <c r="C40" i="24"/>
  <c r="M40" i="24" s="1"/>
  <c r="B40" i="24"/>
  <c r="K40" i="24" s="1"/>
  <c r="I38" i="24"/>
  <c r="M36" i="24"/>
  <c r="L36" i="24"/>
  <c r="K36" i="24"/>
  <c r="J36" i="24"/>
  <c r="I36" i="24"/>
  <c r="H36" i="24"/>
  <c r="G36" i="24"/>
  <c r="F36" i="24"/>
  <c r="E36" i="24"/>
  <c r="D36" i="24"/>
  <c r="K57" i="15"/>
  <c r="L57" i="15" s="1"/>
  <c r="C38" i="24"/>
  <c r="G38" i="24" s="1"/>
  <c r="C37" i="24"/>
  <c r="C35" i="24"/>
  <c r="C34" i="24"/>
  <c r="C33" i="24"/>
  <c r="C32" i="24"/>
  <c r="C31" i="24"/>
  <c r="C30" i="24"/>
  <c r="C29" i="24"/>
  <c r="C28" i="24"/>
  <c r="C27" i="24"/>
  <c r="C26" i="24"/>
  <c r="C25" i="24"/>
  <c r="C24" i="24"/>
  <c r="C23" i="24"/>
  <c r="C22" i="24"/>
  <c r="C21" i="24"/>
  <c r="C20" i="24"/>
  <c r="C19" i="24"/>
  <c r="C18" i="24"/>
  <c r="C17" i="24"/>
  <c r="C16" i="24"/>
  <c r="C15" i="24"/>
  <c r="C9" i="24"/>
  <c r="C8" i="24"/>
  <c r="C7" i="24"/>
  <c r="B38" i="24"/>
  <c r="B37" i="24"/>
  <c r="B35" i="24"/>
  <c r="B34" i="24"/>
  <c r="B33" i="24"/>
  <c r="B32" i="24"/>
  <c r="B31" i="24"/>
  <c r="B30" i="24"/>
  <c r="B29" i="24"/>
  <c r="B28" i="24"/>
  <c r="B27" i="24"/>
  <c r="B26" i="24"/>
  <c r="B25" i="24"/>
  <c r="B24" i="24"/>
  <c r="B23" i="24"/>
  <c r="B22" i="24"/>
  <c r="B21" i="24"/>
  <c r="B20" i="24"/>
  <c r="B19" i="24"/>
  <c r="K19" i="24" s="1"/>
  <c r="B18" i="24"/>
  <c r="B17" i="24"/>
  <c r="B16" i="24"/>
  <c r="B15" i="24"/>
  <c r="B9" i="24"/>
  <c r="B8" i="24"/>
  <c r="B7" i="24"/>
  <c r="K7" i="24" s="1"/>
  <c r="K8" i="24" l="1"/>
  <c r="J8" i="24"/>
  <c r="H8" i="24"/>
  <c r="F8" i="24"/>
  <c r="D8" i="24"/>
  <c r="G17" i="24"/>
  <c r="M17" i="24"/>
  <c r="E17" i="24"/>
  <c r="L17" i="24"/>
  <c r="I17" i="24"/>
  <c r="G25" i="24"/>
  <c r="M25" i="24"/>
  <c r="E25" i="24"/>
  <c r="L25" i="24"/>
  <c r="I25" i="24"/>
  <c r="G33" i="24"/>
  <c r="M33" i="24"/>
  <c r="E33" i="24"/>
  <c r="L33" i="24"/>
  <c r="I33" i="24"/>
  <c r="I30" i="24"/>
  <c r="L30" i="24"/>
  <c r="M30" i="24"/>
  <c r="E30" i="24"/>
  <c r="G30" i="24"/>
  <c r="F23" i="24"/>
  <c r="D23" i="24"/>
  <c r="J23" i="24"/>
  <c r="H23" i="24"/>
  <c r="K23" i="24"/>
  <c r="K26" i="24"/>
  <c r="J26" i="24"/>
  <c r="H26" i="24"/>
  <c r="F26" i="24"/>
  <c r="D26" i="24"/>
  <c r="G7" i="24"/>
  <c r="M7" i="24"/>
  <c r="E7" i="24"/>
  <c r="L7" i="24"/>
  <c r="I7" i="24"/>
  <c r="I8" i="24"/>
  <c r="L8" i="24"/>
  <c r="M8" i="24"/>
  <c r="G8" i="24"/>
  <c r="E8" i="24"/>
  <c r="G9" i="24"/>
  <c r="M9" i="24"/>
  <c r="E9" i="24"/>
  <c r="L9" i="24"/>
  <c r="I9" i="24"/>
  <c r="I24" i="24"/>
  <c r="L24" i="24"/>
  <c r="G24" i="24"/>
  <c r="E24" i="24"/>
  <c r="M24" i="24"/>
  <c r="K58" i="24"/>
  <c r="I58" i="24"/>
  <c r="J58" i="24"/>
  <c r="F9" i="24"/>
  <c r="D9" i="24"/>
  <c r="J9" i="24"/>
  <c r="H9" i="24"/>
  <c r="K9" i="24"/>
  <c r="F35" i="24"/>
  <c r="D35" i="24"/>
  <c r="J35" i="24"/>
  <c r="H35" i="24"/>
  <c r="K20" i="24"/>
  <c r="J20" i="24"/>
  <c r="H20" i="24"/>
  <c r="F20" i="24"/>
  <c r="D20" i="24"/>
  <c r="K30" i="24"/>
  <c r="J30" i="24"/>
  <c r="H30" i="24"/>
  <c r="F30" i="24"/>
  <c r="D30" i="24"/>
  <c r="H37" i="24"/>
  <c r="F37" i="24"/>
  <c r="D37" i="24"/>
  <c r="J37" i="24"/>
  <c r="K37" i="24"/>
  <c r="C14" i="24"/>
  <c r="C6" i="24"/>
  <c r="I18" i="24"/>
  <c r="L18" i="24"/>
  <c r="M18" i="24"/>
  <c r="G18" i="24"/>
  <c r="E18" i="24"/>
  <c r="G31" i="24"/>
  <c r="M31" i="24"/>
  <c r="E31" i="24"/>
  <c r="L31" i="24"/>
  <c r="I31" i="24"/>
  <c r="K35" i="24"/>
  <c r="B14" i="24"/>
  <c r="B6" i="24"/>
  <c r="F17" i="24"/>
  <c r="D17" i="24"/>
  <c r="J17" i="24"/>
  <c r="H17" i="24"/>
  <c r="K17" i="24"/>
  <c r="F33" i="24"/>
  <c r="D33" i="24"/>
  <c r="J33" i="24"/>
  <c r="H33" i="24"/>
  <c r="K33" i="24"/>
  <c r="G21" i="24"/>
  <c r="M21" i="24"/>
  <c r="E21" i="24"/>
  <c r="L21" i="24"/>
  <c r="I21" i="24"/>
  <c r="I28" i="24"/>
  <c r="L28" i="24"/>
  <c r="M28" i="24"/>
  <c r="G28" i="24"/>
  <c r="E28" i="24"/>
  <c r="G35" i="24"/>
  <c r="M35" i="24"/>
  <c r="E35" i="24"/>
  <c r="L35" i="24"/>
  <c r="I35" i="24"/>
  <c r="C45" i="24"/>
  <c r="C39" i="24"/>
  <c r="K74" i="24"/>
  <c r="I74" i="24"/>
  <c r="J74" i="24"/>
  <c r="K32" i="24"/>
  <c r="J32" i="24"/>
  <c r="H32" i="24"/>
  <c r="F32" i="24"/>
  <c r="D32" i="24"/>
  <c r="I34" i="24"/>
  <c r="L34" i="24"/>
  <c r="M34" i="24"/>
  <c r="G34" i="24"/>
  <c r="E34" i="24"/>
  <c r="F7" i="24"/>
  <c r="D7" i="24"/>
  <c r="J7" i="24"/>
  <c r="H7" i="24"/>
  <c r="F21" i="24"/>
  <c r="D21" i="24"/>
  <c r="J21" i="24"/>
  <c r="H21" i="24"/>
  <c r="K21" i="24"/>
  <c r="K24" i="24"/>
  <c r="J24" i="24"/>
  <c r="H24" i="24"/>
  <c r="F24" i="24"/>
  <c r="D24" i="24"/>
  <c r="F27" i="24"/>
  <c r="D27" i="24"/>
  <c r="J27" i="24"/>
  <c r="H27" i="24"/>
  <c r="D38" i="24"/>
  <c r="K38" i="24"/>
  <c r="J38" i="24"/>
  <c r="H38" i="24"/>
  <c r="F38" i="24"/>
  <c r="G15" i="24"/>
  <c r="M15" i="24"/>
  <c r="E15" i="24"/>
  <c r="L15" i="24"/>
  <c r="I15" i="24"/>
  <c r="I32" i="24"/>
  <c r="L32" i="24"/>
  <c r="G32" i="24"/>
  <c r="E32" i="24"/>
  <c r="M32" i="24"/>
  <c r="F19" i="24"/>
  <c r="D19" i="24"/>
  <c r="J19" i="24"/>
  <c r="H19" i="24"/>
  <c r="G27" i="24"/>
  <c r="M27" i="24"/>
  <c r="E27" i="24"/>
  <c r="L27" i="24"/>
  <c r="I27" i="24"/>
  <c r="F15" i="24"/>
  <c r="D15" i="24"/>
  <c r="J15" i="24"/>
  <c r="H15" i="24"/>
  <c r="K15" i="24"/>
  <c r="K18" i="24"/>
  <c r="J18" i="24"/>
  <c r="H18" i="24"/>
  <c r="F18" i="24"/>
  <c r="D18" i="24"/>
  <c r="F31" i="24"/>
  <c r="D31" i="24"/>
  <c r="J31" i="24"/>
  <c r="H31" i="24"/>
  <c r="K31" i="24"/>
  <c r="K34" i="24"/>
  <c r="J34" i="24"/>
  <c r="H34" i="24"/>
  <c r="F34" i="24"/>
  <c r="D34" i="24"/>
  <c r="G19" i="24"/>
  <c r="M19" i="24"/>
  <c r="E19" i="24"/>
  <c r="L19" i="24"/>
  <c r="I19" i="24"/>
  <c r="I22" i="24"/>
  <c r="L22" i="24"/>
  <c r="M22" i="24"/>
  <c r="E22" i="24"/>
  <c r="I26" i="24"/>
  <c r="L26" i="24"/>
  <c r="M26" i="24"/>
  <c r="G26" i="24"/>
  <c r="E26" i="24"/>
  <c r="G22" i="24"/>
  <c r="K16" i="24"/>
  <c r="J16" i="24"/>
  <c r="H16" i="24"/>
  <c r="F16" i="24"/>
  <c r="D16" i="24"/>
  <c r="K22" i="24"/>
  <c r="J22" i="24"/>
  <c r="H22" i="24"/>
  <c r="F22" i="24"/>
  <c r="D22" i="24"/>
  <c r="K28" i="24"/>
  <c r="J28" i="24"/>
  <c r="H28" i="24"/>
  <c r="F28" i="24"/>
  <c r="D28" i="24"/>
  <c r="B45" i="24"/>
  <c r="B39" i="24"/>
  <c r="I16" i="24"/>
  <c r="L16" i="24"/>
  <c r="G16" i="24"/>
  <c r="E16" i="24"/>
  <c r="M16" i="24"/>
  <c r="G29" i="24"/>
  <c r="M29" i="24"/>
  <c r="E29" i="24"/>
  <c r="L29" i="24"/>
  <c r="I29" i="24"/>
  <c r="I37" i="24"/>
  <c r="G37" i="24"/>
  <c r="L37" i="24"/>
  <c r="M37" i="24"/>
  <c r="E37" i="24"/>
  <c r="K66" i="24"/>
  <c r="I66" i="24"/>
  <c r="J66" i="24"/>
  <c r="F29" i="24"/>
  <c r="D29" i="24"/>
  <c r="J29" i="24"/>
  <c r="H29" i="24"/>
  <c r="K29" i="24"/>
  <c r="I20" i="24"/>
  <c r="L20" i="24"/>
  <c r="M20" i="24"/>
  <c r="G20" i="24"/>
  <c r="E20" i="24"/>
  <c r="F25" i="24"/>
  <c r="D25" i="24"/>
  <c r="J25" i="24"/>
  <c r="H25" i="24"/>
  <c r="K25" i="24"/>
  <c r="G23" i="24"/>
  <c r="M23" i="24"/>
  <c r="E23" i="24"/>
  <c r="L23" i="24"/>
  <c r="I23" i="24"/>
  <c r="K27" i="24"/>
  <c r="J77" i="24"/>
  <c r="K53" i="24"/>
  <c r="I53" i="24"/>
  <c r="K61" i="24"/>
  <c r="I61" i="24"/>
  <c r="K69" i="24"/>
  <c r="I69" i="24"/>
  <c r="I43" i="24"/>
  <c r="G43" i="24"/>
  <c r="L43" i="24"/>
  <c r="K55" i="24"/>
  <c r="I55" i="24"/>
  <c r="K63" i="24"/>
  <c r="I63" i="24"/>
  <c r="K71" i="24"/>
  <c r="I71" i="24"/>
  <c r="E43" i="24"/>
  <c r="K52" i="24"/>
  <c r="I52" i="24"/>
  <c r="K60" i="24"/>
  <c r="I60" i="24"/>
  <c r="K68" i="24"/>
  <c r="I68" i="24"/>
  <c r="M38" i="24"/>
  <c r="E38" i="24"/>
  <c r="L38" i="24"/>
  <c r="K57" i="24"/>
  <c r="I57" i="24"/>
  <c r="K65" i="24"/>
  <c r="I65" i="24"/>
  <c r="K73" i="24"/>
  <c r="I73" i="24"/>
  <c r="I41" i="24"/>
  <c r="G41" i="24"/>
  <c r="L41" i="24"/>
  <c r="K54" i="24"/>
  <c r="I54" i="24"/>
  <c r="K62" i="24"/>
  <c r="I62" i="24"/>
  <c r="K70" i="24"/>
  <c r="I70" i="24"/>
  <c r="K51" i="24"/>
  <c r="I51" i="24"/>
  <c r="K59" i="24"/>
  <c r="I59" i="24"/>
  <c r="K67" i="24"/>
  <c r="I67" i="24"/>
  <c r="K75" i="24"/>
  <c r="I75" i="24"/>
  <c r="I77" i="24" s="1"/>
  <c r="M43" i="24"/>
  <c r="K56" i="24"/>
  <c r="I56" i="24"/>
  <c r="K64" i="24"/>
  <c r="I64" i="24"/>
  <c r="K72" i="24"/>
  <c r="I72" i="24"/>
  <c r="F40" i="24"/>
  <c r="J41" i="24"/>
  <c r="F42" i="24"/>
  <c r="J43" i="24"/>
  <c r="F44" i="24"/>
  <c r="H40" i="24"/>
  <c r="H42" i="24"/>
  <c r="H44" i="24"/>
  <c r="J40" i="24"/>
  <c r="J42" i="24"/>
  <c r="J44" i="24"/>
  <c r="E40" i="24"/>
  <c r="E42" i="24"/>
  <c r="E44" i="24"/>
  <c r="K14" i="24" l="1"/>
  <c r="J14" i="24"/>
  <c r="H14" i="24"/>
  <c r="F14" i="24"/>
  <c r="D14" i="24"/>
  <c r="I78" i="24"/>
  <c r="I79" i="24"/>
  <c r="H39" i="24"/>
  <c r="F39" i="24"/>
  <c r="D39" i="24"/>
  <c r="J39" i="24"/>
  <c r="K39" i="24"/>
  <c r="K77" i="24"/>
  <c r="H45" i="24"/>
  <c r="F45" i="24"/>
  <c r="D45" i="24"/>
  <c r="J45" i="24"/>
  <c r="K45" i="24"/>
  <c r="I39" i="24"/>
  <c r="G39" i="24"/>
  <c r="L39" i="24"/>
  <c r="M39" i="24"/>
  <c r="E39" i="24"/>
  <c r="I6" i="24"/>
  <c r="L6" i="24"/>
  <c r="M6" i="24"/>
  <c r="G6" i="24"/>
  <c r="E6" i="24"/>
  <c r="J79" i="24"/>
  <c r="J78" i="24"/>
  <c r="I45" i="24"/>
  <c r="G45" i="24"/>
  <c r="L45" i="24"/>
  <c r="E45" i="24"/>
  <c r="M45" i="24"/>
  <c r="I14" i="24"/>
  <c r="L14" i="24"/>
  <c r="M14" i="24"/>
  <c r="E14" i="24"/>
  <c r="G14" i="24"/>
  <c r="K6" i="24"/>
  <c r="J6" i="24"/>
  <c r="H6" i="24"/>
  <c r="F6" i="24"/>
  <c r="D6" i="24"/>
  <c r="I83" i="24" l="1"/>
  <c r="I82" i="24"/>
  <c r="K79" i="24"/>
  <c r="K78" i="24"/>
  <c r="I81" i="24" s="1"/>
</calcChain>
</file>

<file path=xl/sharedStrings.xml><?xml version="1.0" encoding="utf-8"?>
<sst xmlns="http://schemas.openxmlformats.org/spreadsheetml/2006/main" count="1691" uniqueCount="520">
  <si>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</si>
  <si>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</si>
  <si>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</si>
  <si>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</si>
  <si>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</si>
  <si>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</si>
  <si>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</si>
  <si>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</si>
  <si>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</si>
  <si>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</si>
  <si>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</si>
  <si>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</si>
  <si>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</si>
  <si>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Heidekreis (03358)</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</si>
  <si>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</si>
  <si>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</si>
  <si>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</si>
  <si>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</si>
  <si>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</si>
  <si>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</si>
  <si>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</si>
  <si>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</si>
  <si>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</si>
  <si>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</si>
  <si>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</si>
  <si>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</si>
  <si>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</si>
  <si>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</si>
  <si>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Nordost</t>
  </si>
  <si>
    <t>Spichernstr. 1</t>
  </si>
  <si>
    <t>30161 Hannover</t>
  </si>
  <si>
    <t>E-Mail:</t>
  </si>
  <si>
    <t>Statistik-Service-Nordost@arbeitsagentur.de</t>
  </si>
  <si>
    <t>Hotline:</t>
  </si>
  <si>
    <t>0511/919-3455</t>
  </si>
  <si>
    <t>Fax:</t>
  </si>
  <si>
    <t>0511/919-4103456</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</si>
  <si>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</si>
  <si>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</si>
  <si>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</si>
  <si>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</si>
  <si>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</si>
  <si>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</si>
  <si>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</si>
  <si>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</si>
  <si>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</si>
  <si>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</si>
  <si>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</si>
  <si>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</si>
  <si>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</si>
  <si>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</si>
  <si>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</si>
  <si>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</si>
  <si>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</si>
  <si>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</si>
  <si>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</si>
  <si>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</si>
  <si>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</si>
  <si>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</si>
  <si>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</si>
  <si>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</si>
  <si>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</si>
  <si>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</si>
  <si>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</si>
  <si>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</si>
  <si>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</si>
  <si>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</si>
  <si>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</si>
  <si>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</si>
  <si>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</si>
  <si>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</si>
  <si>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</si>
  <si>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</si>
  <si>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</si>
  <si>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</si>
  <si>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</si>
  <si>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</si>
  <si>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</si>
  <si>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</si>
  <si>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</si>
  <si>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</si>
  <si>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</si>
  <si>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</si>
  <si>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</si>
  <si>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</si>
  <si>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</si>
  <si>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</si>
  <si>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</si>
  <si>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</si>
  <si>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</si>
  <si>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</si>
  <si>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</si>
  <si>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Heidekreis (03358);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</si>
  <si>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</si>
  <si>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</si>
  <si>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</si>
  <si>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</si>
  <si>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</si>
  <si>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</si>
  <si>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</si>
  <si>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</si>
  <si>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</si>
  <si>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</si>
  <si>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</si>
  <si>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</si>
  <si>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</si>
  <si>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</si>
  <si>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</si>
  <si>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</si>
  <si>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</si>
  <si>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</si>
  <si>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</si>
  <si>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</si>
  <si>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</si>
  <si>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</si>
  <si>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</si>
  <si>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</si>
  <si>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</si>
  <si>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</si>
  <si>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</si>
  <si>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</si>
  <si>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</si>
  <si>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</si>
  <si>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</si>
  <si>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</si>
  <si>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</si>
  <si>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</si>
  <si>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</si>
  <si>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</si>
  <si>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Bundesland Niedersachsen</t>
  </si>
  <si>
    <t>Westdeutschland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</si>
  <si>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</si>
  <si>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</si>
  <si>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</si>
  <si>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</si>
  <si>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</si>
  <si>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</si>
  <si>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</si>
  <si>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</si>
  <si>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</si>
  <si>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</si>
  <si>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</si>
  <si>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</si>
  <si>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</si>
  <si>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</si>
  <si>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</si>
  <si>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</si>
  <si>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</si>
  <si>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</si>
  <si>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</si>
  <si>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</si>
  <si>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</si>
  <si>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</si>
  <si>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</si>
  <si>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</si>
  <si>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</si>
  <si>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</si>
  <si>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</si>
  <si>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</si>
  <si>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</si>
  <si>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</si>
  <si>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</si>
  <si>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</si>
  <si>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</si>
  <si>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</si>
  <si>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</si>
  <si>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</si>
  <si>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</si>
  <si>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</si>
  <si>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</si>
  <si>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</si>
  <si>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</si>
  <si>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</si>
  <si>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</si>
  <si>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</si>
  <si>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</si>
  <si>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</si>
  <si>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</si>
  <si>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</si>
  <si>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</si>
  <si>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</si>
  <si>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</si>
  <si>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</si>
  <si>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Heidekreis (03358)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</si>
  <si>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</si>
  <si>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</si>
  <si>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</si>
  <si>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</si>
  <si>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</si>
  <si>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</si>
  <si>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</si>
  <si>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</si>
  <si>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</si>
  <si>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</si>
  <si>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</si>
  <si>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</si>
  <si>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</si>
  <si>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</si>
  <si>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</si>
  <si>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</si>
  <si>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</si>
  <si>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</si>
  <si>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</si>
  <si>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</si>
  <si>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</si>
  <si>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</si>
  <si>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</si>
  <si>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</si>
  <si>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</si>
  <si>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</si>
  <si>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</si>
  <si>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</si>
  <si>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</si>
  <si>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</si>
  <si>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</si>
  <si>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</si>
  <si>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</si>
  <si>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</si>
  <si>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</si>
  <si>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</si>
  <si>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</si>
  <si>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</si>
  <si>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</si>
  <si>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</si>
  <si>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</si>
  <si>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</si>
  <si>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</si>
  <si>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</si>
  <si>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</si>
  <si>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</si>
  <si>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</si>
  <si>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</si>
  <si>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</si>
  <si>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</si>
  <si>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</si>
  <si>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</si>
  <si>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</si>
  <si>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</si>
  <si>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</si>
  <si>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</si>
  <si>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</si>
  <si>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</si>
  <si>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</si>
  <si>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</si>
  <si>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</si>
  <si>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</si>
  <si>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</si>
  <si>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</si>
  <si>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</si>
  <si>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</si>
  <si>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</si>
  <si>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</si>
  <si>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</si>
  <si>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</si>
  <si>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</si>
  <si>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</si>
  <si>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</si>
  <si>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</si>
  <si>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</si>
  <si>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</si>
  <si>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</si>
  <si>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</si>
  <si>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</si>
  <si>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</si>
  <si>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</si>
  <si>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</si>
  <si>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</si>
  <si>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</si>
  <si>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</si>
  <si>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</si>
  <si>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</si>
  <si>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</si>
  <si>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</si>
  <si>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</si>
  <si>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</si>
  <si>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</si>
  <si>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</si>
  <si>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</si>
  <si>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</si>
  <si>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</si>
  <si>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</si>
  <si>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</si>
  <si>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</si>
  <si>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</si>
  <si>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</si>
  <si>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</si>
  <si>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</si>
  <si>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</si>
  <si>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</si>
  <si>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</si>
  <si>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</si>
  <si>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</si>
  <si>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</si>
  <si>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</si>
  <si>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</si>
  <si>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</si>
  <si>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</si>
  <si>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</si>
  <si>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</si>
  <si>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</si>
  <si>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</si>
  <si>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</si>
  <si>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</si>
  <si>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</si>
  <si>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</si>
  <si>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</si>
  <si>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</si>
  <si>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</si>
  <si>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</si>
  <si>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</si>
  <si>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</si>
  <si>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</si>
  <si>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</si>
  <si>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</si>
  <si>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</si>
  <si>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</si>
  <si>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</si>
  <si>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</si>
  <si>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</si>
  <si>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</si>
  <si>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</si>
  <si>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</si>
  <si>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</si>
  <si>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</si>
  <si>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</si>
  <si>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</si>
  <si>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</si>
  <si>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</si>
  <si>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</si>
  <si>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</si>
  <si>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</si>
  <si>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</si>
  <si>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</si>
  <si>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</si>
  <si>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</si>
  <si>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</si>
  <si>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</si>
  <si>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</si>
  <si>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</si>
  <si>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</si>
  <si>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</si>
  <si>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</si>
  <si>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</si>
  <si>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</si>
  <si>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</si>
  <si>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</si>
  <si>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</si>
  <si>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</si>
  <si>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</si>
  <si>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</si>
  <si>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</si>
  <si>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</si>
  <si>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</si>
  <si>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</si>
  <si>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</si>
  <si>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</si>
  <si>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</si>
  <si>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</si>
  <si>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</si>
  <si>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</si>
  <si>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</si>
  <si>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</si>
  <si>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</si>
  <si>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</si>
  <si>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</si>
  <si>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</si>
  <si>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</si>
  <si>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</si>
  <si>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</si>
  <si>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</si>
  <si>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</si>
  <si>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</si>
  <si>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</si>
  <si>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Heidekreis (03358);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</si>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</sst>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1">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164" fontId="16" fillId="0" borderId="0" xfId="12" applyNumberFormat="1" applyFont="1" applyFill="1" applyBorder="1" applyAlignment="1">
      <alignment horizontal="left"/>
    </xf>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9" fillId="0" borderId="0" xfId="4" applyFont="1" applyFill="1" applyBorder="1" applyAlignment="1">
      <alignment horizontal="left" wrapText="1"/>
    </xf>
    <xf numFmtId="0" fontId="3" fillId="0" borderId="0" xfId="3"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3" applyFont="1" applyFill="1" applyBorder="1" applyAlignment="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5" fillId="0" borderId="0" xfId="5" applyFont="1" applyFill="1" applyBorder="1" applyAlignment="1">
      <alignment horizontal="left"/>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3" fillId="0" borderId="0" xfId="4" applyFont="1" applyBorder="1" applyAlignment="1">
      <alignment horizontal="left"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64" fontId="16" fillId="0" borderId="6" xfId="4" applyNumberFormat="1" applyFont="1" applyBorder="1" applyAlignment="1">
      <alignment horizontal="center" vertical="top"/>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49" fontId="16" fillId="0" borderId="0" xfId="9" applyNumberFormat="1" applyFont="1" applyFill="1" applyBorder="1" applyAlignment="1"/>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7" fillId="0" borderId="0" xfId="4" applyFont="1" applyAlignment="1">
      <alignment wrapText="1"/>
    </xf>
    <xf numFmtId="0" fontId="34" fillId="0" borderId="0" xfId="6" applyFont="1" applyAlignment="1" applyProtection="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9" xfId="4" applyFont="1" applyBorder="1" applyAlignment="1">
      <alignment horizontal="center" vertical="center"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0" fontId="3" fillId="0" borderId="0" xfId="4" applyNumberFormat="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15" fillId="0" borderId="0" xfId="21" applyFill="1" applyAlignment="1" applyProtection="1"/>
    <xf numFmtId="0" fontId="15" fillId="0" borderId="0" xfId="21" applyFill="1" applyAlignment="1" applyProtection="1">
      <alignment horizontal="left"/>
    </xf>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xf numFmtId="0" fontId="15" fillId="0" borderId="0" xfId="21" applyAlignment="1" applyProtection="1">
      <alignment horizontal="left" wrapText="1" indent="2"/>
    </xf>
    <xf numFmtId="0" fontId="3" fillId="0" borderId="0" xfId="4" applyFont="1" applyAlignment="1">
      <alignment horizontal="left" wrapText="1"/>
    </xf>
    <xf numFmtId="0" fontId="3" fillId="0" borderId="0" xfId="4"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{EECEED76-8433-44E0-A806-859531AA3F43}</c15:txfldGUID>
                      <c15:f>Daten_Diagramme!$D$6</c15:f>
                      <c15:dlblFieldTableCache>
                        <c:ptCount val="1"/>
                        <c:pt idx="0">
                          <c:v>1.1</c:v>
                        </c:pt>
                      </c15:dlblFieldTableCache>
                    </c15:dlblFTEntry>
                  </c15:dlblFieldTable>
                  <c15:showDataLabelsRange val="0"/>
                </c:ext>
                <c:ext xmlns:c16="http://schemas.microsoft.com/office/drawing/2014/chart" uri="{C3380CC4-5D6E-409C-BE32-E72D297353CC}">
                  <c16:uniqueId val="{00000000-879E-4C99-90A9-C5D997C96530}"/>
                </c:ext>
              </c:extLst>
            </c:dLbl>
            <c:dLbl>
              <c:idx val="1"/>
              <c:tx>
                <c:strRef>
                  <c:f>Daten_Diagramme!$D$7</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{BF447702-E93F-4C0D-92D0-E1C95BF34CE2}</c15:txfldGUID>
                      <c15:f>Daten_Diagramme!$D$7</c15:f>
                      <c15:dlblFieldTableCache>
                        <c:ptCount val="1"/>
                        <c:pt idx="0">
                          <c:v>1.4</c:v>
                        </c:pt>
                      </c15:dlblFieldTableCache>
                    </c15:dlblFTEntry>
                  </c15:dlblFieldTable>
                  <c15:showDataLabelsRange val="0"/>
                </c:ext>
                <c:ext xmlns:c16="http://schemas.microsoft.com/office/drawing/2014/chart" uri="{C3380CC4-5D6E-409C-BE32-E72D297353CC}">
                  <c16:uniqueId val="{00000001-879E-4C99-90A9-C5D997C96530}"/>
                </c:ext>
              </c:extLst>
            </c:dLbl>
            <c:dLbl>
              <c:idx val="2"/>
              <c:tx>
                <c:strRef>
                  <c:f>Daten_Diagramme!$D$8</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{92108D92-0F1D-4706-B9C7-531D94F43E22}</c15:txfldGUID>
                      <c15:f>Daten_Diagramme!$D$8</c15:f>
                      <c15:dlblFieldTableCache>
                        <c:ptCount val="1"/>
                        <c:pt idx="0">
                          <c:v>1.1</c:v>
                        </c:pt>
                      </c15:dlblFieldTableCache>
                    </c15:dlblFTEntry>
                  </c15:dlblFieldTable>
                  <c15:showDataLabelsRange val="0"/>
                </c:ext>
                <c:ext xmlns:c16="http://schemas.microsoft.com/office/drawing/2014/chart" uri="{C3380CC4-5D6E-409C-BE32-E72D297353CC}">
                  <c16:uniqueId val="{00000002-879E-4C99-90A9-C5D997C96530}"/>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{1A599AD9-178F-4634-A105-8EE91C4473CB}</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879E-4C99-90A9-C5D997C96530}"/>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1.0933204625102302</c:v>
                </c:pt>
                <c:pt idx="1">
                  <c:v>1.4040057212208159</c:v>
                </c:pt>
                <c:pt idx="2">
                  <c:v>1.1186464311118853</c:v>
                </c:pt>
                <c:pt idx="3">
                  <c:v>1.0875687030768</c:v>
                </c:pt>
              </c:numCache>
            </c:numRef>
          </c:val>
          <c:extLst>
            <c:ext xmlns:c16="http://schemas.microsoft.com/office/drawing/2014/chart" uri="{C3380CC4-5D6E-409C-BE32-E72D297353CC}">
              <c16:uniqueId val="{00000004-879E-4C99-90A9-C5D997C96530}"/>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{5A269C8B-3FCC-4DC0-B088-26F5A7F8D488}</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879E-4C99-90A9-C5D997C96530}"/>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{AD109CEC-028F-4C55-BBD0-1C1CE9C0AAC7}</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879E-4C99-90A9-C5D997C96530}"/>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{D61AF133-56A2-46AC-9D4F-FF5A9DC69210}</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879E-4C99-90A9-C5D997C96530}"/>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{9873B5AA-CBAD-4E45-94DC-CF908E44BC7B}</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879E-4C99-90A9-C5D997C96530}"/>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879E-4C99-90A9-C5D997C96530}"/>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879E-4C99-90A9-C5D997C96530}"/>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-3.8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{13FC2969-58DB-46B8-8B42-A9878B2B2A62}</c15:txfldGUID>
                      <c15:f>Daten_Diagramme!$E$6</c15:f>
                      <c15:dlblFieldTableCache>
                        <c:ptCount val="1"/>
                        <c:pt idx="0">
                          <c:v>-3.8</c:v>
                        </c:pt>
                      </c15:dlblFieldTableCache>
                    </c15:dlblFTEntry>
                  </c15:dlblFieldTable>
                  <c15:showDataLabelsRange val="0"/>
                </c:ext>
                <c:ext xmlns:c16="http://schemas.microsoft.com/office/drawing/2014/chart" uri="{C3380CC4-5D6E-409C-BE32-E72D297353CC}">
                  <c16:uniqueId val="{00000000-49E7-48C3-94B7-28E994C7A739}"/>
                </c:ext>
              </c:extLst>
            </c:dLbl>
            <c:dLbl>
              <c:idx val="1"/>
              <c:tx>
                <c:strRef>
                  <c:f>Daten_Diagramme!$E$7</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{42E16738-595D-492D-BB6C-2C3DA28BCF70}</c15:txfldGUID>
                      <c15:f>Daten_Diagramme!$E$7</c15:f>
                      <c15:dlblFieldTableCache>
                        <c:ptCount val="1"/>
                        <c:pt idx="0">
                          <c:v>-2.9</c:v>
                        </c:pt>
                      </c15:dlblFieldTableCache>
                    </c15:dlblFTEntry>
                  </c15:dlblFieldTable>
                  <c15:showDataLabelsRange val="0"/>
                </c:ext>
                <c:ext xmlns:c16="http://schemas.microsoft.com/office/drawing/2014/chart" uri="{C3380CC4-5D6E-409C-BE32-E72D297353CC}">
                  <c16:uniqueId val="{00000001-49E7-48C3-94B7-28E994C7A739}"/>
                </c:ext>
              </c:extLst>
            </c:dLbl>
            <c:dLbl>
              <c:idx val="2"/>
              <c:tx>
                <c:strRef>
                  <c:f>Daten_Diagramme!$E$8</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{A6B7F878-4B07-4AE6-84BB-77C7C46C9BA6}</c15:txfldGUID>
                      <c15:f>Daten_Diagramme!$E$8</c15:f>
                      <c15:dlblFieldTableCache>
                        <c:ptCount val="1"/>
                        <c:pt idx="0">
                          <c:v>-2.8</c:v>
                        </c:pt>
                      </c15:dlblFieldTableCache>
                    </c15:dlblFTEntry>
                  </c15:dlblFieldTable>
                  <c15:showDataLabelsRange val="0"/>
                </c:ext>
                <c:ext xmlns:c16="http://schemas.microsoft.com/office/drawing/2014/chart" uri="{C3380CC4-5D6E-409C-BE32-E72D297353CC}">
                  <c16:uniqueId val="{00000002-49E7-48C3-94B7-28E994C7A739}"/>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{909D9FE1-9AED-439D-8E1A-605D77BB17F8}</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49E7-48C3-94B7-28E994C7A739}"/>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-3.7969924812030076</c:v>
                </c:pt>
                <c:pt idx="1">
                  <c:v>-2.8801937126160149</c:v>
                </c:pt>
                <c:pt idx="2">
                  <c:v>-2.7637010795899166</c:v>
                </c:pt>
                <c:pt idx="3">
                  <c:v>-2.8655893304673015</c:v>
                </c:pt>
              </c:numCache>
            </c:numRef>
          </c:val>
          <c:extLst>
            <c:ext xmlns:c16="http://schemas.microsoft.com/office/drawing/2014/chart" uri="{C3380CC4-5D6E-409C-BE32-E72D297353CC}">
              <c16:uniqueId val="{00000004-49E7-48C3-94B7-28E994C7A739}"/>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{EA43187F-49F9-462B-ABD3-270D8E995496}</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49E7-48C3-94B7-28E994C7A739}"/>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{7B5B6064-A86F-402F-A2C6-1BE211623556}</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49E7-48C3-94B7-28E994C7A739}"/>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{0A89495F-4B07-4F93-9E40-DB1D073FAF39}</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49E7-48C3-94B7-28E994C7A739}"/>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{D912DF43-9A5E-4CB5-AF88-742EF3EE6AA6}</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49E7-48C3-94B7-28E994C7A739}"/>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49E7-48C3-94B7-28E994C7A739}"/>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49E7-48C3-94B7-28E994C7A739}"/>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{4FD2BB04-3FFB-45DC-81CA-1087C4B6910B}</c15:txfldGUID>
                      <c15:f>Daten_Diagramme!$D$14</c15:f>
                      <c15:dlblFieldTableCache>
                        <c:ptCount val="1"/>
                        <c:pt idx="0">
                          <c:v>1.1</c:v>
                        </c:pt>
                      </c15:dlblFieldTableCache>
                    </c15:dlblFTEntry>
                  </c15:dlblFieldTable>
                  <c15:showDataLabelsRange val="0"/>
                </c:ext>
                <c:ext xmlns:c16="http://schemas.microsoft.com/office/drawing/2014/chart" uri="{C3380CC4-5D6E-409C-BE32-E72D297353CC}">
                  <c16:uniqueId val="{00000000-D4B1-4FF0-957F-94F4EE0DE67E}"/>
                </c:ext>
              </c:extLst>
            </c:dLbl>
            <c:dLbl>
              <c:idx val="1"/>
              <c:tx>
                <c:strRef>
                  <c:f>Daten_Diagramme!$D$15</c:f>
                  <c:strCache>
                    <c:ptCount val="1"/>
                    <c:pt idx="0">
                      <c:v>3.1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{8CC81681-8400-44D7-A221-4DF3A5241ACF}</c15:txfldGUID>
                      <c15:f>Daten_Diagramme!$D$15</c15:f>
                      <c15:dlblFieldTableCache>
                        <c:ptCount val="1"/>
                        <c:pt idx="0">
                          <c:v>3.1</c:v>
                        </c:pt>
                      </c15:dlblFieldTableCache>
                    </c15:dlblFTEntry>
                  </c15:dlblFieldTable>
                  <c15:showDataLabelsRange val="0"/>
                </c:ext>
                <c:ext xmlns:c16="http://schemas.microsoft.com/office/drawing/2014/chart" uri="{C3380CC4-5D6E-409C-BE32-E72D297353CC}">
                  <c16:uniqueId val="{00000001-D4B1-4FF0-957F-94F4EE0DE67E}"/>
                </c:ext>
              </c:extLst>
            </c:dLbl>
            <c:dLbl>
              <c:idx val="2"/>
              <c:tx>
                <c:strRef>
                  <c:f>Daten_Diagramme!$D$16</c:f>
                  <c:strCache>
                    <c:ptCount val="1"/>
                    <c:pt idx="0">
                      <c:v>3.7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{7F1D3BF6-DE1B-415B-BAC0-303C41E0B3F7}</c15:txfldGUID>
                      <c15:f>Daten_Diagramme!$D$16</c15:f>
                      <c15:dlblFieldTableCache>
                        <c:ptCount val="1"/>
                        <c:pt idx="0">
                          <c:v>3.7</c:v>
                        </c:pt>
                      </c15:dlblFieldTableCache>
                    </c15:dlblFTEntry>
                  </c15:dlblFieldTable>
                  <c15:showDataLabelsRange val="0"/>
                </c:ext>
                <c:ext xmlns:c16="http://schemas.microsoft.com/office/drawing/2014/chart" uri="{C3380CC4-5D6E-409C-BE32-E72D297353CC}">
                  <c16:uniqueId val="{00000002-D4B1-4FF0-957F-94F4EE0DE67E}"/>
                </c:ext>
              </c:extLst>
            </c:dLbl>
            <c:dLbl>
              <c:idx val="3"/>
              <c:tx>
                <c:strRef>
                  <c:f>Daten_Diagramme!$D$17</c:f>
                  <c:strCache>
                    <c:ptCount val="1"/>
                    <c:pt idx="0">
                      <c:v>-3.0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{FBDDD653-6DF9-413A-9C36-273090C12F29}</c15:txfldGUID>
                      <c15:f>Daten_Diagramme!$D$17</c15:f>
                      <c15:dlblFieldTableCache>
                        <c:ptCount val="1"/>
                        <c:pt idx="0">
                          <c:v>-3.0</c:v>
                        </c:pt>
                      </c15:dlblFieldTableCache>
                    </c15:dlblFTEntry>
                  </c15:dlblFieldTable>
                  <c15:showDataLabelsRange val="0"/>
                </c:ext>
                <c:ext xmlns:c16="http://schemas.microsoft.com/office/drawing/2014/chart" uri="{C3380CC4-5D6E-409C-BE32-E72D297353CC}">
                  <c16:uniqueId val="{00000003-D4B1-4FF0-957F-94F4EE0DE67E}"/>
                </c:ext>
              </c:extLst>
            </c:dLbl>
            <c:dLbl>
              <c:idx val="4"/>
              <c:tx>
                <c:strRef>
                  <c:f>Daten_Diagramme!$D$18</c:f>
                  <c:strCache>
                    <c:ptCount val="1"/>
                    <c:pt idx="0">
                      <c:v>-0.6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{22DA3A04-7C69-441D-A496-AD9592A860A2}</c15:txfldGUID>
                      <c15:f>Daten_Diagramme!$D$18</c15:f>
                      <c15:dlblFieldTableCache>
                        <c:ptCount val="1"/>
                        <c:pt idx="0">
                          <c:v>-0.6</c:v>
                        </c:pt>
                      </c15:dlblFieldTableCache>
                    </c15:dlblFTEntry>
                  </c15:dlblFieldTable>
                  <c15:showDataLabelsRange val="0"/>
                </c:ext>
                <c:ext xmlns:c16="http://schemas.microsoft.com/office/drawing/2014/chart" uri="{C3380CC4-5D6E-409C-BE32-E72D297353CC}">
                  <c16:uniqueId val="{00000004-D4B1-4FF0-957F-94F4EE0DE67E}"/>
                </c:ext>
              </c:extLst>
            </c:dLbl>
            <c:dLbl>
              <c:idx val="5"/>
              <c:tx>
                <c:strRef>
                  <c:f>Daten_Diagramme!$D$19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{06D0CA57-3459-45CA-8E61-6291B2403A1C}</c15:txfldGUID>
                      <c15:f>Daten_Diagramme!$D$19</c15:f>
                      <c15:dlblFieldTableCache>
                        <c:ptCount val="1"/>
                        <c:pt idx="0">
                          <c:v>-2.9</c:v>
                        </c:pt>
                      </c15:dlblFieldTableCache>
                    </c15:dlblFTEntry>
                  </c15:dlblFieldTable>
                  <c15:showDataLabelsRange val="0"/>
                </c:ext>
                <c:ext xmlns:c16="http://schemas.microsoft.com/office/drawing/2014/chart" uri="{C3380CC4-5D6E-409C-BE32-E72D297353CC}">
                  <c16:uniqueId val="{00000005-D4B1-4FF0-957F-94F4EE0DE67E}"/>
                </c:ext>
              </c:extLst>
            </c:dLbl>
            <c:dLbl>
              <c:idx val="6"/>
              <c:tx>
                <c:strRef>
                  <c:f>Daten_Diagramme!$D$20</c:f>
                  <c:strCache>
                    <c:ptCount val="1"/>
                    <c:pt idx="0">
                      <c:v>-6.0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{3FA3C0D2-2B7C-4BFD-9793-AA48640D1214}</c15:txfldGUID>
                      <c15:f>Daten_Diagramme!$D$20</c15:f>
                      <c15:dlblFieldTableCache>
                        <c:ptCount val="1"/>
                        <c:pt idx="0">
                          <c:v>-6.0</c:v>
                        </c:pt>
                      </c15:dlblFieldTableCache>
                    </c15:dlblFTEntry>
                  </c15:dlblFieldTable>
                  <c15:showDataLabelsRange val="0"/>
                </c:ext>
                <c:ext xmlns:c16="http://schemas.microsoft.com/office/drawing/2014/chart" uri="{C3380CC4-5D6E-409C-BE32-E72D297353CC}">
                  <c16:uniqueId val="{00000006-D4B1-4FF0-957F-94F4EE0DE67E}"/>
                </c:ext>
              </c:extLst>
            </c:dLbl>
            <c:dLbl>
              <c:idx val="7"/>
              <c:tx>
                <c:strRef>
                  <c:f>Daten_Diagramme!$D$21</c:f>
                  <c:strCache>
                    <c:ptCount val="1"/>
                    <c:pt idx="0">
                      <c:v>5.6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{D4023BCB-ED9F-4C1B-A27B-1B5B8860E9A6}</c15:txfldGUID>
                      <c15:f>Daten_Diagramme!$D$21</c15:f>
                      <c15:dlblFieldTableCache>
                        <c:ptCount val="1"/>
                        <c:pt idx="0">
                          <c:v>5.6</c:v>
                        </c:pt>
                      </c15:dlblFieldTableCache>
                    </c15:dlblFTEntry>
                  </c15:dlblFieldTable>
                  <c15:showDataLabelsRange val="0"/>
                </c:ext>
                <c:ext xmlns:c16="http://schemas.microsoft.com/office/drawing/2014/chart" uri="{C3380CC4-5D6E-409C-BE32-E72D297353CC}">
                  <c16:uniqueId val="{00000007-D4B1-4FF0-957F-94F4EE0DE67E}"/>
                </c:ext>
              </c:extLst>
            </c:dLbl>
            <c:dLbl>
              <c:idx val="8"/>
              <c:tx>
                <c:strRef>
                  <c:f>Daten_Diagramme!$D$22</c:f>
                  <c:strCache>
                    <c:ptCount val="1"/>
                    <c:pt idx="0">
                      <c:v>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{8D6AFB89-1A4D-4823-90F9-BF387216F92E}</c15:txfldGUID>
                      <c15:f>Daten_Diagramme!$D$22</c15:f>
                      <c15:dlblFieldTableCache>
                        <c:ptCount val="1"/>
                        <c:pt idx="0">
                          <c:v>1.8</c:v>
                        </c:pt>
                      </c15:dlblFieldTableCache>
                    </c15:dlblFTEntry>
                  </c15:dlblFieldTable>
                  <c15:showDataLabelsRange val="0"/>
                </c:ext>
                <c:ext xmlns:c16="http://schemas.microsoft.com/office/drawing/2014/chart" uri="{C3380CC4-5D6E-409C-BE32-E72D297353CC}">
                  <c16:uniqueId val="{00000008-D4B1-4FF0-957F-94F4EE0DE67E}"/>
                </c:ext>
              </c:extLst>
            </c:dLbl>
            <c:dLbl>
              <c:idx val="9"/>
              <c:tx>
                <c:strRef>
                  <c:f>Daten_Diagramme!$D$23</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{9781E052-1DFF-40EA-B7D2-36B414270531}</c15:txfldGUID>
                      <c15:f>Daten_Diagramme!$D$23</c15:f>
                      <c15:dlblFieldTableCache>
                        <c:ptCount val="1"/>
                        <c:pt idx="0">
                          <c:v>1.4</c:v>
                        </c:pt>
                      </c15:dlblFieldTableCache>
                    </c15:dlblFTEntry>
                  </c15:dlblFieldTable>
                  <c15:showDataLabelsRange val="0"/>
                </c:ext>
                <c:ext xmlns:c16="http://schemas.microsoft.com/office/drawing/2014/chart" uri="{C3380CC4-5D6E-409C-BE32-E72D297353CC}">
                  <c16:uniqueId val="{00000009-D4B1-4FF0-957F-94F4EE0DE67E}"/>
                </c:ext>
              </c:extLst>
            </c:dLbl>
            <c:dLbl>
              <c:idx val="10"/>
              <c:tx>
                <c:strRef>
                  <c:f>Daten_Diagramme!$D$24</c:f>
                  <c:strCache>
                    <c:ptCount val="1"/>
                    <c:pt idx="0">
                      <c:v>-2.5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{F644DA39-5D52-4605-9360-8C9ECB3F1598}</c15:txfldGUID>
                      <c15:f>Daten_Diagramme!$D$24</c15:f>
                      <c15:dlblFieldTableCache>
                        <c:ptCount val="1"/>
                        <c:pt idx="0">
                          <c:v>-2.5</c:v>
                        </c:pt>
                      </c15:dlblFieldTableCache>
                    </c15:dlblFTEntry>
                  </c15:dlblFieldTable>
                  <c15:showDataLabelsRange val="0"/>
                </c:ext>
                <c:ext xmlns:c16="http://schemas.microsoft.com/office/drawing/2014/chart" uri="{C3380CC4-5D6E-409C-BE32-E72D297353CC}">
                  <c16:uniqueId val="{0000000A-D4B1-4FF0-957F-94F4EE0DE67E}"/>
                </c:ext>
              </c:extLst>
            </c:dLbl>
            <c:dLbl>
              <c:idx val="11"/>
              <c:tx>
                <c:strRef>
                  <c:f>Daten_Diagramme!$D$25</c:f>
                  <c:strCache>
                    <c:ptCount val="1"/>
                    <c:pt idx="0">
                      <c:v>8.2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{B78487FC-B379-4B37-B147-928E248086F9}</c15:txfldGUID>
                      <c15:f>Daten_Diagramme!$D$25</c15:f>
                      <c15:dlblFieldTableCache>
                        <c:ptCount val="1"/>
                        <c:pt idx="0">
                          <c:v>8.2</c:v>
                        </c:pt>
                      </c15:dlblFieldTableCache>
                    </c15:dlblFTEntry>
                  </c15:dlblFieldTable>
                  <c15:showDataLabelsRange val="0"/>
                </c:ext>
                <c:ext xmlns:c16="http://schemas.microsoft.com/office/drawing/2014/chart" uri="{C3380CC4-5D6E-409C-BE32-E72D297353CC}">
                  <c16:uniqueId val="{0000000B-D4B1-4FF0-957F-94F4EE0DE67E}"/>
                </c:ext>
              </c:extLst>
            </c:dLbl>
            <c:dLbl>
              <c:idx val="12"/>
              <c:tx>
                <c:strRef>
                  <c:f>Daten_Diagramme!$D$26</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{6B39278B-7E8D-4D5E-8927-1DB2A45F3FF5}</c15:txfldGUID>
                      <c15:f>Daten_Diagramme!$D$26</c15:f>
                      <c15:dlblFieldTableCache>
                        <c:ptCount val="1"/>
                        <c:pt idx="0">
                          <c:v>-1.0</c:v>
                        </c:pt>
                      </c15:dlblFieldTableCache>
                    </c15:dlblFTEntry>
                  </c15:dlblFieldTable>
                  <c15:showDataLabelsRange val="0"/>
                </c:ext>
                <c:ext xmlns:c16="http://schemas.microsoft.com/office/drawing/2014/chart" uri="{C3380CC4-5D6E-409C-BE32-E72D297353CC}">
                  <c16:uniqueId val="{0000000C-D4B1-4FF0-957F-94F4EE0DE67E}"/>
                </c:ext>
              </c:extLst>
            </c:dLbl>
            <c:dLbl>
              <c:idx val="13"/>
              <c:tx>
                <c:strRef>
                  <c:f>Daten_Diagramme!$D$27</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{6BBC6F16-1831-4FD4-B686-AC700A168451}</c15:txfldGUID>
                      <c15:f>Daten_Diagramme!$D$27</c15:f>
                      <c15:dlblFieldTableCache>
                        <c:ptCount val="1"/>
                        <c:pt idx="0">
                          <c:v>0.5</c:v>
                        </c:pt>
                      </c15:dlblFieldTableCache>
                    </c15:dlblFTEntry>
                  </c15:dlblFieldTable>
                  <c15:showDataLabelsRange val="0"/>
                </c:ext>
                <c:ext xmlns:c16="http://schemas.microsoft.com/office/drawing/2014/chart" uri="{C3380CC4-5D6E-409C-BE32-E72D297353CC}">
                  <c16:uniqueId val="{0000000D-D4B1-4FF0-957F-94F4EE0DE67E}"/>
                </c:ext>
              </c:extLst>
            </c:dLbl>
            <c:dLbl>
              <c:idx val="14"/>
              <c:tx>
                <c:strRef>
                  <c:f>Daten_Diagramme!$D$28</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{A029E4EC-4D59-4FFA-9254-6679F60D35DE}</c15:txfldGUID>
                      <c15:f>Daten_Diagramme!$D$28</c15:f>
                      <c15:dlblFieldTableCache>
                        <c:ptCount val="1"/>
                        <c:pt idx="0">
                          <c:v>1.5</c:v>
                        </c:pt>
                      </c15:dlblFieldTableCache>
                    </c15:dlblFTEntry>
                  </c15:dlblFieldTable>
                  <c15:showDataLabelsRange val="0"/>
                </c:ext>
                <c:ext xmlns:c16="http://schemas.microsoft.com/office/drawing/2014/chart" uri="{C3380CC4-5D6E-409C-BE32-E72D297353CC}">
                  <c16:uniqueId val="{0000000E-D4B1-4FF0-957F-94F4EE0DE67E}"/>
                </c:ext>
              </c:extLst>
            </c:dLbl>
            <c:dLbl>
              <c:idx val="15"/>
              <c:tx>
                <c:strRef>
                  <c:f>Daten_Diagramme!$D$29</c:f>
                  <c:strCache>
                    <c:ptCount val="1"/>
                    <c:pt idx="0">
                      <c:v>5.1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{46966F15-DF54-49A4-84FC-4BE5FDA5C840}</c15:txfldGUID>
                      <c15:f>Daten_Diagramme!$D$29</c15:f>
                      <c15:dlblFieldTableCache>
                        <c:ptCount val="1"/>
                        <c:pt idx="0">
                          <c:v>5.1</c:v>
                        </c:pt>
                      </c15:dlblFieldTableCache>
                    </c15:dlblFTEntry>
                  </c15:dlblFieldTable>
                  <c15:showDataLabelsRange val="0"/>
                </c:ext>
                <c:ext xmlns:c16="http://schemas.microsoft.com/office/drawing/2014/chart" uri="{C3380CC4-5D6E-409C-BE32-E72D297353CC}">
                  <c16:uniqueId val="{0000000F-D4B1-4FF0-957F-94F4EE0DE67E}"/>
                </c:ext>
              </c:extLst>
            </c:dLbl>
            <c:dLbl>
              <c:idx val="16"/>
              <c:tx>
                <c:strRef>
                  <c:f>Daten_Diagramme!$D$30</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{5BE47889-BED0-4246-9CD7-77626E43E86D}</c15:txfldGUID>
                      <c15:f>Daten_Diagramme!$D$30</c15:f>
                      <c15:dlblFieldTableCache>
                        <c:ptCount val="1"/>
                        <c:pt idx="0">
                          <c:v>1.1</c:v>
                        </c:pt>
                      </c15:dlblFieldTableCache>
                    </c15:dlblFTEntry>
                  </c15:dlblFieldTable>
                  <c15:showDataLabelsRange val="0"/>
                </c:ext>
                <c:ext xmlns:c16="http://schemas.microsoft.com/office/drawing/2014/chart" uri="{C3380CC4-5D6E-409C-BE32-E72D297353CC}">
                  <c16:uniqueId val="{00000010-D4B1-4FF0-957F-94F4EE0DE67E}"/>
                </c:ext>
              </c:extLst>
            </c:dLbl>
            <c:dLbl>
              <c:idx val="17"/>
              <c:tx>
                <c:strRef>
                  <c:f>Daten_Diagramme!$D$31</c:f>
                  <c:strCache>
                    <c:ptCount val="1"/>
                    <c:pt idx="0">
                      <c:v>4.5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{3F9D3965-D985-44F8-B293-BB62AE8EAD55}</c15:txfldGUID>
                      <c15:f>Daten_Diagramme!$D$31</c15:f>
                      <c15:dlblFieldTableCache>
                        <c:ptCount val="1"/>
                        <c:pt idx="0">
                          <c:v>4.5</c:v>
                        </c:pt>
                      </c15:dlblFieldTableCache>
                    </c15:dlblFTEntry>
                  </c15:dlblFieldTable>
                  <c15:showDataLabelsRange val="0"/>
                </c:ext>
                <c:ext xmlns:c16="http://schemas.microsoft.com/office/drawing/2014/chart" uri="{C3380CC4-5D6E-409C-BE32-E72D297353CC}">
                  <c16:uniqueId val="{00000011-D4B1-4FF0-957F-94F4EE0DE67E}"/>
                </c:ext>
              </c:extLst>
            </c:dLbl>
            <c:dLbl>
              <c:idx val="18"/>
              <c:tx>
                <c:strRef>
                  <c:f>Daten_Diagramme!$D$32</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{7D76699B-CB01-4F1A-9946-963B59131DBC}</c15:txfldGUID>
                      <c15:f>Daten_Diagramme!$D$32</c15:f>
                      <c15:dlblFieldTableCache>
                        <c:ptCount val="1"/>
                        <c:pt idx="0">
                          <c:v>1.0</c:v>
                        </c:pt>
                      </c15:dlblFieldTableCache>
                    </c15:dlblFTEntry>
                  </c15:dlblFieldTable>
                  <c15:showDataLabelsRange val="0"/>
                </c:ext>
                <c:ext xmlns:c16="http://schemas.microsoft.com/office/drawing/2014/chart" uri="{C3380CC4-5D6E-409C-BE32-E72D297353CC}">
                  <c16:uniqueId val="{00000012-D4B1-4FF0-957F-94F4EE0DE67E}"/>
                </c:ext>
              </c:extLst>
            </c:dLbl>
            <c:dLbl>
              <c:idx val="19"/>
              <c:tx>
                <c:strRef>
                  <c:f>Daten_Diagramme!$D$33</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{D274E8A7-8BF3-4F91-A43A-EB4B1EDCB5FB}</c15:txfldGUID>
                      <c15:f>Daten_Diagramme!$D$33</c15:f>
                      <c15:dlblFieldTableCache>
                        <c:ptCount val="1"/>
                        <c:pt idx="0">
                          <c:v>2.7</c:v>
                        </c:pt>
                      </c15:dlblFieldTableCache>
                    </c15:dlblFTEntry>
                  </c15:dlblFieldTable>
                  <c15:showDataLabelsRange val="0"/>
                </c:ext>
                <c:ext xmlns:c16="http://schemas.microsoft.com/office/drawing/2014/chart" uri="{C3380CC4-5D6E-409C-BE32-E72D297353CC}">
                  <c16:uniqueId val="{00000013-D4B1-4FF0-957F-94F4EE0DE67E}"/>
                </c:ext>
              </c:extLst>
            </c:dLbl>
            <c:dLbl>
              <c:idx val="20"/>
              <c:tx>
                <c:strRef>
                  <c:f>Daten_Diagramme!$D$34</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{1BFC8218-7564-4FEC-8258-6492B3711ED5}</c15:txfldGUID>
                      <c15:f>Daten_Diagramme!$D$34</c15:f>
                      <c15:dlblFieldTableCache>
                        <c:ptCount val="1"/>
                        <c:pt idx="0">
                          <c:v>-0.7</c:v>
                        </c:pt>
                      </c15:dlblFieldTableCache>
                    </c15:dlblFTEntry>
                  </c15:dlblFieldTable>
                  <c15:showDataLabelsRange val="0"/>
                </c:ext>
                <c:ext xmlns:c16="http://schemas.microsoft.com/office/drawing/2014/chart" uri="{C3380CC4-5D6E-409C-BE32-E72D297353CC}">
                  <c16:uniqueId val="{00000014-D4B1-4FF0-957F-94F4EE0DE67E}"/>
                </c:ext>
              </c:extLst>
            </c:dLbl>
            <c:dLbl>
              <c:idx val="21"/>
              <c:tx>
                <c:strRef>
                  <c:f>Daten_Diagramme!$D$35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{D6E03A34-F237-4484-BA60-5406374DFC88}</c15:txfldGUID>
                      <c15:f>Daten_Diagramme!$D$35</c15:f>
                      <c15:dlblFieldTableCache>
                        <c:ptCount val="1"/>
                        <c:pt idx="0">
                          <c:v>0.0</c:v>
                        </c:pt>
                      </c15:dlblFieldTableCache>
                    </c15:dlblFTEntry>
                  </c15:dlblFieldTable>
                  <c15:showDataLabelsRange val="0"/>
                </c:ext>
                <c:ext xmlns:c16="http://schemas.microsoft.com/office/drawing/2014/chart" uri="{C3380CC4-5D6E-409C-BE32-E72D297353CC}">
                  <c16:uniqueId val="{00000015-D4B1-4FF0-957F-94F4EE0DE67E}"/>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{9987FF42-3008-4EB8-80AA-E910FEFE0FDD}</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D4B1-4FF0-957F-94F4EE0DE67E}"/>
                </c:ext>
              </c:extLst>
            </c:dLbl>
            <c:dLbl>
              <c:idx val="23"/>
              <c:tx>
                <c:strRef>
                  <c:f>Daten_Diagramme!$D$37</c:f>
                  <c:strCache>
                    <c:ptCount val="1"/>
                    <c:pt idx="0">
                      <c:v>3.1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{89FAD57A-4173-4C14-A290-0EF2BBFF2BC3}</c15:txfldGUID>
                      <c15:f>Daten_Diagramme!$D$37</c15:f>
                      <c15:dlblFieldTableCache>
                        <c:ptCount val="1"/>
                        <c:pt idx="0">
                          <c:v>3.1</c:v>
                        </c:pt>
                      </c15:dlblFieldTableCache>
                    </c15:dlblFTEntry>
                  </c15:dlblFieldTable>
                  <c15:showDataLabelsRange val="0"/>
                </c:ext>
                <c:ext xmlns:c16="http://schemas.microsoft.com/office/drawing/2014/chart" uri="{C3380CC4-5D6E-409C-BE32-E72D297353CC}">
                  <c16:uniqueId val="{00000017-D4B1-4FF0-957F-94F4EE0DE67E}"/>
                </c:ext>
              </c:extLst>
            </c:dLbl>
            <c:dLbl>
              <c:idx val="24"/>
              <c:layout>
                <c:manualLayout>
                  <c:x val="4.7769028871392123E-3"/>
                  <c:y val="-4.6876052205785108E-5"/>
                </c:manualLayout>
              </c:layout>
              <c:tx>
                <c:strRef>
                  <c:f>Daten_Diagramme!$D$38</c:f>
                  <c:strCache>
                    <c:ptCount val="1"/>
                    <c:pt idx="0">
                      <c:v>0.2</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{9C465363-F7CD-465D-A07D-80AAB8D9E1E9}</c15:txfldGUID>
                      <c15:f>Daten_Diagramme!$D$38</c15:f>
                      <c15:dlblFieldTableCache>
                        <c:ptCount val="1"/>
                        <c:pt idx="0">
                          <c:v>0.2</c:v>
                        </c:pt>
                      </c15:dlblFieldTableCache>
                    </c15:dlblFTEntry>
                  </c15:dlblFieldTable>
                  <c15:showDataLabelsRange val="0"/>
                </c:ext>
                <c:ext xmlns:c16="http://schemas.microsoft.com/office/drawing/2014/chart" uri="{C3380CC4-5D6E-409C-BE32-E72D297353CC}">
                  <c16:uniqueId val="{00000018-D4B1-4FF0-957F-94F4EE0DE67E}"/>
                </c:ext>
              </c:extLst>
            </c:dLbl>
            <c:dLbl>
              <c:idx val="25"/>
              <c:tx>
                <c:strRef>
                  <c:f>Daten_Diagramme!$D$39</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{BF636482-AC84-40AB-A2F4-81202BAF487B}</c15:txfldGUID>
                      <c15:f>Daten_Diagramme!$D$39</c15:f>
                      <c15:dlblFieldTableCache>
                        <c:ptCount val="1"/>
                        <c:pt idx="0">
                          <c:v>1.3</c:v>
                        </c:pt>
                      </c15:dlblFieldTableCache>
                    </c15:dlblFTEntry>
                  </c15:dlblFieldTable>
                  <c15:showDataLabelsRange val="0"/>
                </c:ext>
                <c:ext xmlns:c16="http://schemas.microsoft.com/office/drawing/2014/chart" uri="{C3380CC4-5D6E-409C-BE32-E72D297353CC}">
                  <c16:uniqueId val="{00000019-D4B1-4FF0-957F-94F4EE0DE67E}"/>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{7731200D-89DA-49AA-A537-45225F3D002B}</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D4B1-4FF0-957F-94F4EE0DE67E}"/>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{8E1F0049-F9FF-4AF0-9370-42D45C9BDFBD}</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D4B1-4FF0-957F-94F4EE0DE67E}"/>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{FE4E587F-1635-486A-BCF0-0CE417FB2FF3}</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D4B1-4FF0-957F-94F4EE0DE67E}"/>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{736222BE-25BA-4BA7-951C-ACAF2982DB8A}</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D4B1-4FF0-957F-94F4EE0DE67E}"/>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{95C4DE62-2A78-4F50-8D2A-EFF41FCC0321}</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D4B1-4FF0-957F-94F4EE0DE67E}"/>
                </c:ext>
              </c:extLst>
            </c:dLbl>
            <c:dLbl>
              <c:idx val="31"/>
              <c:tx>
                <c:strRef>
                  <c:f>Daten_Diagramme!$D$45</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{5F1FC2CE-FCF7-4ED8-82AE-C7F63FCD9635}</c15:txfldGUID>
                      <c15:f>Daten_Diagramme!$D$45</c15:f>
                      <c15:dlblFieldTableCache>
                        <c:ptCount val="1"/>
                        <c:pt idx="0">
                          <c:v>1.3</c:v>
                        </c:pt>
                      </c15:dlblFieldTableCache>
                    </c15:dlblFTEntry>
                  </c15:dlblFieldTable>
                  <c15:showDataLabelsRange val="0"/>
                </c:ext>
                <c:ext xmlns:c16="http://schemas.microsoft.com/office/drawing/2014/chart" uri="{C3380CC4-5D6E-409C-BE32-E72D297353CC}">
                  <c16:uniqueId val="{0000001F-D4B1-4FF0-957F-94F4EE0DE67E}"/>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1.0933204625102302</c:v>
                </c:pt>
                <c:pt idx="1">
                  <c:v>3.096330275229358</c:v>
                </c:pt>
                <c:pt idx="2">
                  <c:v>3.6513545347467611</c:v>
                </c:pt>
                <c:pt idx="3">
                  <c:v>-2.9599206911202378</c:v>
                </c:pt>
                <c:pt idx="4">
                  <c:v>-0.63745019920318724</c:v>
                </c:pt>
                <c:pt idx="5">
                  <c:v>-2.9137529137529139</c:v>
                </c:pt>
                <c:pt idx="6">
                  <c:v>-5.9686393525543755</c:v>
                </c:pt>
                <c:pt idx="7">
                  <c:v>5.6077348066298338</c:v>
                </c:pt>
                <c:pt idx="8">
                  <c:v>1.8083390923750289</c:v>
                </c:pt>
                <c:pt idx="9">
                  <c:v>1.4432328415651059</c:v>
                </c:pt>
                <c:pt idx="10">
                  <c:v>-2.5142857142857142</c:v>
                </c:pt>
                <c:pt idx="11">
                  <c:v>8.1885856079404462</c:v>
                </c:pt>
                <c:pt idx="12">
                  <c:v>-0.95579450418160095</c:v>
                </c:pt>
                <c:pt idx="13">
                  <c:v>0.50541516245487361</c:v>
                </c:pt>
                <c:pt idx="14">
                  <c:v>1.4965259219668627</c:v>
                </c:pt>
                <c:pt idx="15">
                  <c:v>5.1162790697674421</c:v>
                </c:pt>
                <c:pt idx="16">
                  <c:v>1.0551305724083355</c:v>
                </c:pt>
                <c:pt idx="17">
                  <c:v>4.5329670329670328</c:v>
                </c:pt>
                <c:pt idx="18">
                  <c:v>0.98856966326845841</c:v>
                </c:pt>
                <c:pt idx="19">
                  <c:v>2.6811433636162199</c:v>
                </c:pt>
                <c:pt idx="20">
                  <c:v>-0.70684523809523814</c:v>
                </c:pt>
                <c:pt idx="21">
                  <c:v>0</c:v>
                </c:pt>
                <c:pt idx="23">
                  <c:v>3.096330275229358</c:v>
                </c:pt>
                <c:pt idx="24">
                  <c:v>0.2168256721595837</c:v>
                </c:pt>
                <c:pt idx="25">
                  <c:v>1.3304587103911947</c:v>
                </c:pt>
              </c:numCache>
            </c:numRef>
          </c:val>
          <c:extLst>
            <c:ext xmlns:c16="http://schemas.microsoft.com/office/drawing/2014/chart" uri="{C3380CC4-5D6E-409C-BE32-E72D297353CC}">
              <c16:uniqueId val="{00000020-D4B1-4FF0-957F-94F4EE0DE67E}"/>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{94E870F9-9500-4D15-86D5-E137222C02AA}</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D4B1-4FF0-957F-94F4EE0DE67E}"/>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{AF417EE9-A063-4B9F-A9A0-93907045E253}</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D4B1-4FF0-957F-94F4EE0DE67E}"/>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{AA7813F6-D10A-4072-BA97-1791236F03A0}</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D4B1-4FF0-957F-94F4EE0DE67E}"/>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{F62D0883-A0E2-437D-AE1D-9CDF880ECB23}</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D4B1-4FF0-957F-94F4EE0DE67E}"/>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{9D20A142-10A2-4F1C-8BA9-A358EB374C8E}</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D4B1-4FF0-957F-94F4EE0DE67E}"/>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{7A1BF1F2-EE2D-4BD3-9011-2973094A1D9B}</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D4B1-4FF0-957F-94F4EE0DE67E}"/>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{8FF7008F-ED3B-47E6-88A0-4BC3A21F4DF4}</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D4B1-4FF0-957F-94F4EE0DE67E}"/>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{68747AAC-D443-47DA-A82A-BFC530CCC602}</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D4B1-4FF0-957F-94F4EE0DE67E}"/>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{B7E6305C-7C76-4230-9344-0FCBD9B3B8CB}</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D4B1-4FF0-957F-94F4EE0DE67E}"/>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{FEF78791-B725-420C-9B34-16A5AE915341}</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D4B1-4FF0-957F-94F4EE0DE67E}"/>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{15FC9B6B-2C5E-461B-B753-F373CB44B9E7}</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D4B1-4FF0-957F-94F4EE0DE67E}"/>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{9357D1DA-FB39-4AB2-80DE-CC9742CBA57B}</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D4B1-4FF0-957F-94F4EE0DE67E}"/>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{2B07717E-EDFD-48D8-AF73-FC9A0673CEA6}</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D4B1-4FF0-957F-94F4EE0DE67E}"/>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{2B9A8243-A407-4B57-8C5A-DB430E9DB30C}</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D4B1-4FF0-957F-94F4EE0DE67E}"/>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{FF704102-2FB4-4C0D-84AD-475C84A32162}</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D4B1-4FF0-957F-94F4EE0DE67E}"/>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{21EB393F-FBAF-4226-8602-7D526D3F0DEC}</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D4B1-4FF0-957F-94F4EE0DE67E}"/>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{1C3FCEC1-4DA3-485E-892D-BEB2100310BF}</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D4B1-4FF0-957F-94F4EE0DE67E}"/>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{075F3074-480F-4475-83FB-92CC5D09B1E3}</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D4B1-4FF0-957F-94F4EE0DE67E}"/>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{BA5F9A1D-A197-444B-8209-546449414B59}</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D4B1-4FF0-957F-94F4EE0DE67E}"/>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{4FA9584B-48E1-473E-9B96-153E3CD865CB}</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D4B1-4FF0-957F-94F4EE0DE67E}"/>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{C3EF076B-5846-485E-9E6C-3CEBB1AD20A3}</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D4B1-4FF0-957F-94F4EE0DE67E}"/>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{2D5365E4-EC0A-4642-97B8-39F03132BCE6}</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D4B1-4FF0-957F-94F4EE0DE67E}"/>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{532F066D-DF8E-410F-A475-68733F95A98A}</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D4B1-4FF0-957F-94F4EE0DE67E}"/>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{CAE4F718-3173-4FAA-9550-0361B1C4E182}</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D4B1-4FF0-957F-94F4EE0DE67E}"/>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{1E9D825C-F6BE-4587-8C59-23E3A3C50F6C}</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D4B1-4FF0-957F-94F4EE0DE67E}"/>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{565EC677-3630-4016-BFC2-D78E5B586780}</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D4B1-4FF0-957F-94F4EE0DE67E}"/>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{11B3D275-1C9C-4102-99BE-E4ADB084C2DE}</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D4B1-4FF0-957F-94F4EE0DE67E}"/>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{95B1FAB1-3715-406A-97C3-760B315AA62D}</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D4B1-4FF0-957F-94F4EE0DE67E}"/>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{287BDD2C-3AB7-413D-BC7A-08AB4291C106}</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D4B1-4FF0-957F-94F4EE0DE67E}"/>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{9A90C34E-C3AD-4FA1-B4CE-F5241FF2E6F7}</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D4B1-4FF0-957F-94F4EE0DE67E}"/>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{58ECEB53-D8F0-44D4-A710-8D895A024D4B}</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D4B1-4FF0-957F-94F4EE0DE67E}"/>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{4EDF6D57-B054-44EF-8278-A749BB3BD671}</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D4B1-4FF0-957F-94F4EE0DE67E}"/>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D4B1-4FF0-957F-94F4EE0DE67E}"/>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D4B1-4FF0-957F-94F4EE0DE67E}"/>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-3.8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{8436B228-FF2E-4384-84C4-651FB78AD2EC}</c15:txfldGUID>
                      <c15:f>Daten_Diagramme!$E$14</c15:f>
                      <c15:dlblFieldTableCache>
                        <c:ptCount val="1"/>
                        <c:pt idx="0">
                          <c:v>-3.8</c:v>
                        </c:pt>
                      </c15:dlblFieldTableCache>
                    </c15:dlblFTEntry>
                  </c15:dlblFieldTable>
                  <c15:showDataLabelsRange val="0"/>
                </c:ext>
                <c:ext xmlns:c16="http://schemas.microsoft.com/office/drawing/2014/chart" uri="{C3380CC4-5D6E-409C-BE32-E72D297353CC}">
                  <c16:uniqueId val="{00000000-BF29-413B-9287-6F56FBF2F48D}"/>
                </c:ext>
              </c:extLst>
            </c:dLbl>
            <c:dLbl>
              <c:idx val="1"/>
              <c:tx>
                <c:strRef>
                  <c:f>Daten_Diagramme!$E$15</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{A45FD4A3-C36F-4474-B040-13B089D7BF8A}</c15:txfldGUID>
                      <c15:f>Daten_Diagramme!$E$15</c15:f>
                      <c15:dlblFieldTableCache>
                        <c:ptCount val="1"/>
                        <c:pt idx="0">
                          <c:v>1.4</c:v>
                        </c:pt>
                      </c15:dlblFieldTableCache>
                    </c15:dlblFTEntry>
                  </c15:dlblFieldTable>
                  <c15:showDataLabelsRange val="0"/>
                </c:ext>
                <c:ext xmlns:c16="http://schemas.microsoft.com/office/drawing/2014/chart" uri="{C3380CC4-5D6E-409C-BE32-E72D297353CC}">
                  <c16:uniqueId val="{00000001-BF29-413B-9287-6F56FBF2F48D}"/>
                </c:ext>
              </c:extLst>
            </c:dLbl>
            <c:dLbl>
              <c:idx val="2"/>
              <c:tx>
                <c:strRef>
                  <c:f>Daten_Diagramme!$E$16</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{A321B884-C0DC-4AE8-A531-FABBD4AE5E7A}</c15:txfldGUID>
                      <c15:f>Daten_Diagramme!$E$16</c15:f>
                      <c15:dlblFieldTableCache>
                        <c:ptCount val="1"/>
                        <c:pt idx="0">
                          <c:v>2.4</c:v>
                        </c:pt>
                      </c15:dlblFieldTableCache>
                    </c15:dlblFTEntry>
                  </c15:dlblFieldTable>
                  <c15:showDataLabelsRange val="0"/>
                </c:ext>
                <c:ext xmlns:c16="http://schemas.microsoft.com/office/drawing/2014/chart" uri="{C3380CC4-5D6E-409C-BE32-E72D297353CC}">
                  <c16:uniqueId val="{00000002-BF29-413B-9287-6F56FBF2F48D}"/>
                </c:ext>
              </c:extLst>
            </c:dLbl>
            <c:dLbl>
              <c:idx val="3"/>
              <c:tx>
                <c:strRef>
                  <c:f>Daten_Diagramme!$E$17</c:f>
                  <c:strCache>
                    <c:ptCount val="1"/>
                    <c:pt idx="0">
                      <c:v>-11.1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{8E0F8FD1-45DB-4779-B0C8-552852A06A8A}</c15:txfldGUID>
                      <c15:f>Daten_Diagramme!$E$17</c15:f>
                      <c15:dlblFieldTableCache>
                        <c:ptCount val="1"/>
                        <c:pt idx="0">
                          <c:v>-11.1</c:v>
                        </c:pt>
                      </c15:dlblFieldTableCache>
                    </c15:dlblFTEntry>
                  </c15:dlblFieldTable>
                  <c15:showDataLabelsRange val="0"/>
                </c:ext>
                <c:ext xmlns:c16="http://schemas.microsoft.com/office/drawing/2014/chart" uri="{C3380CC4-5D6E-409C-BE32-E72D297353CC}">
                  <c16:uniqueId val="{00000003-BF29-413B-9287-6F56FBF2F48D}"/>
                </c:ext>
              </c:extLst>
            </c:dLbl>
            <c:dLbl>
              <c:idx val="4"/>
              <c:tx>
                <c:strRef>
                  <c:f>Daten_Diagramme!$E$18</c:f>
                  <c:strCache>
                    <c:ptCount val="1"/>
                    <c:pt idx="0">
                      <c:v>-11.6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{E7178141-B065-4D09-B586-74C2BBBDA429}</c15:txfldGUID>
                      <c15:f>Daten_Diagramme!$E$18</c15:f>
                      <c15:dlblFieldTableCache>
                        <c:ptCount val="1"/>
                        <c:pt idx="0">
                          <c:v>-11.6</c:v>
                        </c:pt>
                      </c15:dlblFieldTableCache>
                    </c15:dlblFTEntry>
                  </c15:dlblFieldTable>
                  <c15:showDataLabelsRange val="0"/>
                </c:ext>
                <c:ext xmlns:c16="http://schemas.microsoft.com/office/drawing/2014/chart" uri="{C3380CC4-5D6E-409C-BE32-E72D297353CC}">
                  <c16:uniqueId val="{00000004-BF29-413B-9287-6F56FBF2F48D}"/>
                </c:ext>
              </c:extLst>
            </c:dLbl>
            <c:dLbl>
              <c:idx val="5"/>
              <c:tx>
                <c:strRef>
                  <c:f>Daten_Diagramme!$E$19</c:f>
                  <c:strCache>
                    <c:ptCount val="1"/>
                    <c:pt idx="0">
                      <c:v>-12.3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{9659FAEF-F429-4279-A3E6-5CDA8D9B8381}</c15:txfldGUID>
                      <c15:f>Daten_Diagramme!$E$19</c15:f>
                      <c15:dlblFieldTableCache>
                        <c:ptCount val="1"/>
                        <c:pt idx="0">
                          <c:v>-12.3</c:v>
                        </c:pt>
                      </c15:dlblFieldTableCache>
                    </c15:dlblFTEntry>
                  </c15:dlblFieldTable>
                  <c15:showDataLabelsRange val="0"/>
                </c:ext>
                <c:ext xmlns:c16="http://schemas.microsoft.com/office/drawing/2014/chart" uri="{C3380CC4-5D6E-409C-BE32-E72D297353CC}">
                  <c16:uniqueId val="{00000005-BF29-413B-9287-6F56FBF2F48D}"/>
                </c:ext>
              </c:extLst>
            </c:dLbl>
            <c:dLbl>
              <c:idx val="6"/>
              <c:tx>
                <c:strRef>
                  <c:f>Daten_Diagramme!$E$20</c:f>
                  <c:strCache>
                    <c:ptCount val="1"/>
                    <c:pt idx="0">
                      <c:v>-6.7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{45D114BE-260B-450E-BF30-1485689AD423}</c15:txfldGUID>
                      <c15:f>Daten_Diagramme!$E$20</c15:f>
                      <c15:dlblFieldTableCache>
                        <c:ptCount val="1"/>
                        <c:pt idx="0">
                          <c:v>-6.7</c:v>
                        </c:pt>
                      </c15:dlblFieldTableCache>
                    </c15:dlblFTEntry>
                  </c15:dlblFieldTable>
                  <c15:showDataLabelsRange val="0"/>
                </c:ext>
                <c:ext xmlns:c16="http://schemas.microsoft.com/office/drawing/2014/chart" uri="{C3380CC4-5D6E-409C-BE32-E72D297353CC}">
                  <c16:uniqueId val="{00000006-BF29-413B-9287-6F56FBF2F48D}"/>
                </c:ext>
              </c:extLst>
            </c:dLbl>
            <c:dLbl>
              <c:idx val="7"/>
              <c:tx>
                <c:strRef>
                  <c:f>Daten_Diagramme!$E$21</c:f>
                  <c:strCache>
                    <c:ptCount val="1"/>
                    <c:pt idx="0">
                      <c:v>3.7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{80C55BE7-D9E3-4A3F-9729-5AFA77F50399}</c15:txfldGUID>
                      <c15:f>Daten_Diagramme!$E$21</c15:f>
                      <c15:dlblFieldTableCache>
                        <c:ptCount val="1"/>
                        <c:pt idx="0">
                          <c:v>3.7</c:v>
                        </c:pt>
                      </c15:dlblFieldTableCache>
                    </c15:dlblFTEntry>
                  </c15:dlblFieldTable>
                  <c15:showDataLabelsRange val="0"/>
                </c:ext>
                <c:ext xmlns:c16="http://schemas.microsoft.com/office/drawing/2014/chart" uri="{C3380CC4-5D6E-409C-BE32-E72D297353CC}">
                  <c16:uniqueId val="{00000007-BF29-413B-9287-6F56FBF2F48D}"/>
                </c:ext>
              </c:extLst>
            </c:dLbl>
            <c:dLbl>
              <c:idx val="8"/>
              <c:tx>
                <c:strRef>
                  <c:f>Daten_Diagramme!$E$22</c:f>
                  <c:strCache>
                    <c:ptCount val="1"/>
                    <c:pt idx="0">
                      <c:v>-2.5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{9334DBAC-4085-4D9D-90B4-FA2DAC0843FC}</c15:txfldGUID>
                      <c15:f>Daten_Diagramme!$E$22</c15:f>
                      <c15:dlblFieldTableCache>
                        <c:ptCount val="1"/>
                        <c:pt idx="0">
                          <c:v>-2.5</c:v>
                        </c:pt>
                      </c15:dlblFieldTableCache>
                    </c15:dlblFTEntry>
                  </c15:dlblFieldTable>
                  <c15:showDataLabelsRange val="0"/>
                </c:ext>
                <c:ext xmlns:c16="http://schemas.microsoft.com/office/drawing/2014/chart" uri="{C3380CC4-5D6E-409C-BE32-E72D297353CC}">
                  <c16:uniqueId val="{00000008-BF29-413B-9287-6F56FBF2F48D}"/>
                </c:ext>
              </c:extLst>
            </c:dLbl>
            <c:dLbl>
              <c:idx val="9"/>
              <c:tx>
                <c:strRef>
                  <c:f>Daten_Diagramme!$E$23</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{FB9E2D8F-6CA0-4CAF-9833-641FB55DC2E0}</c15:txfldGUID>
                      <c15:f>Daten_Diagramme!$E$23</c15:f>
                      <c15:dlblFieldTableCache>
                        <c:ptCount val="1"/>
                        <c:pt idx="0">
                          <c:v>-2.4</c:v>
                        </c:pt>
                      </c15:dlblFieldTableCache>
                    </c15:dlblFTEntry>
                  </c15:dlblFieldTable>
                  <c15:showDataLabelsRange val="0"/>
                </c:ext>
                <c:ext xmlns:c16="http://schemas.microsoft.com/office/drawing/2014/chart" uri="{C3380CC4-5D6E-409C-BE32-E72D297353CC}">
                  <c16:uniqueId val="{00000009-BF29-413B-9287-6F56FBF2F48D}"/>
                </c:ext>
              </c:extLst>
            </c:dLbl>
            <c:dLbl>
              <c:idx val="10"/>
              <c:tx>
                <c:strRef>
                  <c:f>Daten_Diagramme!$E$24</c:f>
                  <c:strCache>
                    <c:ptCount val="1"/>
                    <c:pt idx="0">
                      <c:v>-7.8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{87E90845-28F5-4A28-A994-14659397532F}</c15:txfldGUID>
                      <c15:f>Daten_Diagramme!$E$24</c15:f>
                      <c15:dlblFieldTableCache>
                        <c:ptCount val="1"/>
                        <c:pt idx="0">
                          <c:v>-7.8</c:v>
                        </c:pt>
                      </c15:dlblFieldTableCache>
                    </c15:dlblFTEntry>
                  </c15:dlblFieldTable>
                  <c15:showDataLabelsRange val="0"/>
                </c:ext>
                <c:ext xmlns:c16="http://schemas.microsoft.com/office/drawing/2014/chart" uri="{C3380CC4-5D6E-409C-BE32-E72D297353CC}">
                  <c16:uniqueId val="{0000000A-BF29-413B-9287-6F56FBF2F48D}"/>
                </c:ext>
              </c:extLst>
            </c:dLbl>
            <c:dLbl>
              <c:idx val="11"/>
              <c:tx>
                <c:strRef>
                  <c:f>Daten_Diagramme!$E$25</c:f>
                  <c:strCache>
                    <c:ptCount val="1"/>
                    <c:pt idx="0">
                      <c:v>-5.6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{A82286C8-0EF6-4192-809F-4586C46FEF9A}</c15:txfldGUID>
                      <c15:f>Daten_Diagramme!$E$25</c15:f>
                      <c15:dlblFieldTableCache>
                        <c:ptCount val="1"/>
                        <c:pt idx="0">
                          <c:v>-5.6</c:v>
                        </c:pt>
                      </c15:dlblFieldTableCache>
                    </c15:dlblFTEntry>
                  </c15:dlblFieldTable>
                  <c15:showDataLabelsRange val="0"/>
                </c:ext>
                <c:ext xmlns:c16="http://schemas.microsoft.com/office/drawing/2014/chart" uri="{C3380CC4-5D6E-409C-BE32-E72D297353CC}">
                  <c16:uniqueId val="{0000000B-BF29-413B-9287-6F56FBF2F48D}"/>
                </c:ext>
              </c:extLst>
            </c:dLbl>
            <c:dLbl>
              <c:idx val="12"/>
              <c:tx>
                <c:strRef>
                  <c:f>Daten_Diagramme!$E$26</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{70DF0E9C-D81D-4D5E-8B94-6D416906E6F8}</c15:txfldGUID>
                      <c15:f>Daten_Diagramme!$E$26</c15:f>
                      <c15:dlblFieldTableCache>
                        <c:ptCount val="1"/>
                        <c:pt idx="0">
                          <c:v>*</c:v>
                        </c:pt>
                      </c15:dlblFieldTableCache>
                    </c15:dlblFTEntry>
                  </c15:dlblFieldTable>
                  <c15:showDataLabelsRange val="0"/>
                </c:ext>
                <c:ext xmlns:c16="http://schemas.microsoft.com/office/drawing/2014/chart" uri="{C3380CC4-5D6E-409C-BE32-E72D297353CC}">
                  <c16:uniqueId val="{0000000C-BF29-413B-9287-6F56FBF2F48D}"/>
                </c:ext>
              </c:extLst>
            </c:dLbl>
            <c:dLbl>
              <c:idx val="13"/>
              <c:tx>
                <c:strRef>
                  <c:f>Daten_Diagramme!$E$27</c:f>
                  <c:strCache>
                    <c:ptCount val="1"/>
                    <c:pt idx="0">
                      <c:v>-10.5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{8F9626FE-1E17-43EA-B56D-D8C2C3CECE78}</c15:txfldGUID>
                      <c15:f>Daten_Diagramme!$E$27</c15:f>
                      <c15:dlblFieldTableCache>
                        <c:ptCount val="1"/>
                        <c:pt idx="0">
                          <c:v>-10.5</c:v>
                        </c:pt>
                      </c15:dlblFieldTableCache>
                    </c15:dlblFTEntry>
                  </c15:dlblFieldTable>
                  <c15:showDataLabelsRange val="0"/>
                </c:ext>
                <c:ext xmlns:c16="http://schemas.microsoft.com/office/drawing/2014/chart" uri="{C3380CC4-5D6E-409C-BE32-E72D297353CC}">
                  <c16:uniqueId val="{0000000D-BF29-413B-9287-6F56FBF2F48D}"/>
                </c:ext>
              </c:extLst>
            </c:dLbl>
            <c:dLbl>
              <c:idx val="14"/>
              <c:tx>
                <c:strRef>
                  <c:f>Daten_Diagramme!$E$28</c:f>
                  <c:strCache>
                    <c:ptCount val="1"/>
                    <c:pt idx="0">
                      <c:v>-0.3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{DE8AA267-44F9-4BE6-8DF8-3DB4BB2E0D1B}</c15:txfldGUID>
                      <c15:f>Daten_Diagramme!$E$28</c15:f>
                      <c15:dlblFieldTableCache>
                        <c:ptCount val="1"/>
                        <c:pt idx="0">
                          <c:v>-0.3</c:v>
                        </c:pt>
                      </c15:dlblFieldTableCache>
                    </c15:dlblFTEntry>
                  </c15:dlblFieldTable>
                  <c15:showDataLabelsRange val="0"/>
                </c:ext>
                <c:ext xmlns:c16="http://schemas.microsoft.com/office/drawing/2014/chart" uri="{C3380CC4-5D6E-409C-BE32-E72D297353CC}">
                  <c16:uniqueId val="{0000000E-BF29-413B-9287-6F56FBF2F48D}"/>
                </c:ext>
              </c:extLst>
            </c:dLbl>
            <c:dLbl>
              <c:idx val="15"/>
              <c:tx>
                <c:strRef>
                  <c:f>Daten_Diagramme!$E$29</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{36CA96D2-19DC-4ADC-BA11-094878BB1DFD}</c15:txfldGUID>
                      <c15:f>Daten_Diagramme!$E$29</c15:f>
                      <c15:dlblFieldTableCache>
                        <c:ptCount val="1"/>
                        <c:pt idx="0">
                          <c:v>*</c:v>
                        </c:pt>
                      </c15:dlblFieldTableCache>
                    </c15:dlblFTEntry>
                  </c15:dlblFieldTable>
                  <c15:showDataLabelsRange val="0"/>
                </c:ext>
                <c:ext xmlns:c16="http://schemas.microsoft.com/office/drawing/2014/chart" uri="{C3380CC4-5D6E-409C-BE32-E72D297353CC}">
                  <c16:uniqueId val="{0000000F-BF29-413B-9287-6F56FBF2F48D}"/>
                </c:ext>
              </c:extLst>
            </c:dLbl>
            <c:dLbl>
              <c:idx val="16"/>
              <c:tx>
                <c:strRef>
                  <c:f>Daten_Diagramme!$E$30</c:f>
                  <c:strCache>
                    <c:ptCount val="1"/>
                    <c:pt idx="0">
                      <c:v>-12.9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{30C667AF-D70E-4384-9810-6258347125EE}</c15:txfldGUID>
                      <c15:f>Daten_Diagramme!$E$30</c15:f>
                      <c15:dlblFieldTableCache>
                        <c:ptCount val="1"/>
                        <c:pt idx="0">
                          <c:v>-12.9</c:v>
                        </c:pt>
                      </c15:dlblFieldTableCache>
                    </c15:dlblFTEntry>
                  </c15:dlblFieldTable>
                  <c15:showDataLabelsRange val="0"/>
                </c:ext>
                <c:ext xmlns:c16="http://schemas.microsoft.com/office/drawing/2014/chart" uri="{C3380CC4-5D6E-409C-BE32-E72D297353CC}">
                  <c16:uniqueId val="{00000010-BF29-413B-9287-6F56FBF2F48D}"/>
                </c:ext>
              </c:extLst>
            </c:dLbl>
            <c:dLbl>
              <c:idx val="17"/>
              <c:tx>
                <c:strRef>
                  <c:f>Daten_Diagramme!$E$31</c:f>
                  <c:strCache>
                    <c:ptCount val="1"/>
                    <c:pt idx="0">
                      <c:v>-3.3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{9BA3730D-E7BB-49A0-94C3-68234438F7C7}</c15:txfldGUID>
                      <c15:f>Daten_Diagramme!$E$31</c15:f>
                      <c15:dlblFieldTableCache>
                        <c:ptCount val="1"/>
                        <c:pt idx="0">
                          <c:v>-3.3</c:v>
                        </c:pt>
                      </c15:dlblFieldTableCache>
                    </c15:dlblFTEntry>
                  </c15:dlblFieldTable>
                  <c15:showDataLabelsRange val="0"/>
                </c:ext>
                <c:ext xmlns:c16="http://schemas.microsoft.com/office/drawing/2014/chart" uri="{C3380CC4-5D6E-409C-BE32-E72D297353CC}">
                  <c16:uniqueId val="{00000011-BF29-413B-9287-6F56FBF2F48D}"/>
                </c:ext>
              </c:extLst>
            </c:dLbl>
            <c:dLbl>
              <c:idx val="18"/>
              <c:tx>
                <c:strRef>
                  <c:f>Daten_Diagramme!$E$32</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{C16FAB5A-E7AB-4956-A35F-E6497C358EB7}</c15:txfldGUID>
                      <c15:f>Daten_Diagramme!$E$32</c15:f>
                      <c15:dlblFieldTableCache>
                        <c:ptCount val="1"/>
                        <c:pt idx="0">
                          <c:v>2.7</c:v>
                        </c:pt>
                      </c15:dlblFieldTableCache>
                    </c15:dlblFTEntry>
                  </c15:dlblFieldTable>
                  <c15:showDataLabelsRange val="0"/>
                </c:ext>
                <c:ext xmlns:c16="http://schemas.microsoft.com/office/drawing/2014/chart" uri="{C3380CC4-5D6E-409C-BE32-E72D297353CC}">
                  <c16:uniqueId val="{00000012-BF29-413B-9287-6F56FBF2F48D}"/>
                </c:ext>
              </c:extLst>
            </c:dLbl>
            <c:dLbl>
              <c:idx val="19"/>
              <c:tx>
                <c:strRef>
                  <c:f>Daten_Diagramme!$E$33</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{A3FF6696-A303-4FF9-9908-880C92BF34CD}</c15:txfldGUID>
                      <c15:f>Daten_Diagramme!$E$33</c15:f>
                      <c15:dlblFieldTableCache>
                        <c:ptCount val="1"/>
                        <c:pt idx="0">
                          <c:v>1.0</c:v>
                        </c:pt>
                      </c15:dlblFieldTableCache>
                    </c15:dlblFTEntry>
                  </c15:dlblFieldTable>
                  <c15:showDataLabelsRange val="0"/>
                </c:ext>
                <c:ext xmlns:c16="http://schemas.microsoft.com/office/drawing/2014/chart" uri="{C3380CC4-5D6E-409C-BE32-E72D297353CC}">
                  <c16:uniqueId val="{00000013-BF29-413B-9287-6F56FBF2F48D}"/>
                </c:ext>
              </c:extLst>
            </c:dLbl>
            <c:dLbl>
              <c:idx val="20"/>
              <c:tx>
                <c:strRef>
                  <c:f>Daten_Diagramme!$E$34</c:f>
                  <c:strCache>
                    <c:ptCount val="1"/>
                    <c:pt idx="0">
                      <c:v>-6.6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{CDB05DDD-18A8-49A2-B1CE-C5F26749BDB4}</c15:txfldGUID>
                      <c15:f>Daten_Diagramme!$E$34</c15:f>
                      <c15:dlblFieldTableCache>
                        <c:ptCount val="1"/>
                        <c:pt idx="0">
                          <c:v>-6.6</c:v>
                        </c:pt>
                      </c15:dlblFieldTableCache>
                    </c15:dlblFTEntry>
                  </c15:dlblFieldTable>
                  <c15:showDataLabelsRange val="0"/>
                </c:ext>
                <c:ext xmlns:c16="http://schemas.microsoft.com/office/drawing/2014/chart" uri="{C3380CC4-5D6E-409C-BE32-E72D297353CC}">
                  <c16:uniqueId val="{00000014-BF29-413B-9287-6F56FBF2F48D}"/>
                </c:ext>
              </c:extLst>
            </c:dLbl>
            <c:dLbl>
              <c:idx val="21"/>
              <c:tx>
                <c:strRef>
                  <c:f>Daten_Diagramme!$E$35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{7C4DE9C0-76BA-447D-94EF-403FBE9B250E}</c15:txfldGUID>
                      <c15:f>Daten_Diagramme!$E$35</c15:f>
                      <c15:dlblFieldTableCache>
                        <c:ptCount val="1"/>
                        <c:pt idx="0">
                          <c:v>0.0</c:v>
                        </c:pt>
                      </c15:dlblFieldTableCache>
                    </c15:dlblFTEntry>
                  </c15:dlblFieldTable>
                  <c15:showDataLabelsRange val="0"/>
                </c:ext>
                <c:ext xmlns:c16="http://schemas.microsoft.com/office/drawing/2014/chart" uri="{C3380CC4-5D6E-409C-BE32-E72D297353CC}">
                  <c16:uniqueId val="{00000015-BF29-413B-9287-6F56FBF2F48D}"/>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{0BB8CD6F-174C-4703-9823-BA22865B923B}</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BF29-413B-9287-6F56FBF2F48D}"/>
                </c:ext>
              </c:extLst>
            </c:dLbl>
            <c:dLbl>
              <c:idx val="23"/>
              <c:tx>
                <c:strRef>
                  <c:f>Daten_Diagramme!$E$37</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{E1B1BBA2-D6E4-49A6-BA05-C6AEFDE5E34A}</c15:txfldGUID>
                      <c15:f>Daten_Diagramme!$E$37</c15:f>
                      <c15:dlblFieldTableCache>
                        <c:ptCount val="1"/>
                        <c:pt idx="0">
                          <c:v>1.4</c:v>
                        </c:pt>
                      </c15:dlblFieldTableCache>
                    </c15:dlblFTEntry>
                  </c15:dlblFieldTable>
                  <c15:showDataLabelsRange val="0"/>
                </c:ext>
                <c:ext xmlns:c16="http://schemas.microsoft.com/office/drawing/2014/chart" uri="{C3380CC4-5D6E-409C-BE32-E72D297353CC}">
                  <c16:uniqueId val="{00000017-BF29-413B-9287-6F56FBF2F48D}"/>
                </c:ext>
              </c:extLst>
            </c:dLbl>
            <c:dLbl>
              <c:idx val="24"/>
              <c:tx>
                <c:strRef>
                  <c:f>Daten_Diagramme!$E$38</c:f>
                  <c:strCache>
                    <c:ptCount val="1"/>
                    <c:pt idx="0">
                      <c:v>-4.0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{427E2FAC-A9BC-40E8-9F7D-6E3B79B195D0}</c15:txfldGUID>
                      <c15:f>Daten_Diagramme!$E$38</c15:f>
                      <c15:dlblFieldTableCache>
                        <c:ptCount val="1"/>
                        <c:pt idx="0">
                          <c:v>-4.0</c:v>
                        </c:pt>
                      </c15:dlblFieldTableCache>
                    </c15:dlblFTEntry>
                  </c15:dlblFieldTable>
                  <c15:showDataLabelsRange val="0"/>
                </c:ext>
                <c:ext xmlns:c16="http://schemas.microsoft.com/office/drawing/2014/chart" uri="{C3380CC4-5D6E-409C-BE32-E72D297353CC}">
                  <c16:uniqueId val="{00000018-BF29-413B-9287-6F56FBF2F48D}"/>
                </c:ext>
              </c:extLst>
            </c:dLbl>
            <c:dLbl>
              <c:idx val="25"/>
              <c:tx>
                <c:strRef>
                  <c:f>Daten_Diagramme!$E$39</c:f>
                  <c:strCache>
                    <c:ptCount val="1"/>
                    <c:pt idx="0">
                      <c:v>-4.0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{503D4726-D58A-4887-81AA-D2513E8A43EB}</c15:txfldGUID>
                      <c15:f>Daten_Diagramme!$E$39</c15:f>
                      <c15:dlblFieldTableCache>
                        <c:ptCount val="1"/>
                        <c:pt idx="0">
                          <c:v>-4.0</c:v>
                        </c:pt>
                      </c15:dlblFieldTableCache>
                    </c15:dlblFTEntry>
                  </c15:dlblFieldTable>
                  <c15:showDataLabelsRange val="0"/>
                </c:ext>
                <c:ext xmlns:c16="http://schemas.microsoft.com/office/drawing/2014/chart" uri="{C3380CC4-5D6E-409C-BE32-E72D297353CC}">
                  <c16:uniqueId val="{00000019-BF29-413B-9287-6F56FBF2F48D}"/>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{28E9B411-88D7-4F94-A30D-D873B0E0F89A}</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BF29-413B-9287-6F56FBF2F48D}"/>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{53CBD4F8-87C9-40DE-B63A-B51DA6F9FBEF}</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BF29-413B-9287-6F56FBF2F48D}"/>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{D3E30E85-D557-49A5-9609-EF6AD2E0B0AC}</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BF29-413B-9287-6F56FBF2F48D}"/>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{8E4429AC-92C0-49A5-8395-83AF43536A91}</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BF29-413B-9287-6F56FBF2F48D}"/>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{63A386C0-34B0-4AE3-9076-CFB4D41FEC50}</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BF29-413B-9287-6F56FBF2F48D}"/>
                </c:ext>
              </c:extLst>
            </c:dLbl>
            <c:dLbl>
              <c:idx val="31"/>
              <c:tx>
                <c:strRef>
                  <c:f>Daten_Diagramme!$E$45</c:f>
                  <c:strCache>
                    <c:ptCount val="1"/>
                    <c:pt idx="0">
                      <c:v>-4.0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{CCEF518A-3630-4E30-9D6B-1F91A37A8D19}</c15:txfldGUID>
                      <c15:f>Daten_Diagramme!$E$45</c15:f>
                      <c15:dlblFieldTableCache>
                        <c:ptCount val="1"/>
                        <c:pt idx="0">
                          <c:v>-4.0</c:v>
                        </c:pt>
                      </c15:dlblFieldTableCache>
                    </c15:dlblFTEntry>
                  </c15:dlblFieldTable>
                  <c15:showDataLabelsRange val="0"/>
                </c:ext>
                <c:ext xmlns:c16="http://schemas.microsoft.com/office/drawing/2014/chart" uri="{C3380CC4-5D6E-409C-BE32-E72D297353CC}">
                  <c16:uniqueId val="{0000001F-BF29-413B-9287-6F56FBF2F48D}"/>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-3.7969924812030076</c:v>
                </c:pt>
                <c:pt idx="1">
                  <c:v>1.364522417153996</c:v>
                </c:pt>
                <c:pt idx="2">
                  <c:v>2.3809523809523809</c:v>
                </c:pt>
                <c:pt idx="3">
                  <c:v>-11.125654450261781</c:v>
                </c:pt>
                <c:pt idx="4">
                  <c:v>-11.5625</c:v>
                </c:pt>
                <c:pt idx="5">
                  <c:v>-12.345679012345679</c:v>
                </c:pt>
                <c:pt idx="6">
                  <c:v>-6.666666666666667</c:v>
                </c:pt>
                <c:pt idx="7">
                  <c:v>3.7099494097807759</c:v>
                </c:pt>
                <c:pt idx="8">
                  <c:v>-2.4902723735408561</c:v>
                </c:pt>
                <c:pt idx="9">
                  <c:v>-2.4216524216524218</c:v>
                </c:pt>
                <c:pt idx="10">
                  <c:v>-7.7573346593734458</c:v>
                </c:pt>
                <c:pt idx="11">
                  <c:v>-5.5555555555555554</c:v>
                </c:pt>
                <c:pt idx="12">
                  <c:v>0</c:v>
                </c:pt>
                <c:pt idx="13">
                  <c:v>-10.460251046025105</c:v>
                </c:pt>
                <c:pt idx="14">
                  <c:v>-0.28348688873139616</c:v>
                </c:pt>
                <c:pt idx="15">
                  <c:v>0</c:v>
                </c:pt>
                <c:pt idx="16">
                  <c:v>-12.88659793814433</c:v>
                </c:pt>
                <c:pt idx="17">
                  <c:v>-3.3333333333333335</c:v>
                </c:pt>
                <c:pt idx="18">
                  <c:v>2.7075812274368229</c:v>
                </c:pt>
                <c:pt idx="19">
                  <c:v>0.97879282218597063</c:v>
                </c:pt>
                <c:pt idx="20">
                  <c:v>-6.5601825442099262</c:v>
                </c:pt>
                <c:pt idx="21">
                  <c:v>0</c:v>
                </c:pt>
                <c:pt idx="23">
                  <c:v>1.364522417153996</c:v>
                </c:pt>
                <c:pt idx="24">
                  <c:v>-4.0458530006743088</c:v>
                </c:pt>
                <c:pt idx="25">
                  <c:v>-3.9985845718329793</c:v>
                </c:pt>
              </c:numCache>
            </c:numRef>
          </c:val>
          <c:extLst>
            <c:ext xmlns:c16="http://schemas.microsoft.com/office/drawing/2014/chart" uri="{C3380CC4-5D6E-409C-BE32-E72D297353CC}">
              <c16:uniqueId val="{00000020-BF29-413B-9287-6F56FBF2F48D}"/>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{EA1B9E0F-C1C8-4DA3-8E69-F0E3A1772D35}</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BF29-413B-9287-6F56FBF2F48D}"/>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{709D598D-91B2-409E-BBD2-131AA2659690}</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BF29-413B-9287-6F56FBF2F48D}"/>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{AA6DE457-DA39-4D67-A6FB-AC1F8F1DD89A}</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BF29-413B-9287-6F56FBF2F48D}"/>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{D9659320-9C2F-40EC-B62E-C0A6002868EC}</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BF29-413B-9287-6F56FBF2F48D}"/>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{3A8F1FCE-977F-46CB-9BB9-0563D6DA843F}</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BF29-413B-9287-6F56FBF2F48D}"/>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{745B3EFC-7E5B-472A-9584-4D18277D5418}</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BF29-413B-9287-6F56FBF2F48D}"/>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{203874A5-D46E-463E-A7D8-A40D2A4B34E3}</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BF29-413B-9287-6F56FBF2F48D}"/>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{11B9BC1D-4196-4DED-B9E1-0D12BABB486B}</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BF29-413B-9287-6F56FBF2F48D}"/>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{A1400199-8236-4C4E-A44B-EF361857FC79}</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BF29-413B-9287-6F56FBF2F48D}"/>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{0AB53114-0025-4DDC-B7BC-3C339EEFC5F8}</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BF29-413B-9287-6F56FBF2F48D}"/>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{305EFA0E-8B9E-4837-A3D2-26C5DFFBA888}</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BF29-413B-9287-6F56FBF2F48D}"/>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{D5ACF426-24BF-4B80-80BF-1A5B967F347D}</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BF29-413B-9287-6F56FBF2F48D}"/>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{F93DF326-26E1-4DE1-BFA0-A4CDFC24A8CA}</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BF29-413B-9287-6F56FBF2F48D}"/>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{91958873-0B79-46EF-8ABF-A5A9CE065EA4}</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BF29-413B-9287-6F56FBF2F48D}"/>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{5F5A1E74-6E1F-4360-BEF2-299882308E1E}</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BF29-413B-9287-6F56FBF2F48D}"/>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{4DDD024D-9C4A-4D81-9104-CB57B7F76462}</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BF29-413B-9287-6F56FBF2F48D}"/>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{C32FE01B-E991-4706-9EB7-8BDC6F17DC8F}</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BF29-413B-9287-6F56FBF2F48D}"/>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{872ED3A5-52D1-456B-8733-70695453002C}</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BF29-413B-9287-6F56FBF2F48D}"/>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{0DC0090F-CCAE-4BBA-89E8-115F1540DFAE}</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BF29-413B-9287-6F56FBF2F48D}"/>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{1B2CF15B-5E19-4C18-A8FB-AC1FEF9D7E4E}</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BF29-413B-9287-6F56FBF2F48D}"/>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{85A1C3BA-4B33-4DE1-A32F-B29D67049AE6}</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BF29-413B-9287-6F56FBF2F48D}"/>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{14C238E0-23A5-46F4-B257-72D63B54D680}</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BF29-413B-9287-6F56FBF2F48D}"/>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{715B324F-BE16-45D2-B425-DEE6A979CDAB}</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BF29-413B-9287-6F56FBF2F48D}"/>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{2D6E5E40-4DD1-433D-A16B-E1FB20684C85}</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BF29-413B-9287-6F56FBF2F48D}"/>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{0340352E-64D3-42BB-845A-5BC5AC50E7BB}</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BF29-413B-9287-6F56FBF2F48D}"/>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{8EF15B0E-2D61-4833-91C6-5079DFE1BD02}</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BF29-413B-9287-6F56FBF2F48D}"/>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{51329D53-5C99-42A4-A517-16477B50AD10}</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BF29-413B-9287-6F56FBF2F48D}"/>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{6BC437FF-9A91-4E65-A3CE-D98E32434580}</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BF29-413B-9287-6F56FBF2F48D}"/>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{1549C353-51B4-42D7-9BB5-2411D351AD75}</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BF29-413B-9287-6F56FBF2F48D}"/>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{652F9ABB-81BC-449B-AD0D-1128E421BC6C}</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BF29-413B-9287-6F56FBF2F48D}"/>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{940A5DBF-6030-4847-815F-DEF954A3F286}</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BF29-413B-9287-6F56FBF2F48D}"/>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{92A6341F-70F6-47B5-B04E-100DAE9D4384}</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BF29-413B-9287-6F56FBF2F48D}"/>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-0.75</c:v>
                </c:pt>
                <c:pt idx="13">
                  <c:v>0</c:v>
                </c:pt>
                <c:pt idx="14">
                  <c:v>0</c:v>
                </c:pt>
                <c:pt idx="15">
                  <c:v>-0.75</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BF29-413B-9287-6F56FBF2F48D}"/>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45</c:v>
                </c:pt>
                <c:pt idx="13">
                  <c:v>#N/A</c:v>
                </c:pt>
                <c:pt idx="14">
                  <c:v>#N/A</c:v>
                </c:pt>
                <c:pt idx="15">
                  <c:v>45</c:v>
                </c:pt>
                <c:pt idx="16">
                  <c:v>#N/A</c:v>
                </c:pt>
                <c:pt idx="17">
                  <c:v>#N/A</c:v>
                </c:pt>
                <c:pt idx="18">
                  <c:v>#N/A</c:v>
                </c:pt>
                <c:pt idx="19">
                  <c:v>#N/A</c:v>
                </c:pt>
                <c:pt idx="20">
                  <c:v>#N/A</c:v>
                </c:pt>
                <c:pt idx="21">
                  <c:v>#N/A</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129</c:v>
                </c:pt>
                <c:pt idx="13">
                  <c:v>#N/A</c:v>
                </c:pt>
                <c:pt idx="14">
                  <c:v>#N/A</c:v>
                </c:pt>
                <c:pt idx="15">
                  <c:v>160</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BF29-413B-9287-6F56FBF2F48D}"/>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{428E7F81-37E8-44DD-9214-DEB3566D898F}</c15:txfldGUID>
                      <c15:f>Diagramm!$I$46</c15:f>
                      <c15:dlblFieldTableCache>
                        <c:ptCount val="1"/>
                      </c15:dlblFieldTableCache>
                    </c15:dlblFTEntry>
                  </c15:dlblFieldTable>
                  <c15:showDataLabelsRange val="0"/>
                </c:ext>
                <c:ext xmlns:c16="http://schemas.microsoft.com/office/drawing/2014/chart" uri="{C3380CC4-5D6E-409C-BE32-E72D297353CC}">
                  <c16:uniqueId val="{00000000-0847-4634-990F-1B609E4A4DE4}"/>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{9288A784-B1A1-445D-A3AC-5E198722EE02}</c15:txfldGUID>
                      <c15:f>Diagramm!$I$47</c15:f>
                      <c15:dlblFieldTableCache>
                        <c:ptCount val="1"/>
                      </c15:dlblFieldTableCache>
                    </c15:dlblFTEntry>
                  </c15:dlblFieldTable>
                  <c15:showDataLabelsRange val="0"/>
                </c:ext>
                <c:ext xmlns:c16="http://schemas.microsoft.com/office/drawing/2014/chart" uri="{C3380CC4-5D6E-409C-BE32-E72D297353CC}">
                  <c16:uniqueId val="{00000001-0847-4634-990F-1B609E4A4DE4}"/>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{7F8579AC-5F9E-4004-A229-1B0DF0AF6AEE}</c15:txfldGUID>
                      <c15:f>Diagramm!$I$48</c15:f>
                      <c15:dlblFieldTableCache>
                        <c:ptCount val="1"/>
                      </c15:dlblFieldTableCache>
                    </c15:dlblFTEntry>
                  </c15:dlblFieldTable>
                  <c15:showDataLabelsRange val="0"/>
                </c:ext>
                <c:ext xmlns:c16="http://schemas.microsoft.com/office/drawing/2014/chart" uri="{C3380CC4-5D6E-409C-BE32-E72D297353CC}">
                  <c16:uniqueId val="{00000002-0847-4634-990F-1B609E4A4DE4}"/>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{E46F9948-8392-44AC-9D44-335A20B2222B}</c15:txfldGUID>
                      <c15:f>Diagramm!$I$49</c15:f>
                      <c15:dlblFieldTableCache>
                        <c:ptCount val="1"/>
                      </c15:dlblFieldTableCache>
                    </c15:dlblFTEntry>
                  </c15:dlblFieldTable>
                  <c15:showDataLabelsRange val="0"/>
                </c:ext>
                <c:ext xmlns:c16="http://schemas.microsoft.com/office/drawing/2014/chart" uri="{C3380CC4-5D6E-409C-BE32-E72D297353CC}">
                  <c16:uniqueId val="{00000003-0847-4634-990F-1B609E4A4DE4}"/>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{78D69380-F0DE-4018-8AD4-58126BD8F0F9}</c15:txfldGUID>
                      <c15:f>Diagramm!$I$50</c15:f>
                      <c15:dlblFieldTableCache>
                        <c:ptCount val="1"/>
                      </c15:dlblFieldTableCache>
                    </c15:dlblFTEntry>
                  </c15:dlblFieldTable>
                  <c15:showDataLabelsRange val="0"/>
                </c:ext>
                <c:ext xmlns:c16="http://schemas.microsoft.com/office/drawing/2014/chart" uri="{C3380CC4-5D6E-409C-BE32-E72D297353CC}">
                  <c16:uniqueId val="{00000004-0847-4634-990F-1B609E4A4DE4}"/>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{F328E94C-1BAD-4D88-A6CF-F58D9EA1421B}</c15:txfldGUID>
                      <c15:f>Diagramm!$I$51</c15:f>
                      <c15:dlblFieldTableCache>
                        <c:ptCount val="1"/>
                      </c15:dlblFieldTableCache>
                    </c15:dlblFTEntry>
                  </c15:dlblFieldTable>
                  <c15:showDataLabelsRange val="0"/>
                </c:ext>
                <c:ext xmlns:c16="http://schemas.microsoft.com/office/drawing/2014/chart" uri="{C3380CC4-5D6E-409C-BE32-E72D297353CC}">
                  <c16:uniqueId val="{00000005-0847-4634-990F-1B609E4A4DE4}"/>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{6E68F61B-ACDA-4319-B9B1-689F89A8F4E6}</c15:txfldGUID>
                      <c15:f>Diagramm!$I$52</c15:f>
                      <c15:dlblFieldTableCache>
                        <c:ptCount val="1"/>
                      </c15:dlblFieldTableCache>
                    </c15:dlblFTEntry>
                  </c15:dlblFieldTable>
                  <c15:showDataLabelsRange val="0"/>
                </c:ext>
                <c:ext xmlns:c16="http://schemas.microsoft.com/office/drawing/2014/chart" uri="{C3380CC4-5D6E-409C-BE32-E72D297353CC}">
                  <c16:uniqueId val="{00000006-0847-4634-990F-1B609E4A4DE4}"/>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{B140CC02-4548-4101-A620-74772993769B}</c15:txfldGUID>
                      <c15:f>Diagramm!$I$53</c15:f>
                      <c15:dlblFieldTableCache>
                        <c:ptCount val="1"/>
                      </c15:dlblFieldTableCache>
                    </c15:dlblFTEntry>
                  </c15:dlblFieldTable>
                  <c15:showDataLabelsRange val="0"/>
                </c:ext>
                <c:ext xmlns:c16="http://schemas.microsoft.com/office/drawing/2014/chart" uri="{C3380CC4-5D6E-409C-BE32-E72D297353CC}">
                  <c16:uniqueId val="{00000007-0847-4634-990F-1B609E4A4DE4}"/>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{4467E3EC-565B-4266-8C16-0C0E11CAD0E3}</c15:txfldGUID>
                      <c15:f>Diagramm!$I$54</c15:f>
                      <c15:dlblFieldTableCache>
                        <c:ptCount val="1"/>
                      </c15:dlblFieldTableCache>
                    </c15:dlblFTEntry>
                  </c15:dlblFieldTable>
                  <c15:showDataLabelsRange val="0"/>
                </c:ext>
                <c:ext xmlns:c16="http://schemas.microsoft.com/office/drawing/2014/chart" uri="{C3380CC4-5D6E-409C-BE32-E72D297353CC}">
                  <c16:uniqueId val="{00000008-0847-4634-990F-1B609E4A4DE4}"/>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{CE724C45-A010-4F91-8EF0-839C84501ED8}</c15:txfldGUID>
                      <c15:f>Diagramm!$I$55</c15:f>
                      <c15:dlblFieldTableCache>
                        <c:ptCount val="1"/>
                      </c15:dlblFieldTableCache>
                    </c15:dlblFTEntry>
                  </c15:dlblFieldTable>
                  <c15:showDataLabelsRange val="0"/>
                </c:ext>
                <c:ext xmlns:c16="http://schemas.microsoft.com/office/drawing/2014/chart" uri="{C3380CC4-5D6E-409C-BE32-E72D297353CC}">
                  <c16:uniqueId val="{00000009-0847-4634-990F-1B609E4A4DE4}"/>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{D70AED8B-A122-4D36-9EC5-5C9BC5773BA8}</c15:txfldGUID>
                      <c15:f>Diagramm!$I$56</c15:f>
                      <c15:dlblFieldTableCache>
                        <c:ptCount val="1"/>
                      </c15:dlblFieldTableCache>
                    </c15:dlblFTEntry>
                  </c15:dlblFieldTable>
                  <c15:showDataLabelsRange val="0"/>
                </c:ext>
                <c:ext xmlns:c16="http://schemas.microsoft.com/office/drawing/2014/chart" uri="{C3380CC4-5D6E-409C-BE32-E72D297353CC}">
                  <c16:uniqueId val="{0000000A-0847-4634-990F-1B609E4A4DE4}"/>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{54BCA085-F5BF-446A-9022-B478177183BD}</c15:txfldGUID>
                      <c15:f>Diagramm!$I$57</c15:f>
                      <c15:dlblFieldTableCache>
                        <c:ptCount val="1"/>
                      </c15:dlblFieldTableCache>
                    </c15:dlblFTEntry>
                  </c15:dlblFieldTable>
                  <c15:showDataLabelsRange val="0"/>
                </c:ext>
                <c:ext xmlns:c16="http://schemas.microsoft.com/office/drawing/2014/chart" uri="{C3380CC4-5D6E-409C-BE32-E72D297353CC}">
                  <c16:uniqueId val="{0000000B-0847-4634-990F-1B609E4A4DE4}"/>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{0E88910B-6C1C-483F-8046-D868D8C8D537}</c15:txfldGUID>
                      <c15:f>Diagramm!$I$58</c15:f>
                      <c15:dlblFieldTableCache>
                        <c:ptCount val="1"/>
                      </c15:dlblFieldTableCache>
                    </c15:dlblFTEntry>
                  </c15:dlblFieldTable>
                  <c15:showDataLabelsRange val="0"/>
                </c:ext>
                <c:ext xmlns:c16="http://schemas.microsoft.com/office/drawing/2014/chart" uri="{C3380CC4-5D6E-409C-BE32-E72D297353CC}">
                  <c16:uniqueId val="{0000000C-0847-4634-990F-1B609E4A4DE4}"/>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{0340F167-E1F4-4005-955A-801D943D8833}</c15:txfldGUID>
                      <c15:f>Diagramm!$I$59</c15:f>
                      <c15:dlblFieldTableCache>
                        <c:ptCount val="1"/>
                      </c15:dlblFieldTableCache>
                    </c15:dlblFTEntry>
                  </c15:dlblFieldTable>
                  <c15:showDataLabelsRange val="0"/>
                </c:ext>
                <c:ext xmlns:c16="http://schemas.microsoft.com/office/drawing/2014/chart" uri="{C3380CC4-5D6E-409C-BE32-E72D297353CC}">
                  <c16:uniqueId val="{0000000D-0847-4634-990F-1B609E4A4DE4}"/>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{F2549CA8-55CB-40DB-B2EC-2E86542B0F2C}</c15:txfldGUID>
                      <c15:f>Diagramm!$I$60</c15:f>
                      <c15:dlblFieldTableCache>
                        <c:ptCount val="1"/>
                      </c15:dlblFieldTableCache>
                    </c15:dlblFTEntry>
                  </c15:dlblFieldTable>
                  <c15:showDataLabelsRange val="0"/>
                </c:ext>
                <c:ext xmlns:c16="http://schemas.microsoft.com/office/drawing/2014/chart" uri="{C3380CC4-5D6E-409C-BE32-E72D297353CC}">
                  <c16:uniqueId val="{0000000E-0847-4634-990F-1B609E4A4DE4}"/>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{89B42685-8A92-49CE-8F1D-6B76EDE9495E}</c15:txfldGUID>
                      <c15:f>Diagramm!$I$61</c15:f>
                      <c15:dlblFieldTableCache>
                        <c:ptCount val="1"/>
                      </c15:dlblFieldTableCache>
                    </c15:dlblFTEntry>
                  </c15:dlblFieldTable>
                  <c15:showDataLabelsRange val="0"/>
                </c:ext>
                <c:ext xmlns:c16="http://schemas.microsoft.com/office/drawing/2014/chart" uri="{C3380CC4-5D6E-409C-BE32-E72D297353CC}">
                  <c16:uniqueId val="{0000000F-0847-4634-990F-1B609E4A4DE4}"/>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{735604A2-15C9-4DBC-9E0D-F2E4E30FB286}</c15:txfldGUID>
                      <c15:f>Diagramm!$I$62</c15:f>
                      <c15:dlblFieldTableCache>
                        <c:ptCount val="1"/>
                      </c15:dlblFieldTableCache>
                    </c15:dlblFTEntry>
                  </c15:dlblFieldTable>
                  <c15:showDataLabelsRange val="0"/>
                </c:ext>
                <c:ext xmlns:c16="http://schemas.microsoft.com/office/drawing/2014/chart" uri="{C3380CC4-5D6E-409C-BE32-E72D297353CC}">
                  <c16:uniqueId val="{00000010-0847-4634-990F-1B609E4A4DE4}"/>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{D977A5F7-CD62-4DEC-86A2-117F07EB35A3}</c15:txfldGUID>
                      <c15:f>Diagramm!$I$63</c15:f>
                      <c15:dlblFieldTableCache>
                        <c:ptCount val="1"/>
                      </c15:dlblFieldTableCache>
                    </c15:dlblFTEntry>
                  </c15:dlblFieldTable>
                  <c15:showDataLabelsRange val="0"/>
                </c:ext>
                <c:ext xmlns:c16="http://schemas.microsoft.com/office/drawing/2014/chart" uri="{C3380CC4-5D6E-409C-BE32-E72D297353CC}">
                  <c16:uniqueId val="{00000011-0847-4634-990F-1B609E4A4DE4}"/>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{B64588C4-CB24-44B5-8704-4FBA970E4ACD}</c15:txfldGUID>
                      <c15:f>Diagramm!$I$64</c15:f>
                      <c15:dlblFieldTableCache>
                        <c:ptCount val="1"/>
                      </c15:dlblFieldTableCache>
                    </c15:dlblFTEntry>
                  </c15:dlblFieldTable>
                  <c15:showDataLabelsRange val="0"/>
                </c:ext>
                <c:ext xmlns:c16="http://schemas.microsoft.com/office/drawing/2014/chart" uri="{C3380CC4-5D6E-409C-BE32-E72D297353CC}">
                  <c16:uniqueId val="{00000012-0847-4634-990F-1B609E4A4DE4}"/>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{32F00D34-E1BE-4ED3-AA4A-9D56B0F589B5}</c15:txfldGUID>
                      <c15:f>Diagramm!$I$65</c15:f>
                      <c15:dlblFieldTableCache>
                        <c:ptCount val="1"/>
                      </c15:dlblFieldTableCache>
                    </c15:dlblFTEntry>
                  </c15:dlblFieldTable>
                  <c15:showDataLabelsRange val="0"/>
                </c:ext>
                <c:ext xmlns:c16="http://schemas.microsoft.com/office/drawing/2014/chart" uri="{C3380CC4-5D6E-409C-BE32-E72D297353CC}">
                  <c16:uniqueId val="{00000013-0847-4634-990F-1B609E4A4DE4}"/>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{D2266700-FF7D-4126-9D0C-F35A2C070FAB}</c15:txfldGUID>
                      <c15:f>Diagramm!$I$66</c15:f>
                      <c15:dlblFieldTableCache>
                        <c:ptCount val="1"/>
                      </c15:dlblFieldTableCache>
                    </c15:dlblFTEntry>
                  </c15:dlblFieldTable>
                  <c15:showDataLabelsRange val="0"/>
                </c:ext>
                <c:ext xmlns:c16="http://schemas.microsoft.com/office/drawing/2014/chart" uri="{C3380CC4-5D6E-409C-BE32-E72D297353CC}">
                  <c16:uniqueId val="{00000014-0847-4634-990F-1B609E4A4DE4}"/>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{E7E9FB3D-9A86-457D-BD71-BDC7324100F0}</c15:txfldGUID>
                      <c15:f>Diagramm!$I$67</c15:f>
                      <c15:dlblFieldTableCache>
                        <c:ptCount val="1"/>
                      </c15:dlblFieldTableCache>
                    </c15:dlblFTEntry>
                  </c15:dlblFieldTable>
                  <c15:showDataLabelsRange val="0"/>
                </c:ext>
                <c:ext xmlns:c16="http://schemas.microsoft.com/office/drawing/2014/chart" uri="{C3380CC4-5D6E-409C-BE32-E72D297353CC}">
                  <c16:uniqueId val="{00000015-0847-4634-990F-1B609E4A4DE4}"/>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0847-4634-990F-1B609E4A4DE4}"/>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{742C9B77-629E-4C1A-8DAD-1897AA4273FB}</c15:txfldGUID>
                      <c15:f>Diagramm!$K$46</c15:f>
                      <c15:dlblFieldTableCache>
                        <c:ptCount val="1"/>
                      </c15:dlblFieldTableCache>
                    </c15:dlblFTEntry>
                  </c15:dlblFieldTable>
                  <c15:showDataLabelsRange val="0"/>
                </c:ext>
                <c:ext xmlns:c16="http://schemas.microsoft.com/office/drawing/2014/chart" uri="{C3380CC4-5D6E-409C-BE32-E72D297353CC}">
                  <c16:uniqueId val="{00000017-0847-4634-990F-1B609E4A4DE4}"/>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{B7D3D2BA-2D15-4E3A-892F-7F0EB375DE5C}</c15:txfldGUID>
                      <c15:f>Diagramm!$K$47</c15:f>
                      <c15:dlblFieldTableCache>
                        <c:ptCount val="1"/>
                      </c15:dlblFieldTableCache>
                    </c15:dlblFTEntry>
                  </c15:dlblFieldTable>
                  <c15:showDataLabelsRange val="0"/>
                </c:ext>
                <c:ext xmlns:c16="http://schemas.microsoft.com/office/drawing/2014/chart" uri="{C3380CC4-5D6E-409C-BE32-E72D297353CC}">
                  <c16:uniqueId val="{00000018-0847-4634-990F-1B609E4A4DE4}"/>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{F70FF0D1-8A18-48DC-9643-03F7CE0F43E3}</c15:txfldGUID>
                      <c15:f>Diagramm!$K$48</c15:f>
                      <c15:dlblFieldTableCache>
                        <c:ptCount val="1"/>
                      </c15:dlblFieldTableCache>
                    </c15:dlblFTEntry>
                  </c15:dlblFieldTable>
                  <c15:showDataLabelsRange val="0"/>
                </c:ext>
                <c:ext xmlns:c16="http://schemas.microsoft.com/office/drawing/2014/chart" uri="{C3380CC4-5D6E-409C-BE32-E72D297353CC}">
                  <c16:uniqueId val="{00000019-0847-4634-990F-1B609E4A4DE4}"/>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{DED4A056-4EF2-4B2E-A8E6-CEF999C1AB40}</c15:txfldGUID>
                      <c15:f>Diagramm!$K$49</c15:f>
                      <c15:dlblFieldTableCache>
                        <c:ptCount val="1"/>
                      </c15:dlblFieldTableCache>
                    </c15:dlblFTEntry>
                  </c15:dlblFieldTable>
                  <c15:showDataLabelsRange val="0"/>
                </c:ext>
                <c:ext xmlns:c16="http://schemas.microsoft.com/office/drawing/2014/chart" uri="{C3380CC4-5D6E-409C-BE32-E72D297353CC}">
                  <c16:uniqueId val="{0000001A-0847-4634-990F-1B609E4A4DE4}"/>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{37E56E1F-CC1A-4E37-B042-C3E317DEBE35}</c15:txfldGUID>
                      <c15:f>Diagramm!$K$50</c15:f>
                      <c15:dlblFieldTableCache>
                        <c:ptCount val="1"/>
                      </c15:dlblFieldTableCache>
                    </c15:dlblFTEntry>
                  </c15:dlblFieldTable>
                  <c15:showDataLabelsRange val="0"/>
                </c:ext>
                <c:ext xmlns:c16="http://schemas.microsoft.com/office/drawing/2014/chart" uri="{C3380CC4-5D6E-409C-BE32-E72D297353CC}">
                  <c16:uniqueId val="{0000001B-0847-4634-990F-1B609E4A4DE4}"/>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{8FB6C58D-474D-4BA6-A6B8-7096CC0B1937}</c15:txfldGUID>
                      <c15:f>Diagramm!$K$51</c15:f>
                      <c15:dlblFieldTableCache>
                        <c:ptCount val="1"/>
                      </c15:dlblFieldTableCache>
                    </c15:dlblFTEntry>
                  </c15:dlblFieldTable>
                  <c15:showDataLabelsRange val="0"/>
                </c:ext>
                <c:ext xmlns:c16="http://schemas.microsoft.com/office/drawing/2014/chart" uri="{C3380CC4-5D6E-409C-BE32-E72D297353CC}">
                  <c16:uniqueId val="{0000001C-0847-4634-990F-1B609E4A4DE4}"/>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{9398AA47-8445-4607-B0EB-ED5575873FA0}</c15:txfldGUID>
                      <c15:f>Diagramm!$K$52</c15:f>
                      <c15:dlblFieldTableCache>
                        <c:ptCount val="1"/>
                      </c15:dlblFieldTableCache>
                    </c15:dlblFTEntry>
                  </c15:dlblFieldTable>
                  <c15:showDataLabelsRange val="0"/>
                </c:ext>
                <c:ext xmlns:c16="http://schemas.microsoft.com/office/drawing/2014/chart" uri="{C3380CC4-5D6E-409C-BE32-E72D297353CC}">
                  <c16:uniqueId val="{0000001D-0847-4634-990F-1B609E4A4DE4}"/>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{1EF70B39-5387-4940-B878-9E24D45BF881}</c15:txfldGUID>
                      <c15:f>Diagramm!$K$53</c15:f>
                      <c15:dlblFieldTableCache>
                        <c:ptCount val="1"/>
                      </c15:dlblFieldTableCache>
                    </c15:dlblFTEntry>
                  </c15:dlblFieldTable>
                  <c15:showDataLabelsRange val="0"/>
                </c:ext>
                <c:ext xmlns:c16="http://schemas.microsoft.com/office/drawing/2014/chart" uri="{C3380CC4-5D6E-409C-BE32-E72D297353CC}">
                  <c16:uniqueId val="{0000001E-0847-4634-990F-1B609E4A4DE4}"/>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{AB6D60E2-A706-4749-A8CF-247CD67A049F}</c15:txfldGUID>
                      <c15:f>Diagramm!$K$54</c15:f>
                      <c15:dlblFieldTableCache>
                        <c:ptCount val="1"/>
                      </c15:dlblFieldTableCache>
                    </c15:dlblFTEntry>
                  </c15:dlblFieldTable>
                  <c15:showDataLabelsRange val="0"/>
                </c:ext>
                <c:ext xmlns:c16="http://schemas.microsoft.com/office/drawing/2014/chart" uri="{C3380CC4-5D6E-409C-BE32-E72D297353CC}">
                  <c16:uniqueId val="{0000001F-0847-4634-990F-1B609E4A4DE4}"/>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{56603E6C-6928-4607-9FA4-BD6116AC47A8}</c15:txfldGUID>
                      <c15:f>Diagramm!$K$55</c15:f>
                      <c15:dlblFieldTableCache>
                        <c:ptCount val="1"/>
                      </c15:dlblFieldTableCache>
                    </c15:dlblFTEntry>
                  </c15:dlblFieldTable>
                  <c15:showDataLabelsRange val="0"/>
                </c:ext>
                <c:ext xmlns:c16="http://schemas.microsoft.com/office/drawing/2014/chart" uri="{C3380CC4-5D6E-409C-BE32-E72D297353CC}">
                  <c16:uniqueId val="{00000020-0847-4634-990F-1B609E4A4DE4}"/>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{F7612E65-6D2E-46E1-B077-D90388E4D6F4}</c15:txfldGUID>
                      <c15:f>Diagramm!$K$56</c15:f>
                      <c15:dlblFieldTableCache>
                        <c:ptCount val="1"/>
                      </c15:dlblFieldTableCache>
                    </c15:dlblFTEntry>
                  </c15:dlblFieldTable>
                  <c15:showDataLabelsRange val="0"/>
                </c:ext>
                <c:ext xmlns:c16="http://schemas.microsoft.com/office/drawing/2014/chart" uri="{C3380CC4-5D6E-409C-BE32-E72D297353CC}">
                  <c16:uniqueId val="{00000021-0847-4634-990F-1B609E4A4DE4}"/>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{CE1AE00E-9A61-4079-99DF-388CA806D0EB}</c15:txfldGUID>
                      <c15:f>Diagramm!$K$57</c15:f>
                      <c15:dlblFieldTableCache>
                        <c:ptCount val="1"/>
                      </c15:dlblFieldTableCache>
                    </c15:dlblFTEntry>
                  </c15:dlblFieldTable>
                  <c15:showDataLabelsRange val="0"/>
                </c:ext>
                <c:ext xmlns:c16="http://schemas.microsoft.com/office/drawing/2014/chart" uri="{C3380CC4-5D6E-409C-BE32-E72D297353CC}">
                  <c16:uniqueId val="{00000022-0847-4634-990F-1B609E4A4DE4}"/>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{CFB54F4C-69BA-47BA-81B2-FA2E77C5F093}</c15:txfldGUID>
                      <c15:f>Diagramm!$K$58</c15:f>
                      <c15:dlblFieldTableCache>
                        <c:ptCount val="1"/>
                      </c15:dlblFieldTableCache>
                    </c15:dlblFTEntry>
                  </c15:dlblFieldTable>
                  <c15:showDataLabelsRange val="0"/>
                </c:ext>
                <c:ext xmlns:c16="http://schemas.microsoft.com/office/drawing/2014/chart" uri="{C3380CC4-5D6E-409C-BE32-E72D297353CC}">
                  <c16:uniqueId val="{00000023-0847-4634-990F-1B609E4A4DE4}"/>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{55DBBB08-BC58-47BB-82DD-173701D6996F}</c15:txfldGUID>
                      <c15:f>Diagramm!$K$59</c15:f>
                      <c15:dlblFieldTableCache>
                        <c:ptCount val="1"/>
                      </c15:dlblFieldTableCache>
                    </c15:dlblFTEntry>
                  </c15:dlblFieldTable>
                  <c15:showDataLabelsRange val="0"/>
                </c:ext>
                <c:ext xmlns:c16="http://schemas.microsoft.com/office/drawing/2014/chart" uri="{C3380CC4-5D6E-409C-BE32-E72D297353CC}">
                  <c16:uniqueId val="{00000024-0847-4634-990F-1B609E4A4DE4}"/>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{AC78531A-50C8-4253-ABA1-7F6A47997DE6}</c15:txfldGUID>
                      <c15:f>Diagramm!$K$60</c15:f>
                      <c15:dlblFieldTableCache>
                        <c:ptCount val="1"/>
                      </c15:dlblFieldTableCache>
                    </c15:dlblFTEntry>
                  </c15:dlblFieldTable>
                  <c15:showDataLabelsRange val="0"/>
                </c:ext>
                <c:ext xmlns:c16="http://schemas.microsoft.com/office/drawing/2014/chart" uri="{C3380CC4-5D6E-409C-BE32-E72D297353CC}">
                  <c16:uniqueId val="{00000025-0847-4634-990F-1B609E4A4DE4}"/>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{F0FE304C-7BD5-4373-A8C4-F102B4BE54B8}</c15:txfldGUID>
                      <c15:f>Diagramm!$K$61</c15:f>
                      <c15:dlblFieldTableCache>
                        <c:ptCount val="1"/>
                      </c15:dlblFieldTableCache>
                    </c15:dlblFTEntry>
                  </c15:dlblFieldTable>
                  <c15:showDataLabelsRange val="0"/>
                </c:ext>
                <c:ext xmlns:c16="http://schemas.microsoft.com/office/drawing/2014/chart" uri="{C3380CC4-5D6E-409C-BE32-E72D297353CC}">
                  <c16:uniqueId val="{00000026-0847-4634-990F-1B609E4A4DE4}"/>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{82D7BD22-1785-488A-A06F-57DC406FB464}</c15:txfldGUID>
                      <c15:f>Diagramm!$K$62</c15:f>
                      <c15:dlblFieldTableCache>
                        <c:ptCount val="1"/>
                      </c15:dlblFieldTableCache>
                    </c15:dlblFTEntry>
                  </c15:dlblFieldTable>
                  <c15:showDataLabelsRange val="0"/>
                </c:ext>
                <c:ext xmlns:c16="http://schemas.microsoft.com/office/drawing/2014/chart" uri="{C3380CC4-5D6E-409C-BE32-E72D297353CC}">
                  <c16:uniqueId val="{00000027-0847-4634-990F-1B609E4A4DE4}"/>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{34B6E07C-B04A-4733-8326-8B4D55213552}</c15:txfldGUID>
                      <c15:f>Diagramm!$K$63</c15:f>
                      <c15:dlblFieldTableCache>
                        <c:ptCount val="1"/>
                      </c15:dlblFieldTableCache>
                    </c15:dlblFTEntry>
                  </c15:dlblFieldTable>
                  <c15:showDataLabelsRange val="0"/>
                </c:ext>
                <c:ext xmlns:c16="http://schemas.microsoft.com/office/drawing/2014/chart" uri="{C3380CC4-5D6E-409C-BE32-E72D297353CC}">
                  <c16:uniqueId val="{00000028-0847-4634-990F-1B609E4A4DE4}"/>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{358F9288-9E13-4F61-B319-95F957CD7899}</c15:txfldGUID>
                      <c15:f>Diagramm!$K$64</c15:f>
                      <c15:dlblFieldTableCache>
                        <c:ptCount val="1"/>
                      </c15:dlblFieldTableCache>
                    </c15:dlblFTEntry>
                  </c15:dlblFieldTable>
                  <c15:showDataLabelsRange val="0"/>
                </c:ext>
                <c:ext xmlns:c16="http://schemas.microsoft.com/office/drawing/2014/chart" uri="{C3380CC4-5D6E-409C-BE32-E72D297353CC}">
                  <c16:uniqueId val="{00000029-0847-4634-990F-1B609E4A4DE4}"/>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{8120840D-3C74-4D85-BAE5-73ADACE6CDC2}</c15:txfldGUID>
                      <c15:f>Diagramm!$K$65</c15:f>
                      <c15:dlblFieldTableCache>
                        <c:ptCount val="1"/>
                      </c15:dlblFieldTableCache>
                    </c15:dlblFTEntry>
                  </c15:dlblFieldTable>
                  <c15:showDataLabelsRange val="0"/>
                </c:ext>
                <c:ext xmlns:c16="http://schemas.microsoft.com/office/drawing/2014/chart" uri="{C3380CC4-5D6E-409C-BE32-E72D297353CC}">
                  <c16:uniqueId val="{0000002A-0847-4634-990F-1B609E4A4DE4}"/>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{01DCEEBB-BCEB-491A-ACC1-B688A7F0A553}</c15:txfldGUID>
                      <c15:f>Diagramm!$K$66</c15:f>
                      <c15:dlblFieldTableCache>
                        <c:ptCount val="1"/>
                      </c15:dlblFieldTableCache>
                    </c15:dlblFTEntry>
                  </c15:dlblFieldTable>
                  <c15:showDataLabelsRange val="0"/>
                </c:ext>
                <c:ext xmlns:c16="http://schemas.microsoft.com/office/drawing/2014/chart" uri="{C3380CC4-5D6E-409C-BE32-E72D297353CC}">
                  <c16:uniqueId val="{0000002B-0847-4634-990F-1B609E4A4DE4}"/>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{7AAF6711-F338-4491-998F-3A9CEE3C2CE2}</c15:txfldGUID>
                      <c15:f>Diagramm!$K$67</c15:f>
                      <c15:dlblFieldTableCache>
                        <c:ptCount val="1"/>
                      </c15:dlblFieldTableCache>
                    </c15:dlblFTEntry>
                  </c15:dlblFieldTable>
                  <c15:showDataLabelsRange val="0"/>
                </c:ext>
                <c:ext xmlns:c16="http://schemas.microsoft.com/office/drawing/2014/chart" uri="{C3380CC4-5D6E-409C-BE32-E72D297353CC}">
                  <c16:uniqueId val="{0000002C-0847-4634-990F-1B609E4A4DE4}"/>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0847-4634-990F-1B609E4A4DE4}"/>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{95E36429-6E2A-4F1A-8DD7-B5C25EEBB40F}</c15:txfldGUID>
                      <c15:f>Diagramm!$J$46</c15:f>
                      <c15:dlblFieldTableCache>
                        <c:ptCount val="1"/>
                      </c15:dlblFieldTableCache>
                    </c15:dlblFTEntry>
                  </c15:dlblFieldTable>
                  <c15:showDataLabelsRange val="0"/>
                </c:ext>
                <c:ext xmlns:c16="http://schemas.microsoft.com/office/drawing/2014/chart" uri="{C3380CC4-5D6E-409C-BE32-E72D297353CC}">
                  <c16:uniqueId val="{0000002E-0847-4634-990F-1B609E4A4DE4}"/>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{58AD6DC7-8B78-459F-92DE-3242D19A2107}</c15:txfldGUID>
                      <c15:f>Diagramm!$J$47</c15:f>
                      <c15:dlblFieldTableCache>
                        <c:ptCount val="1"/>
                      </c15:dlblFieldTableCache>
                    </c15:dlblFTEntry>
                  </c15:dlblFieldTable>
                  <c15:showDataLabelsRange val="0"/>
                </c:ext>
                <c:ext xmlns:c16="http://schemas.microsoft.com/office/drawing/2014/chart" uri="{C3380CC4-5D6E-409C-BE32-E72D297353CC}">
                  <c16:uniqueId val="{0000002F-0847-4634-990F-1B609E4A4DE4}"/>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{CBB2AC33-B7E1-43A1-BFFE-28E46B7F152F}</c15:txfldGUID>
                      <c15:f>Diagramm!$J$48</c15:f>
                      <c15:dlblFieldTableCache>
                        <c:ptCount val="1"/>
                      </c15:dlblFieldTableCache>
                    </c15:dlblFTEntry>
                  </c15:dlblFieldTable>
                  <c15:showDataLabelsRange val="0"/>
                </c:ext>
                <c:ext xmlns:c16="http://schemas.microsoft.com/office/drawing/2014/chart" uri="{C3380CC4-5D6E-409C-BE32-E72D297353CC}">
                  <c16:uniqueId val="{00000030-0847-4634-990F-1B609E4A4DE4}"/>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{3B5E81B6-6812-4B04-9872-DE3DFB4DDCD6}</c15:txfldGUID>
                      <c15:f>Diagramm!$J$49</c15:f>
                      <c15:dlblFieldTableCache>
                        <c:ptCount val="1"/>
                      </c15:dlblFieldTableCache>
                    </c15:dlblFTEntry>
                  </c15:dlblFieldTable>
                  <c15:showDataLabelsRange val="0"/>
                </c:ext>
                <c:ext xmlns:c16="http://schemas.microsoft.com/office/drawing/2014/chart" uri="{C3380CC4-5D6E-409C-BE32-E72D297353CC}">
                  <c16:uniqueId val="{00000031-0847-4634-990F-1B609E4A4DE4}"/>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{739A3C19-E653-44F2-AE7E-27F39E03CDDD}</c15:txfldGUID>
                      <c15:f>Diagramm!$J$50</c15:f>
                      <c15:dlblFieldTableCache>
                        <c:ptCount val="1"/>
                      </c15:dlblFieldTableCache>
                    </c15:dlblFTEntry>
                  </c15:dlblFieldTable>
                  <c15:showDataLabelsRange val="0"/>
                </c:ext>
                <c:ext xmlns:c16="http://schemas.microsoft.com/office/drawing/2014/chart" uri="{C3380CC4-5D6E-409C-BE32-E72D297353CC}">
                  <c16:uniqueId val="{00000032-0847-4634-990F-1B609E4A4DE4}"/>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{5C4B9874-18E2-452F-9F18-87DAFA80AF9F}</c15:txfldGUID>
                      <c15:f>Diagramm!$J$51</c15:f>
                      <c15:dlblFieldTableCache>
                        <c:ptCount val="1"/>
                      </c15:dlblFieldTableCache>
                    </c15:dlblFTEntry>
                  </c15:dlblFieldTable>
                  <c15:showDataLabelsRange val="0"/>
                </c:ext>
                <c:ext xmlns:c16="http://schemas.microsoft.com/office/drawing/2014/chart" uri="{C3380CC4-5D6E-409C-BE32-E72D297353CC}">
                  <c16:uniqueId val="{00000033-0847-4634-990F-1B609E4A4DE4}"/>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{6D955022-4FE3-4C1A-A3D8-BEF0C45C382C}</c15:txfldGUID>
                      <c15:f>Diagramm!$J$52</c15:f>
                      <c15:dlblFieldTableCache>
                        <c:ptCount val="1"/>
                      </c15:dlblFieldTableCache>
                    </c15:dlblFTEntry>
                  </c15:dlblFieldTable>
                  <c15:showDataLabelsRange val="0"/>
                </c:ext>
                <c:ext xmlns:c16="http://schemas.microsoft.com/office/drawing/2014/chart" uri="{C3380CC4-5D6E-409C-BE32-E72D297353CC}">
                  <c16:uniqueId val="{00000034-0847-4634-990F-1B609E4A4DE4}"/>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{D0B3645B-B410-4855-8F3A-11DDC1301814}</c15:txfldGUID>
                      <c15:f>Diagramm!$J$53</c15:f>
                      <c15:dlblFieldTableCache>
                        <c:ptCount val="1"/>
                      </c15:dlblFieldTableCache>
                    </c15:dlblFTEntry>
                  </c15:dlblFieldTable>
                  <c15:showDataLabelsRange val="0"/>
                </c:ext>
                <c:ext xmlns:c16="http://schemas.microsoft.com/office/drawing/2014/chart" uri="{C3380CC4-5D6E-409C-BE32-E72D297353CC}">
                  <c16:uniqueId val="{00000035-0847-4634-990F-1B609E4A4DE4}"/>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{F2E6FAE5-7D00-4195-BEBE-D46F80C158A2}</c15:txfldGUID>
                      <c15:f>Diagramm!$J$54</c15:f>
                      <c15:dlblFieldTableCache>
                        <c:ptCount val="1"/>
                      </c15:dlblFieldTableCache>
                    </c15:dlblFTEntry>
                  </c15:dlblFieldTable>
                  <c15:showDataLabelsRange val="0"/>
                </c:ext>
                <c:ext xmlns:c16="http://schemas.microsoft.com/office/drawing/2014/chart" uri="{C3380CC4-5D6E-409C-BE32-E72D297353CC}">
                  <c16:uniqueId val="{00000036-0847-4634-990F-1B609E4A4DE4}"/>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{1D7C4105-C850-455F-99BA-9C05AF207BA3}</c15:txfldGUID>
                      <c15:f>Diagramm!$J$55</c15:f>
                      <c15:dlblFieldTableCache>
                        <c:ptCount val="1"/>
                      </c15:dlblFieldTableCache>
                    </c15:dlblFTEntry>
                  </c15:dlblFieldTable>
                  <c15:showDataLabelsRange val="0"/>
                </c:ext>
                <c:ext xmlns:c16="http://schemas.microsoft.com/office/drawing/2014/chart" uri="{C3380CC4-5D6E-409C-BE32-E72D297353CC}">
                  <c16:uniqueId val="{00000037-0847-4634-990F-1B609E4A4DE4}"/>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{4A3C191C-1866-4071-89E9-218D6F45A5B5}</c15:txfldGUID>
                      <c15:f>Diagramm!$J$56</c15:f>
                      <c15:dlblFieldTableCache>
                        <c:ptCount val="1"/>
                      </c15:dlblFieldTableCache>
                    </c15:dlblFTEntry>
                  </c15:dlblFieldTable>
                  <c15:showDataLabelsRange val="0"/>
                </c:ext>
                <c:ext xmlns:c16="http://schemas.microsoft.com/office/drawing/2014/chart" uri="{C3380CC4-5D6E-409C-BE32-E72D297353CC}">
                  <c16:uniqueId val="{00000038-0847-4634-990F-1B609E4A4DE4}"/>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{755C27DA-0DD9-4AAD-864B-88758BDA5A72}</c15:txfldGUID>
                      <c15:f>Diagramm!$J$57</c15:f>
                      <c15:dlblFieldTableCache>
                        <c:ptCount val="1"/>
                      </c15:dlblFieldTableCache>
                    </c15:dlblFTEntry>
                  </c15:dlblFieldTable>
                  <c15:showDataLabelsRange val="0"/>
                </c:ext>
                <c:ext xmlns:c16="http://schemas.microsoft.com/office/drawing/2014/chart" uri="{C3380CC4-5D6E-409C-BE32-E72D297353CC}">
                  <c16:uniqueId val="{00000039-0847-4634-990F-1B609E4A4DE4}"/>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{1554744A-5D44-42FE-8460-EE96ADB94BC2}</c15:txfldGUID>
                      <c15:f>Diagramm!$J$58</c15:f>
                      <c15:dlblFieldTableCache>
                        <c:ptCount val="1"/>
                      </c15:dlblFieldTableCache>
                    </c15:dlblFTEntry>
                  </c15:dlblFieldTable>
                  <c15:showDataLabelsRange val="0"/>
                </c:ext>
                <c:ext xmlns:c16="http://schemas.microsoft.com/office/drawing/2014/chart" uri="{C3380CC4-5D6E-409C-BE32-E72D297353CC}">
                  <c16:uniqueId val="{0000003A-0847-4634-990F-1B609E4A4DE4}"/>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{5E693BEC-5A03-431F-8EA6-7CBF4A9742EF}</c15:txfldGUID>
                      <c15:f>Diagramm!$J$59</c15:f>
                      <c15:dlblFieldTableCache>
                        <c:ptCount val="1"/>
                      </c15:dlblFieldTableCache>
                    </c15:dlblFTEntry>
                  </c15:dlblFieldTable>
                  <c15:showDataLabelsRange val="0"/>
                </c:ext>
                <c:ext xmlns:c16="http://schemas.microsoft.com/office/drawing/2014/chart" uri="{C3380CC4-5D6E-409C-BE32-E72D297353CC}">
                  <c16:uniqueId val="{0000003B-0847-4634-990F-1B609E4A4DE4}"/>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{5CBF816D-02A4-41BB-AB4D-625281412CA7}</c15:txfldGUID>
                      <c15:f>Diagramm!$J$60</c15:f>
                      <c15:dlblFieldTableCache>
                        <c:ptCount val="1"/>
                      </c15:dlblFieldTableCache>
                    </c15:dlblFTEntry>
                  </c15:dlblFieldTable>
                  <c15:showDataLabelsRange val="0"/>
                </c:ext>
                <c:ext xmlns:c16="http://schemas.microsoft.com/office/drawing/2014/chart" uri="{C3380CC4-5D6E-409C-BE32-E72D297353CC}">
                  <c16:uniqueId val="{0000003C-0847-4634-990F-1B609E4A4DE4}"/>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{F27F07A9-216A-4D9B-8107-5F3B8D8DBE02}</c15:txfldGUID>
                      <c15:f>Diagramm!$J$61</c15:f>
                      <c15:dlblFieldTableCache>
                        <c:ptCount val="1"/>
                      </c15:dlblFieldTableCache>
                    </c15:dlblFTEntry>
                  </c15:dlblFieldTable>
                  <c15:showDataLabelsRange val="0"/>
                </c:ext>
                <c:ext xmlns:c16="http://schemas.microsoft.com/office/drawing/2014/chart" uri="{C3380CC4-5D6E-409C-BE32-E72D297353CC}">
                  <c16:uniqueId val="{0000003D-0847-4634-990F-1B609E4A4DE4}"/>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{1AD753CC-1AAB-40DC-80B5-246C6E39FD9C}</c15:txfldGUID>
                      <c15:f>Diagramm!$J$62</c15:f>
                      <c15:dlblFieldTableCache>
                        <c:ptCount val="1"/>
                      </c15:dlblFieldTableCache>
                    </c15:dlblFTEntry>
                  </c15:dlblFieldTable>
                  <c15:showDataLabelsRange val="0"/>
                </c:ext>
                <c:ext xmlns:c16="http://schemas.microsoft.com/office/drawing/2014/chart" uri="{C3380CC4-5D6E-409C-BE32-E72D297353CC}">
                  <c16:uniqueId val="{0000003E-0847-4634-990F-1B609E4A4DE4}"/>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{961A1FCF-01EA-4500-BD0D-9BDD6579676D}</c15:txfldGUID>
                      <c15:f>Diagramm!$J$63</c15:f>
                      <c15:dlblFieldTableCache>
                        <c:ptCount val="1"/>
                      </c15:dlblFieldTableCache>
                    </c15:dlblFTEntry>
                  </c15:dlblFieldTable>
                  <c15:showDataLabelsRange val="0"/>
                </c:ext>
                <c:ext xmlns:c16="http://schemas.microsoft.com/office/drawing/2014/chart" uri="{C3380CC4-5D6E-409C-BE32-E72D297353CC}">
                  <c16:uniqueId val="{0000003F-0847-4634-990F-1B609E4A4DE4}"/>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{097B8525-B145-4CEA-A0C8-522E5B074465}</c15:txfldGUID>
                      <c15:f>Diagramm!$J$64</c15:f>
                      <c15:dlblFieldTableCache>
                        <c:ptCount val="1"/>
                      </c15:dlblFieldTableCache>
                    </c15:dlblFTEntry>
                  </c15:dlblFieldTable>
                  <c15:showDataLabelsRange val="0"/>
                </c:ext>
                <c:ext xmlns:c16="http://schemas.microsoft.com/office/drawing/2014/chart" uri="{C3380CC4-5D6E-409C-BE32-E72D297353CC}">
                  <c16:uniqueId val="{00000040-0847-4634-990F-1B609E4A4DE4}"/>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{A88D30B0-6A06-4277-8AAF-74029F7243CF}</c15:txfldGUID>
                      <c15:f>Diagramm!$J$65</c15:f>
                      <c15:dlblFieldTableCache>
                        <c:ptCount val="1"/>
                      </c15:dlblFieldTableCache>
                    </c15:dlblFTEntry>
                  </c15:dlblFieldTable>
                  <c15:showDataLabelsRange val="0"/>
                </c:ext>
                <c:ext xmlns:c16="http://schemas.microsoft.com/office/drawing/2014/chart" uri="{C3380CC4-5D6E-409C-BE32-E72D297353CC}">
                  <c16:uniqueId val="{00000041-0847-4634-990F-1B609E4A4DE4}"/>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{F06DB285-F95C-421E-8872-52F2B13D486A}</c15:txfldGUID>
                      <c15:f>Diagramm!$J$66</c15:f>
                      <c15:dlblFieldTableCache>
                        <c:ptCount val="1"/>
                      </c15:dlblFieldTableCache>
                    </c15:dlblFTEntry>
                  </c15:dlblFieldTable>
                  <c15:showDataLabelsRange val="0"/>
                </c:ext>
                <c:ext xmlns:c16="http://schemas.microsoft.com/office/drawing/2014/chart" uri="{C3380CC4-5D6E-409C-BE32-E72D297353CC}">
                  <c16:uniqueId val="{00000042-0847-4634-990F-1B609E4A4DE4}"/>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{02A1580F-638C-4589-A0CE-748C4D7148F8}</c15:txfldGUID>
                      <c15:f>Diagramm!$J$67</c15:f>
                      <c15:dlblFieldTableCache>
                        <c:ptCount val="1"/>
                      </c15:dlblFieldTableCache>
                    </c15:dlblFTEntry>
                  </c15:dlblFieldTable>
                  <c15:showDataLabelsRange val="0"/>
                </c:ext>
                <c:ext xmlns:c16="http://schemas.microsoft.com/office/drawing/2014/chart" uri="{C3380CC4-5D6E-409C-BE32-E72D297353CC}">
                  <c16:uniqueId val="{00000043-0847-4634-990F-1B609E4A4DE4}"/>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0847-4634-990F-1B609E4A4DE4}"/>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3D69-4D38-AEB6-671637CDBE42}"/>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3D69-4D38-AEB6-671637CDBE42}"/>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3D69-4D38-AEB6-671637CDBE42}"/>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3D69-4D38-AEB6-671637CDBE42}"/>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3D69-4D38-AEB6-671637CDBE42}"/>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3D69-4D38-AEB6-671637CDBE42}"/>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3D69-4D38-AEB6-671637CDBE42}"/>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3D69-4D38-AEB6-671637CDBE42}"/>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3D69-4D38-AEB6-671637CDBE42}"/>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3D69-4D38-AEB6-671637CDBE42}"/>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3D69-4D38-AEB6-671637CDBE42}"/>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3D69-4D38-AEB6-671637CDBE42}"/>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3D69-4D38-AEB6-671637CDBE42}"/>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3D69-4D38-AEB6-671637CDBE42}"/>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3D69-4D38-AEB6-671637CDBE42}"/>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3D69-4D38-AEB6-671637CDBE42}"/>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3D69-4D38-AEB6-671637CDBE42}"/>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3D69-4D38-AEB6-671637CDBE42}"/>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3D69-4D38-AEB6-671637CDBE42}"/>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3D69-4D38-AEB6-671637CDBE42}"/>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3D69-4D38-AEB6-671637CDBE42}"/>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3D69-4D38-AEB6-671637CDBE42}"/>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3D69-4D38-AEB6-671637CDBE42}"/>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3D69-4D38-AEB6-671637CDBE42}"/>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3D69-4D38-AEB6-671637CDBE42}"/>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3D69-4D38-AEB6-671637CDBE42}"/>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3D69-4D38-AEB6-671637CDBE42}"/>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3D69-4D38-AEB6-671637CDBE42}"/>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3D69-4D38-AEB6-671637CDBE42}"/>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3D69-4D38-AEB6-671637CDBE42}"/>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3D69-4D38-AEB6-671637CDBE42}"/>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3D69-4D38-AEB6-671637CDBE42}"/>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3D69-4D38-AEB6-671637CDBE42}"/>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3D69-4D38-AEB6-671637CDBE42}"/>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3D69-4D38-AEB6-671637CDBE42}"/>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3D69-4D38-AEB6-671637CDBE42}"/>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3D69-4D38-AEB6-671637CDBE42}"/>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3D69-4D38-AEB6-671637CDBE42}"/>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3D69-4D38-AEB6-671637CDBE42}"/>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3D69-4D38-AEB6-671637CDBE42}"/>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3D69-4D38-AEB6-671637CDBE42}"/>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3D69-4D38-AEB6-671637CDBE42}"/>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3D69-4D38-AEB6-671637CDBE42}"/>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3D69-4D38-AEB6-671637CDBE42}"/>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3D69-4D38-AEB6-671637CDBE42}"/>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3D69-4D38-AEB6-671637CDBE42}"/>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3D69-4D38-AEB6-671637CDBE42}"/>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3D69-4D38-AEB6-671637CDBE42}"/>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3D69-4D38-AEB6-671637CDBE42}"/>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3D69-4D38-AEB6-671637CDBE42}"/>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3D69-4D38-AEB6-671637CDBE42}"/>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3D69-4D38-AEB6-671637CDBE42}"/>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3D69-4D38-AEB6-671637CDBE42}"/>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3D69-4D38-AEB6-671637CDBE42}"/>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3D69-4D38-AEB6-671637CDBE42}"/>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3D69-4D38-AEB6-671637CDBE42}"/>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3D69-4D38-AEB6-671637CDBE42}"/>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3D69-4D38-AEB6-671637CDBE42}"/>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3D69-4D38-AEB6-671637CDBE42}"/>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3D69-4D38-AEB6-671637CDBE42}"/>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3D69-4D38-AEB6-671637CDBE42}"/>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3D69-4D38-AEB6-671637CDBE42}"/>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3D69-4D38-AEB6-671637CDBE42}"/>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3D69-4D38-AEB6-671637CDBE42}"/>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3D69-4D38-AEB6-671637CDBE42}"/>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3D69-4D38-AEB6-671637CDBE42}"/>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3D69-4D38-AEB6-671637CDBE42}"/>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3D69-4D38-AEB6-671637CDBE42}"/>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3D69-4D38-AEB6-671637CDBE42}"/>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100.89625141119278</c:v>
                </c:pt>
                <c:pt idx="2">
                  <c:v>102.608114646453</c:v>
                </c:pt>
                <c:pt idx="3">
                  <c:v>99.668225698684424</c:v>
                </c:pt>
                <c:pt idx="4">
                  <c:v>101.47916042669863</c:v>
                </c:pt>
                <c:pt idx="5">
                  <c:v>102.5758588116029</c:v>
                </c:pt>
                <c:pt idx="6">
                  <c:v>104.52042485542475</c:v>
                </c:pt>
                <c:pt idx="7">
                  <c:v>102.08050134783311</c:v>
                </c:pt>
                <c:pt idx="8">
                  <c:v>103.53431790429232</c:v>
                </c:pt>
                <c:pt idx="9">
                  <c:v>104.29924198788103</c:v>
                </c:pt>
                <c:pt idx="10">
                  <c:v>106.55023846277906</c:v>
                </c:pt>
                <c:pt idx="11">
                  <c:v>104.03889132087644</c:v>
                </c:pt>
                <c:pt idx="12">
                  <c:v>105.27382899799554</c:v>
                </c:pt>
                <c:pt idx="13">
                  <c:v>106.48342280487523</c:v>
                </c:pt>
                <c:pt idx="14">
                  <c:v>109.22056079072875</c:v>
                </c:pt>
                <c:pt idx="15">
                  <c:v>106.88201276409465</c:v>
                </c:pt>
                <c:pt idx="16">
                  <c:v>108.5086284358224</c:v>
                </c:pt>
                <c:pt idx="17">
                  <c:v>109.39796788240443</c:v>
                </c:pt>
                <c:pt idx="18">
                  <c:v>111.68122019215261</c:v>
                </c:pt>
                <c:pt idx="19">
                  <c:v>108.95099417090985</c:v>
                </c:pt>
                <c:pt idx="20">
                  <c:v>109.79194986521669</c:v>
                </c:pt>
                <c:pt idx="21">
                  <c:v>110.68589728820588</c:v>
                </c:pt>
                <c:pt idx="22">
                  <c:v>112.72031887196738</c:v>
                </c:pt>
                <c:pt idx="23">
                  <c:v>110.07303642605351</c:v>
                </c:pt>
                <c:pt idx="24">
                  <c:v>110.99232771928207</c:v>
                </c:pt>
              </c:numCache>
            </c:numRef>
          </c:val>
          <c:smooth val="0"/>
          <c:extLst>
            <c:ext xmlns:c16="http://schemas.microsoft.com/office/drawing/2014/chart" uri="{C3380CC4-5D6E-409C-BE32-E72D297353CC}">
              <c16:uniqueId val="{00000000-1C84-4CB4-818A-BD139C10F6F6}"/>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104.70907297830374</c:v>
                </c:pt>
                <c:pt idx="2">
                  <c:v>109.98520710059172</c:v>
                </c:pt>
                <c:pt idx="3">
                  <c:v>101.99704142011834</c:v>
                </c:pt>
                <c:pt idx="4">
                  <c:v>102.465483234714</c:v>
                </c:pt>
                <c:pt idx="5">
                  <c:v>106.31163708086785</c:v>
                </c:pt>
                <c:pt idx="6">
                  <c:v>109.61538461538463</c:v>
                </c:pt>
                <c:pt idx="7">
                  <c:v>103.64891518737673</c:v>
                </c:pt>
                <c:pt idx="8">
                  <c:v>104.68441814595661</c:v>
                </c:pt>
                <c:pt idx="9">
                  <c:v>109.71400394477317</c:v>
                </c:pt>
                <c:pt idx="10">
                  <c:v>113.88067061143985</c:v>
                </c:pt>
                <c:pt idx="11">
                  <c:v>105.74457593688362</c:v>
                </c:pt>
                <c:pt idx="12">
                  <c:v>105.84319526627219</c:v>
                </c:pt>
                <c:pt idx="13">
                  <c:v>111.29191321499015</c:v>
                </c:pt>
                <c:pt idx="14">
                  <c:v>117.38165680473374</c:v>
                </c:pt>
                <c:pt idx="15">
                  <c:v>110.50295857988166</c:v>
                </c:pt>
                <c:pt idx="16">
                  <c:v>113.43688362919133</c:v>
                </c:pt>
                <c:pt idx="17">
                  <c:v>119.37869822485207</c:v>
                </c:pt>
                <c:pt idx="18">
                  <c:v>122.97830374753451</c:v>
                </c:pt>
                <c:pt idx="19">
                  <c:v>115.68047337278107</c:v>
                </c:pt>
                <c:pt idx="20">
                  <c:v>118.19526627218934</c:v>
                </c:pt>
                <c:pt idx="21">
                  <c:v>123.47140039447733</c:v>
                </c:pt>
                <c:pt idx="22">
                  <c:v>127.66272189349112</c:v>
                </c:pt>
                <c:pt idx="23">
                  <c:v>119.47731755424063</c:v>
                </c:pt>
                <c:pt idx="24">
                  <c:v>118.1706114398422</c:v>
                </c:pt>
              </c:numCache>
            </c:numRef>
          </c:val>
          <c:smooth val="0"/>
          <c:extLst>
            <c:ext xmlns:c16="http://schemas.microsoft.com/office/drawing/2014/chart" uri="{C3380CC4-5D6E-409C-BE32-E72D297353CC}">
              <c16:uniqueId val="{00000001-1C84-4CB4-818A-BD139C10F6F6}"/>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103.06229096989968</c:v>
                </c:pt>
                <c:pt idx="2">
                  <c:v>102.38294314381271</c:v>
                </c:pt>
                <c:pt idx="3">
                  <c:v>99.832775919732441</c:v>
                </c:pt>
                <c:pt idx="4">
                  <c:v>98.892140468227424</c:v>
                </c:pt>
                <c:pt idx="5">
                  <c:v>100.32399665551839</c:v>
                </c:pt>
                <c:pt idx="6">
                  <c:v>96.101588628762542</c:v>
                </c:pt>
                <c:pt idx="7">
                  <c:v>92.924331103678924</c:v>
                </c:pt>
                <c:pt idx="8">
                  <c:v>93.864966555183955</c:v>
                </c:pt>
                <c:pt idx="9">
                  <c:v>97.993311036789294</c:v>
                </c:pt>
                <c:pt idx="10">
                  <c:v>94.523411371237458</c:v>
                </c:pt>
                <c:pt idx="11">
                  <c:v>92.077759197324411</c:v>
                </c:pt>
                <c:pt idx="12">
                  <c:v>91.701505016722408</c:v>
                </c:pt>
                <c:pt idx="13">
                  <c:v>95.035535117056853</c:v>
                </c:pt>
                <c:pt idx="14">
                  <c:v>93.133361204013383</c:v>
                </c:pt>
                <c:pt idx="15">
                  <c:v>89.308110367892979</c:v>
                </c:pt>
                <c:pt idx="16">
                  <c:v>89.653010033444815</c:v>
                </c:pt>
                <c:pt idx="17">
                  <c:v>93.394648829431432</c:v>
                </c:pt>
                <c:pt idx="18">
                  <c:v>91.534280936454849</c:v>
                </c:pt>
                <c:pt idx="19">
                  <c:v>88.283862876254176</c:v>
                </c:pt>
                <c:pt idx="20">
                  <c:v>88.900501672240807</c:v>
                </c:pt>
                <c:pt idx="21">
                  <c:v>91.461120401337794</c:v>
                </c:pt>
                <c:pt idx="22">
                  <c:v>88.430183946488299</c:v>
                </c:pt>
                <c:pt idx="23">
                  <c:v>86.256270903010034</c:v>
                </c:pt>
                <c:pt idx="24">
                  <c:v>83.63294314381271</c:v>
                </c:pt>
              </c:numCache>
            </c:numRef>
          </c:val>
          <c:smooth val="0"/>
          <c:extLst>
            <c:ext xmlns:c16="http://schemas.microsoft.com/office/drawing/2014/chart" uri="{C3380CC4-5D6E-409C-BE32-E72D297353CC}">
              <c16:uniqueId val="{00000002-1C84-4CB4-818A-BD139C10F6F6}"/>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1C84-4CB4-818A-BD139C10F6F6}"/>
                </c:ext>
              </c:extLst>
            </c:dLbl>
            <c:dLbl>
              <c:idx val="1"/>
              <c:delete val="1"/>
              <c:extLst>
                <c:ext xmlns:c15="http://schemas.microsoft.com/office/drawing/2012/chart" uri="{CE6537A1-D6FC-4f65-9D91-7224C49458BB}"/>
                <c:ext xmlns:c16="http://schemas.microsoft.com/office/drawing/2014/chart" uri="{C3380CC4-5D6E-409C-BE32-E72D297353CC}">
                  <c16:uniqueId val="{00000004-1C84-4CB4-818A-BD139C10F6F6}"/>
                </c:ext>
              </c:extLst>
            </c:dLbl>
            <c:dLbl>
              <c:idx val="2"/>
              <c:delete val="1"/>
              <c:extLst>
                <c:ext xmlns:c15="http://schemas.microsoft.com/office/drawing/2012/chart" uri="{CE6537A1-D6FC-4f65-9D91-7224C49458BB}"/>
                <c:ext xmlns:c16="http://schemas.microsoft.com/office/drawing/2014/chart" uri="{C3380CC4-5D6E-409C-BE32-E72D297353CC}">
                  <c16:uniqueId val="{00000005-1C84-4CB4-818A-BD139C10F6F6}"/>
                </c:ext>
              </c:extLst>
            </c:dLbl>
            <c:dLbl>
              <c:idx val="3"/>
              <c:delete val="1"/>
              <c:extLst>
                <c:ext xmlns:c15="http://schemas.microsoft.com/office/drawing/2012/chart" uri="{CE6537A1-D6FC-4f65-9D91-7224C49458BB}"/>
                <c:ext xmlns:c16="http://schemas.microsoft.com/office/drawing/2014/chart" uri="{C3380CC4-5D6E-409C-BE32-E72D297353CC}">
                  <c16:uniqueId val="{00000006-1C84-4CB4-818A-BD139C10F6F6}"/>
                </c:ext>
              </c:extLst>
            </c:dLbl>
            <c:dLbl>
              <c:idx val="4"/>
              <c:delete val="1"/>
              <c:extLst>
                <c:ext xmlns:c15="http://schemas.microsoft.com/office/drawing/2012/chart" uri="{CE6537A1-D6FC-4f65-9D91-7224C49458BB}"/>
                <c:ext xmlns:c16="http://schemas.microsoft.com/office/drawing/2014/chart" uri="{C3380CC4-5D6E-409C-BE32-E72D297353CC}">
                  <c16:uniqueId val="{00000007-1C84-4CB4-818A-BD139C10F6F6}"/>
                </c:ext>
              </c:extLst>
            </c:dLbl>
            <c:dLbl>
              <c:idx val="5"/>
              <c:delete val="1"/>
              <c:extLst>
                <c:ext xmlns:c15="http://schemas.microsoft.com/office/drawing/2012/chart" uri="{CE6537A1-D6FC-4f65-9D91-7224C49458BB}"/>
                <c:ext xmlns:c16="http://schemas.microsoft.com/office/drawing/2014/chart" uri="{C3380CC4-5D6E-409C-BE32-E72D297353CC}">
                  <c16:uniqueId val="{00000008-1C84-4CB4-818A-BD139C10F6F6}"/>
                </c:ext>
              </c:extLst>
            </c:dLbl>
            <c:dLbl>
              <c:idx val="6"/>
              <c:delete val="1"/>
              <c:extLst>
                <c:ext xmlns:c15="http://schemas.microsoft.com/office/drawing/2012/chart" uri="{CE6537A1-D6FC-4f65-9D91-7224C49458BB}"/>
                <c:ext xmlns:c16="http://schemas.microsoft.com/office/drawing/2014/chart" uri="{C3380CC4-5D6E-409C-BE32-E72D297353CC}">
                  <c16:uniqueId val="{00000009-1C84-4CB4-818A-BD139C10F6F6}"/>
                </c:ext>
              </c:extLst>
            </c:dLbl>
            <c:dLbl>
              <c:idx val="7"/>
              <c:delete val="1"/>
              <c:extLst>
                <c:ext xmlns:c15="http://schemas.microsoft.com/office/drawing/2012/chart" uri="{CE6537A1-D6FC-4f65-9D91-7224C49458BB}"/>
                <c:ext xmlns:c16="http://schemas.microsoft.com/office/drawing/2014/chart" uri="{C3380CC4-5D6E-409C-BE32-E72D297353CC}">
                  <c16:uniqueId val="{0000000A-1C84-4CB4-818A-BD139C10F6F6}"/>
                </c:ext>
              </c:extLst>
            </c:dLbl>
            <c:dLbl>
              <c:idx val="8"/>
              <c:delete val="1"/>
              <c:extLst>
                <c:ext xmlns:c15="http://schemas.microsoft.com/office/drawing/2012/chart" uri="{CE6537A1-D6FC-4f65-9D91-7224C49458BB}"/>
                <c:ext xmlns:c16="http://schemas.microsoft.com/office/drawing/2014/chart" uri="{C3380CC4-5D6E-409C-BE32-E72D297353CC}">
                  <c16:uniqueId val="{0000000B-1C84-4CB4-818A-BD139C10F6F6}"/>
                </c:ext>
              </c:extLst>
            </c:dLbl>
            <c:dLbl>
              <c:idx val="9"/>
              <c:delete val="1"/>
              <c:extLst>
                <c:ext xmlns:c15="http://schemas.microsoft.com/office/drawing/2012/chart" uri="{CE6537A1-D6FC-4f65-9D91-7224C49458BB}"/>
                <c:ext xmlns:c16="http://schemas.microsoft.com/office/drawing/2014/chart" uri="{C3380CC4-5D6E-409C-BE32-E72D297353CC}">
                  <c16:uniqueId val="{0000000C-1C84-4CB4-818A-BD139C10F6F6}"/>
                </c:ext>
              </c:extLst>
            </c:dLbl>
            <c:dLbl>
              <c:idx val="10"/>
              <c:delete val="1"/>
              <c:extLst>
                <c:ext xmlns:c15="http://schemas.microsoft.com/office/drawing/2012/chart" uri="{CE6537A1-D6FC-4f65-9D91-7224C49458BB}"/>
                <c:ext xmlns:c16="http://schemas.microsoft.com/office/drawing/2014/chart" uri="{C3380CC4-5D6E-409C-BE32-E72D297353CC}">
                  <c16:uniqueId val="{0000000D-1C84-4CB4-818A-BD139C10F6F6}"/>
                </c:ext>
              </c:extLst>
            </c:dLbl>
            <c:dLbl>
              <c:idx val="11"/>
              <c:delete val="1"/>
              <c:extLst>
                <c:ext xmlns:c15="http://schemas.microsoft.com/office/drawing/2012/chart" uri="{CE6537A1-D6FC-4f65-9D91-7224C49458BB}"/>
                <c:ext xmlns:c16="http://schemas.microsoft.com/office/drawing/2014/chart" uri="{C3380CC4-5D6E-409C-BE32-E72D297353CC}">
                  <c16:uniqueId val="{0000000E-1C84-4CB4-818A-BD139C10F6F6}"/>
                </c:ext>
              </c:extLst>
            </c:dLbl>
            <c:dLbl>
              <c:idx val="12"/>
              <c:delete val="1"/>
              <c:extLst>
                <c:ext xmlns:c15="http://schemas.microsoft.com/office/drawing/2012/chart" uri="{CE6537A1-D6FC-4f65-9D91-7224C49458BB}"/>
                <c:ext xmlns:c16="http://schemas.microsoft.com/office/drawing/2014/chart" uri="{C3380CC4-5D6E-409C-BE32-E72D297353CC}">
                  <c16:uniqueId val="{0000000F-1C84-4CB4-818A-BD139C10F6F6}"/>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1C84-4CB4-818A-BD139C10F6F6}"/>
                </c:ext>
              </c:extLst>
            </c:dLbl>
            <c:dLbl>
              <c:idx val="14"/>
              <c:delete val="1"/>
              <c:extLst>
                <c:ext xmlns:c15="http://schemas.microsoft.com/office/drawing/2012/chart" uri="{CE6537A1-D6FC-4f65-9D91-7224C49458BB}"/>
                <c:ext xmlns:c16="http://schemas.microsoft.com/office/drawing/2014/chart" uri="{C3380CC4-5D6E-409C-BE32-E72D297353CC}">
                  <c16:uniqueId val="{00000011-1C84-4CB4-818A-BD139C10F6F6}"/>
                </c:ext>
              </c:extLst>
            </c:dLbl>
            <c:dLbl>
              <c:idx val="15"/>
              <c:delete val="1"/>
              <c:extLst>
                <c:ext xmlns:c15="http://schemas.microsoft.com/office/drawing/2012/chart" uri="{CE6537A1-D6FC-4f65-9D91-7224C49458BB}"/>
                <c:ext xmlns:c16="http://schemas.microsoft.com/office/drawing/2014/chart" uri="{C3380CC4-5D6E-409C-BE32-E72D297353CC}">
                  <c16:uniqueId val="{00000012-1C84-4CB4-818A-BD139C10F6F6}"/>
                </c:ext>
              </c:extLst>
            </c:dLbl>
            <c:dLbl>
              <c:idx val="16"/>
              <c:delete val="1"/>
              <c:extLst>
                <c:ext xmlns:c15="http://schemas.microsoft.com/office/drawing/2012/chart" uri="{CE6537A1-D6FC-4f65-9D91-7224C49458BB}"/>
                <c:ext xmlns:c16="http://schemas.microsoft.com/office/drawing/2014/chart" uri="{C3380CC4-5D6E-409C-BE32-E72D297353CC}">
                  <c16:uniqueId val="{00000013-1C84-4CB4-818A-BD139C10F6F6}"/>
                </c:ext>
              </c:extLst>
            </c:dLbl>
            <c:dLbl>
              <c:idx val="17"/>
              <c:delete val="1"/>
              <c:extLst>
                <c:ext xmlns:c15="http://schemas.microsoft.com/office/drawing/2012/chart" uri="{CE6537A1-D6FC-4f65-9D91-7224C49458BB}"/>
                <c:ext xmlns:c16="http://schemas.microsoft.com/office/drawing/2014/chart" uri="{C3380CC4-5D6E-409C-BE32-E72D297353CC}">
                  <c16:uniqueId val="{00000014-1C84-4CB4-818A-BD139C10F6F6}"/>
                </c:ext>
              </c:extLst>
            </c:dLbl>
            <c:dLbl>
              <c:idx val="18"/>
              <c:delete val="1"/>
              <c:extLst>
                <c:ext xmlns:c15="http://schemas.microsoft.com/office/drawing/2012/chart" uri="{CE6537A1-D6FC-4f65-9D91-7224C49458BB}"/>
                <c:ext xmlns:c16="http://schemas.microsoft.com/office/drawing/2014/chart" uri="{C3380CC4-5D6E-409C-BE32-E72D297353CC}">
                  <c16:uniqueId val="{00000015-1C84-4CB4-818A-BD139C10F6F6}"/>
                </c:ext>
              </c:extLst>
            </c:dLbl>
            <c:dLbl>
              <c:idx val="19"/>
              <c:delete val="1"/>
              <c:extLst>
                <c:ext xmlns:c15="http://schemas.microsoft.com/office/drawing/2012/chart" uri="{CE6537A1-D6FC-4f65-9D91-7224C49458BB}"/>
                <c:ext xmlns:c16="http://schemas.microsoft.com/office/drawing/2014/chart" uri="{C3380CC4-5D6E-409C-BE32-E72D297353CC}">
                  <c16:uniqueId val="{00000016-1C84-4CB4-818A-BD139C10F6F6}"/>
                </c:ext>
              </c:extLst>
            </c:dLbl>
            <c:dLbl>
              <c:idx val="20"/>
              <c:delete val="1"/>
              <c:extLst>
                <c:ext xmlns:c15="http://schemas.microsoft.com/office/drawing/2012/chart" uri="{CE6537A1-D6FC-4f65-9D91-7224C49458BB}"/>
                <c:ext xmlns:c16="http://schemas.microsoft.com/office/drawing/2014/chart" uri="{C3380CC4-5D6E-409C-BE32-E72D297353CC}">
                  <c16:uniqueId val="{00000017-1C84-4CB4-818A-BD139C10F6F6}"/>
                </c:ext>
              </c:extLst>
            </c:dLbl>
            <c:dLbl>
              <c:idx val="21"/>
              <c:delete val="1"/>
              <c:extLst>
                <c:ext xmlns:c15="http://schemas.microsoft.com/office/drawing/2012/chart" uri="{CE6537A1-D6FC-4f65-9D91-7224C49458BB}"/>
                <c:ext xmlns:c16="http://schemas.microsoft.com/office/drawing/2014/chart" uri="{C3380CC4-5D6E-409C-BE32-E72D297353CC}">
                  <c16:uniqueId val="{00000018-1C84-4CB4-818A-BD139C10F6F6}"/>
                </c:ext>
              </c:extLst>
            </c:dLbl>
            <c:dLbl>
              <c:idx val="22"/>
              <c:delete val="1"/>
              <c:extLst>
                <c:ext xmlns:c15="http://schemas.microsoft.com/office/drawing/2012/chart" uri="{CE6537A1-D6FC-4f65-9D91-7224C49458BB}"/>
                <c:ext xmlns:c16="http://schemas.microsoft.com/office/drawing/2014/chart" uri="{C3380CC4-5D6E-409C-BE32-E72D297353CC}">
                  <c16:uniqueId val="{00000019-1C84-4CB4-818A-BD139C10F6F6}"/>
                </c:ext>
              </c:extLst>
            </c:dLbl>
            <c:dLbl>
              <c:idx val="23"/>
              <c:delete val="1"/>
              <c:extLst>
                <c:ext xmlns:c15="http://schemas.microsoft.com/office/drawing/2012/chart" uri="{CE6537A1-D6FC-4f65-9D91-7224C49458BB}"/>
                <c:ext xmlns:c16="http://schemas.microsoft.com/office/drawing/2014/chart" uri="{C3380CC4-5D6E-409C-BE32-E72D297353CC}">
                  <c16:uniqueId val="{0000001A-1C84-4CB4-818A-BD139C10F6F6}"/>
                </c:ext>
              </c:extLst>
            </c:dLbl>
            <c:dLbl>
              <c:idx val="24"/>
              <c:delete val="1"/>
              <c:extLst>
                <c:ext xmlns:c15="http://schemas.microsoft.com/office/drawing/2012/chart" uri="{CE6537A1-D6FC-4f65-9D91-7224C49458BB}"/>
                <c:ext xmlns:c16="http://schemas.microsoft.com/office/drawing/2014/chart" uri="{C3380CC4-5D6E-409C-BE32-E72D297353CC}">
                  <c16:uniqueId val="{0000001B-1C84-4CB4-818A-BD139C10F6F6}"/>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1C84-4CB4-818A-BD139C10F6F6}"/>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Heidekreis (03358)</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704850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66" t="s">
        <v>97</v>
      </c>
      <c r="F8" s="566" t="s">
        <v>98</v>
      </c>
      <c r="G8" s="566" t="s">
        <v>99</v>
      </c>
      <c r="H8" s="566" t="s">
        <v>100</v>
      </c>
      <c r="I8" s="566" t="s">
        <v>101</v>
      </c>
      <c r="J8" s="590"/>
      <c r="K8" s="591"/>
    </row>
    <row r="9" spans="1:255" ht="12" customHeight="1" x14ac:dyDescent="0.2">
      <c r="A9" s="578"/>
      <c r="B9" s="579"/>
      <c r="C9" s="579"/>
      <c r="D9" s="583"/>
      <c r="E9" s="567"/>
      <c r="F9" s="567"/>
      <c r="G9" s="567"/>
      <c r="H9" s="567"/>
      <c r="I9" s="567"/>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48174</v>
      </c>
      <c r="F11" s="238">
        <v>47775</v>
      </c>
      <c r="G11" s="238">
        <v>48924</v>
      </c>
      <c r="H11" s="238">
        <v>48041</v>
      </c>
      <c r="I11" s="265">
        <v>47653</v>
      </c>
      <c r="J11" s="263">
        <v>521</v>
      </c>
      <c r="K11" s="266">
        <v>1.0933204625102302</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19.740939095777804</v>
      </c>
      <c r="E13" s="115">
        <v>9510</v>
      </c>
      <c r="F13" s="114">
        <v>9304</v>
      </c>
      <c r="G13" s="114">
        <v>9651</v>
      </c>
      <c r="H13" s="114">
        <v>9657</v>
      </c>
      <c r="I13" s="140">
        <v>9355</v>
      </c>
      <c r="J13" s="115">
        <v>155</v>
      </c>
      <c r="K13" s="116">
        <v>1.6568679850347408</v>
      </c>
    </row>
    <row r="14" spans="1:255" ht="14.1" customHeight="1" x14ac:dyDescent="0.2">
      <c r="A14" s="306" t="s">
        <v>230</v>
      </c>
      <c r="B14" s="307"/>
      <c r="C14" s="308"/>
      <c r="D14" s="113">
        <v>62.02723460787977</v>
      </c>
      <c r="E14" s="115">
        <v>29881</v>
      </c>
      <c r="F14" s="114">
        <v>29755</v>
      </c>
      <c r="G14" s="114">
        <v>30470</v>
      </c>
      <c r="H14" s="114">
        <v>29654</v>
      </c>
      <c r="I14" s="140">
        <v>29533</v>
      </c>
      <c r="J14" s="115">
        <v>348</v>
      </c>
      <c r="K14" s="116">
        <v>1.178342870687028</v>
      </c>
    </row>
    <row r="15" spans="1:255" ht="14.1" customHeight="1" x14ac:dyDescent="0.2">
      <c r="A15" s="306" t="s">
        <v>231</v>
      </c>
      <c r="B15" s="307"/>
      <c r="C15" s="308"/>
      <c r="D15" s="113">
        <v>9.6359031842902816</v>
      </c>
      <c r="E15" s="115">
        <v>4642</v>
      </c>
      <c r="F15" s="114">
        <v>4635</v>
      </c>
      <c r="G15" s="114">
        <v>4671</v>
      </c>
      <c r="H15" s="114">
        <v>4637</v>
      </c>
      <c r="I15" s="140">
        <v>4638</v>
      </c>
      <c r="J15" s="115">
        <v>4</v>
      </c>
      <c r="K15" s="116">
        <v>8.6244070720137997E-2</v>
      </c>
    </row>
    <row r="16" spans="1:255" ht="14.1" customHeight="1" x14ac:dyDescent="0.2">
      <c r="A16" s="306" t="s">
        <v>232</v>
      </c>
      <c r="B16" s="307"/>
      <c r="C16" s="308"/>
      <c r="D16" s="113">
        <v>7.2507991862830572</v>
      </c>
      <c r="E16" s="115">
        <v>3493</v>
      </c>
      <c r="F16" s="114">
        <v>3426</v>
      </c>
      <c r="G16" s="114">
        <v>3469</v>
      </c>
      <c r="H16" s="114">
        <v>3445</v>
      </c>
      <c r="I16" s="140">
        <v>3468</v>
      </c>
      <c r="J16" s="115">
        <v>25</v>
      </c>
      <c r="K16" s="116">
        <v>0.72087658592848902</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2.0675052933117448</v>
      </c>
      <c r="E18" s="115">
        <v>996</v>
      </c>
      <c r="F18" s="114">
        <v>959</v>
      </c>
      <c r="G18" s="114">
        <v>1032</v>
      </c>
      <c r="H18" s="114">
        <v>1022</v>
      </c>
      <c r="I18" s="140">
        <v>984</v>
      </c>
      <c r="J18" s="115">
        <v>12</v>
      </c>
      <c r="K18" s="116">
        <v>1.2195121951219512</v>
      </c>
    </row>
    <row r="19" spans="1:255" ht="14.1" customHeight="1" x14ac:dyDescent="0.2">
      <c r="A19" s="306" t="s">
        <v>235</v>
      </c>
      <c r="B19" s="307" t="s">
        <v>236</v>
      </c>
      <c r="C19" s="308"/>
      <c r="D19" s="113">
        <v>1.2434093079254369</v>
      </c>
      <c r="E19" s="115">
        <v>599</v>
      </c>
      <c r="F19" s="114">
        <v>575</v>
      </c>
      <c r="G19" s="114">
        <v>634</v>
      </c>
      <c r="H19" s="114">
        <v>644</v>
      </c>
      <c r="I19" s="140">
        <v>610</v>
      </c>
      <c r="J19" s="115">
        <v>-11</v>
      </c>
      <c r="K19" s="116">
        <v>-1.8032786885245902</v>
      </c>
    </row>
    <row r="20" spans="1:255" ht="14.1" customHeight="1" x14ac:dyDescent="0.2">
      <c r="A20" s="306">
        <v>12</v>
      </c>
      <c r="B20" s="307" t="s">
        <v>237</v>
      </c>
      <c r="C20" s="308"/>
      <c r="D20" s="113">
        <v>1.3119109893303442</v>
      </c>
      <c r="E20" s="115">
        <v>632</v>
      </c>
      <c r="F20" s="114">
        <v>588</v>
      </c>
      <c r="G20" s="114">
        <v>675</v>
      </c>
      <c r="H20" s="114">
        <v>654</v>
      </c>
      <c r="I20" s="140">
        <v>623</v>
      </c>
      <c r="J20" s="115">
        <v>9</v>
      </c>
      <c r="K20" s="116">
        <v>1.4446227929373996</v>
      </c>
    </row>
    <row r="21" spans="1:255" ht="14.1" customHeight="1" x14ac:dyDescent="0.2">
      <c r="A21" s="306">
        <v>21</v>
      </c>
      <c r="B21" s="307" t="s">
        <v>238</v>
      </c>
      <c r="C21" s="308"/>
      <c r="D21" s="113">
        <v>0.14530659691950015</v>
      </c>
      <c r="E21" s="115">
        <v>70</v>
      </c>
      <c r="F21" s="114">
        <v>69</v>
      </c>
      <c r="G21" s="114">
        <v>72</v>
      </c>
      <c r="H21" s="114">
        <v>70</v>
      </c>
      <c r="I21" s="140">
        <v>67</v>
      </c>
      <c r="J21" s="115">
        <v>3</v>
      </c>
      <c r="K21" s="116">
        <v>4.4776119402985071</v>
      </c>
    </row>
    <row r="22" spans="1:255" ht="14.1" customHeight="1" x14ac:dyDescent="0.2">
      <c r="A22" s="306">
        <v>22</v>
      </c>
      <c r="B22" s="307" t="s">
        <v>239</v>
      </c>
      <c r="C22" s="308"/>
      <c r="D22" s="113">
        <v>2.0508988250923736</v>
      </c>
      <c r="E22" s="115">
        <v>988</v>
      </c>
      <c r="F22" s="114">
        <v>996</v>
      </c>
      <c r="G22" s="114">
        <v>975</v>
      </c>
      <c r="H22" s="114">
        <v>943</v>
      </c>
      <c r="I22" s="140">
        <v>952</v>
      </c>
      <c r="J22" s="115">
        <v>36</v>
      </c>
      <c r="K22" s="116">
        <v>3.7815126050420167</v>
      </c>
    </row>
    <row r="23" spans="1:255" ht="14.1" customHeight="1" x14ac:dyDescent="0.2">
      <c r="A23" s="306">
        <v>23</v>
      </c>
      <c r="B23" s="307" t="s">
        <v>240</v>
      </c>
      <c r="C23" s="308"/>
      <c r="D23" s="113">
        <v>0.55631668534894341</v>
      </c>
      <c r="E23" s="115">
        <v>268</v>
      </c>
      <c r="F23" s="114">
        <v>270</v>
      </c>
      <c r="G23" s="114">
        <v>275</v>
      </c>
      <c r="H23" s="114">
        <v>281</v>
      </c>
      <c r="I23" s="140">
        <v>281</v>
      </c>
      <c r="J23" s="115">
        <v>-13</v>
      </c>
      <c r="K23" s="116">
        <v>-4.6263345195729535</v>
      </c>
    </row>
    <row r="24" spans="1:255" ht="14.1" customHeight="1" x14ac:dyDescent="0.2">
      <c r="A24" s="306">
        <v>24</v>
      </c>
      <c r="B24" s="307" t="s">
        <v>241</v>
      </c>
      <c r="C24" s="308"/>
      <c r="D24" s="113">
        <v>2.5968364678042097</v>
      </c>
      <c r="E24" s="115">
        <v>1251</v>
      </c>
      <c r="F24" s="114">
        <v>1152</v>
      </c>
      <c r="G24" s="114">
        <v>1291</v>
      </c>
      <c r="H24" s="114">
        <v>1306</v>
      </c>
      <c r="I24" s="140">
        <v>1305</v>
      </c>
      <c r="J24" s="115">
        <v>-54</v>
      </c>
      <c r="K24" s="116">
        <v>-4.1379310344827589</v>
      </c>
    </row>
    <row r="25" spans="1:255" ht="14.1" customHeight="1" x14ac:dyDescent="0.2">
      <c r="A25" s="306">
        <v>25</v>
      </c>
      <c r="B25" s="307" t="s">
        <v>242</v>
      </c>
      <c r="C25" s="308"/>
      <c r="D25" s="113">
        <v>4.1391622036783327</v>
      </c>
      <c r="E25" s="115">
        <v>1994</v>
      </c>
      <c r="F25" s="114">
        <v>2029</v>
      </c>
      <c r="G25" s="114">
        <v>2074</v>
      </c>
      <c r="H25" s="114">
        <v>1992</v>
      </c>
      <c r="I25" s="140">
        <v>1977</v>
      </c>
      <c r="J25" s="115">
        <v>17</v>
      </c>
      <c r="K25" s="116">
        <v>0.85988872028325747</v>
      </c>
    </row>
    <row r="26" spans="1:255" ht="14.1" customHeight="1" x14ac:dyDescent="0.2">
      <c r="A26" s="306">
        <v>26</v>
      </c>
      <c r="B26" s="307" t="s">
        <v>243</v>
      </c>
      <c r="C26" s="308"/>
      <c r="D26" s="113">
        <v>2.4453024453024454</v>
      </c>
      <c r="E26" s="115">
        <v>1178</v>
      </c>
      <c r="F26" s="114">
        <v>1179</v>
      </c>
      <c r="G26" s="114">
        <v>1199</v>
      </c>
      <c r="H26" s="114">
        <v>1167</v>
      </c>
      <c r="I26" s="140">
        <v>1180</v>
      </c>
      <c r="J26" s="115">
        <v>-2</v>
      </c>
      <c r="K26" s="116">
        <v>-0.16949152542372881</v>
      </c>
    </row>
    <row r="27" spans="1:255" ht="14.1" customHeight="1" x14ac:dyDescent="0.2">
      <c r="A27" s="306">
        <v>27</v>
      </c>
      <c r="B27" s="307" t="s">
        <v>244</v>
      </c>
      <c r="C27" s="308"/>
      <c r="D27" s="113">
        <v>1.6108274172790302</v>
      </c>
      <c r="E27" s="115">
        <v>776</v>
      </c>
      <c r="F27" s="114">
        <v>765</v>
      </c>
      <c r="G27" s="114">
        <v>774</v>
      </c>
      <c r="H27" s="114">
        <v>761</v>
      </c>
      <c r="I27" s="140">
        <v>772</v>
      </c>
      <c r="J27" s="115">
        <v>4</v>
      </c>
      <c r="K27" s="116">
        <v>0.51813471502590669</v>
      </c>
    </row>
    <row r="28" spans="1:255" ht="14.1" customHeight="1" x14ac:dyDescent="0.2">
      <c r="A28" s="306">
        <v>28</v>
      </c>
      <c r="B28" s="307" t="s">
        <v>245</v>
      </c>
      <c r="C28" s="308"/>
      <c r="D28" s="113">
        <v>0.3051438535309503</v>
      </c>
      <c r="E28" s="115">
        <v>147</v>
      </c>
      <c r="F28" s="114">
        <v>146</v>
      </c>
      <c r="G28" s="114">
        <v>156</v>
      </c>
      <c r="H28" s="114">
        <v>158</v>
      </c>
      <c r="I28" s="140">
        <v>163</v>
      </c>
      <c r="J28" s="115">
        <v>-16</v>
      </c>
      <c r="K28" s="116">
        <v>-9.8159509202453989</v>
      </c>
    </row>
    <row r="29" spans="1:255" ht="14.1" customHeight="1" x14ac:dyDescent="0.2">
      <c r="A29" s="306">
        <v>29</v>
      </c>
      <c r="B29" s="307" t="s">
        <v>246</v>
      </c>
      <c r="C29" s="308"/>
      <c r="D29" s="113">
        <v>5.5403329596877988</v>
      </c>
      <c r="E29" s="115">
        <v>2669</v>
      </c>
      <c r="F29" s="114">
        <v>2650</v>
      </c>
      <c r="G29" s="114">
        <v>2737</v>
      </c>
      <c r="H29" s="114">
        <v>2728</v>
      </c>
      <c r="I29" s="140">
        <v>2696</v>
      </c>
      <c r="J29" s="115">
        <v>-27</v>
      </c>
      <c r="K29" s="116">
        <v>-1.0014836795252227</v>
      </c>
    </row>
    <row r="30" spans="1:255" ht="14.1" customHeight="1" x14ac:dyDescent="0.2">
      <c r="A30" s="306" t="s">
        <v>247</v>
      </c>
      <c r="B30" s="307" t="s">
        <v>248</v>
      </c>
      <c r="C30" s="308"/>
      <c r="D30" s="113">
        <v>3.1199402167144101</v>
      </c>
      <c r="E30" s="115">
        <v>1503</v>
      </c>
      <c r="F30" s="114">
        <v>1484</v>
      </c>
      <c r="G30" s="114">
        <v>1474</v>
      </c>
      <c r="H30" s="114">
        <v>1471</v>
      </c>
      <c r="I30" s="140">
        <v>1507</v>
      </c>
      <c r="J30" s="115">
        <v>-4</v>
      </c>
      <c r="K30" s="116">
        <v>-0.26542800265428002</v>
      </c>
    </row>
    <row r="31" spans="1:255" ht="14.1" customHeight="1" x14ac:dyDescent="0.2">
      <c r="A31" s="306" t="s">
        <v>249</v>
      </c>
      <c r="B31" s="307" t="s">
        <v>250</v>
      </c>
      <c r="C31" s="308"/>
      <c r="D31" s="113">
        <v>2.3166023166023164</v>
      </c>
      <c r="E31" s="115">
        <v>1116</v>
      </c>
      <c r="F31" s="114">
        <v>1117</v>
      </c>
      <c r="G31" s="114">
        <v>1215</v>
      </c>
      <c r="H31" s="114">
        <v>1206</v>
      </c>
      <c r="I31" s="140">
        <v>1137</v>
      </c>
      <c r="J31" s="115">
        <v>-21</v>
      </c>
      <c r="K31" s="116">
        <v>-1.8469656992084433</v>
      </c>
    </row>
    <row r="32" spans="1:255" ht="14.1" customHeight="1" x14ac:dyDescent="0.2">
      <c r="A32" s="306">
        <v>31</v>
      </c>
      <c r="B32" s="307" t="s">
        <v>251</v>
      </c>
      <c r="C32" s="308"/>
      <c r="D32" s="113">
        <v>0.55424087682152201</v>
      </c>
      <c r="E32" s="115">
        <v>267</v>
      </c>
      <c r="F32" s="114">
        <v>266</v>
      </c>
      <c r="G32" s="114">
        <v>270</v>
      </c>
      <c r="H32" s="114">
        <v>263</v>
      </c>
      <c r="I32" s="140">
        <v>261</v>
      </c>
      <c r="J32" s="115">
        <v>6</v>
      </c>
      <c r="K32" s="116">
        <v>2.2988505747126435</v>
      </c>
    </row>
    <row r="33" spans="1:11" ht="14.1" customHeight="1" x14ac:dyDescent="0.2">
      <c r="A33" s="306">
        <v>32</v>
      </c>
      <c r="B33" s="307" t="s">
        <v>252</v>
      </c>
      <c r="C33" s="308"/>
      <c r="D33" s="113">
        <v>3.1406983019886248</v>
      </c>
      <c r="E33" s="115">
        <v>1513</v>
      </c>
      <c r="F33" s="114">
        <v>1461</v>
      </c>
      <c r="G33" s="114">
        <v>1501</v>
      </c>
      <c r="H33" s="114">
        <v>1458</v>
      </c>
      <c r="I33" s="140">
        <v>1370</v>
      </c>
      <c r="J33" s="115">
        <v>143</v>
      </c>
      <c r="K33" s="116">
        <v>10.437956204379562</v>
      </c>
    </row>
    <row r="34" spans="1:11" ht="14.1" customHeight="1" x14ac:dyDescent="0.2">
      <c r="A34" s="306">
        <v>33</v>
      </c>
      <c r="B34" s="307" t="s">
        <v>253</v>
      </c>
      <c r="C34" s="308"/>
      <c r="D34" s="113">
        <v>1.228878648233487</v>
      </c>
      <c r="E34" s="115">
        <v>592</v>
      </c>
      <c r="F34" s="114">
        <v>576</v>
      </c>
      <c r="G34" s="114">
        <v>612</v>
      </c>
      <c r="H34" s="114">
        <v>594</v>
      </c>
      <c r="I34" s="140">
        <v>584</v>
      </c>
      <c r="J34" s="115">
        <v>8</v>
      </c>
      <c r="K34" s="116">
        <v>1.3698630136986301</v>
      </c>
    </row>
    <row r="35" spans="1:11" ht="14.1" customHeight="1" x14ac:dyDescent="0.2">
      <c r="A35" s="306">
        <v>34</v>
      </c>
      <c r="B35" s="307" t="s">
        <v>254</v>
      </c>
      <c r="C35" s="308"/>
      <c r="D35" s="113">
        <v>2.4764395732137667</v>
      </c>
      <c r="E35" s="115">
        <v>1193</v>
      </c>
      <c r="F35" s="114">
        <v>1190</v>
      </c>
      <c r="G35" s="114">
        <v>1209</v>
      </c>
      <c r="H35" s="114">
        <v>1180</v>
      </c>
      <c r="I35" s="140">
        <v>1172</v>
      </c>
      <c r="J35" s="115">
        <v>21</v>
      </c>
      <c r="K35" s="116">
        <v>1.7918088737201365</v>
      </c>
    </row>
    <row r="36" spans="1:11" ht="14.1" customHeight="1" x14ac:dyDescent="0.2">
      <c r="A36" s="306">
        <v>41</v>
      </c>
      <c r="B36" s="307" t="s">
        <v>255</v>
      </c>
      <c r="C36" s="308"/>
      <c r="D36" s="113">
        <v>2.337360401876531</v>
      </c>
      <c r="E36" s="115">
        <v>1126</v>
      </c>
      <c r="F36" s="114">
        <v>1136</v>
      </c>
      <c r="G36" s="114">
        <v>1152</v>
      </c>
      <c r="H36" s="114">
        <v>1174</v>
      </c>
      <c r="I36" s="140">
        <v>1174</v>
      </c>
      <c r="J36" s="115">
        <v>-48</v>
      </c>
      <c r="K36" s="116">
        <v>-4.0885860306643949</v>
      </c>
    </row>
    <row r="37" spans="1:11" ht="14.1" customHeight="1" x14ac:dyDescent="0.2">
      <c r="A37" s="306">
        <v>42</v>
      </c>
      <c r="B37" s="307" t="s">
        <v>256</v>
      </c>
      <c r="C37" s="308"/>
      <c r="D37" s="113">
        <v>0.10586623489849296</v>
      </c>
      <c r="E37" s="115">
        <v>51</v>
      </c>
      <c r="F37" s="114">
        <v>50</v>
      </c>
      <c r="G37" s="114">
        <v>45</v>
      </c>
      <c r="H37" s="114">
        <v>46</v>
      </c>
      <c r="I37" s="140">
        <v>46</v>
      </c>
      <c r="J37" s="115">
        <v>5</v>
      </c>
      <c r="K37" s="116">
        <v>10.869565217391305</v>
      </c>
    </row>
    <row r="38" spans="1:11" ht="14.1" customHeight="1" x14ac:dyDescent="0.2">
      <c r="A38" s="306">
        <v>43</v>
      </c>
      <c r="B38" s="307" t="s">
        <v>257</v>
      </c>
      <c r="C38" s="308"/>
      <c r="D38" s="113">
        <v>0.86976377298957941</v>
      </c>
      <c r="E38" s="115">
        <v>419</v>
      </c>
      <c r="F38" s="114">
        <v>416</v>
      </c>
      <c r="G38" s="114">
        <v>420</v>
      </c>
      <c r="H38" s="114">
        <v>406</v>
      </c>
      <c r="I38" s="140">
        <v>414</v>
      </c>
      <c r="J38" s="115">
        <v>5</v>
      </c>
      <c r="K38" s="116">
        <v>1.2077294685990339</v>
      </c>
    </row>
    <row r="39" spans="1:11" ht="14.1" customHeight="1" x14ac:dyDescent="0.2">
      <c r="A39" s="306">
        <v>51</v>
      </c>
      <c r="B39" s="307" t="s">
        <v>258</v>
      </c>
      <c r="C39" s="308"/>
      <c r="D39" s="113">
        <v>6.4080209241499562</v>
      </c>
      <c r="E39" s="115">
        <v>3087</v>
      </c>
      <c r="F39" s="114">
        <v>3059</v>
      </c>
      <c r="G39" s="114">
        <v>3120</v>
      </c>
      <c r="H39" s="114">
        <v>3077</v>
      </c>
      <c r="I39" s="140">
        <v>3066</v>
      </c>
      <c r="J39" s="115">
        <v>21</v>
      </c>
      <c r="K39" s="116">
        <v>0.68493150684931503</v>
      </c>
    </row>
    <row r="40" spans="1:11" ht="14.1" customHeight="1" x14ac:dyDescent="0.2">
      <c r="A40" s="306" t="s">
        <v>259</v>
      </c>
      <c r="B40" s="307" t="s">
        <v>260</v>
      </c>
      <c r="C40" s="308"/>
      <c r="D40" s="113">
        <v>5.3016149790343334</v>
      </c>
      <c r="E40" s="115">
        <v>2554</v>
      </c>
      <c r="F40" s="114">
        <v>2526</v>
      </c>
      <c r="G40" s="114">
        <v>2567</v>
      </c>
      <c r="H40" s="114">
        <v>2542</v>
      </c>
      <c r="I40" s="140">
        <v>2500</v>
      </c>
      <c r="J40" s="115">
        <v>54</v>
      </c>
      <c r="K40" s="116">
        <v>2.16</v>
      </c>
    </row>
    <row r="41" spans="1:11" ht="14.1" customHeight="1" x14ac:dyDescent="0.2">
      <c r="A41" s="306"/>
      <c r="B41" s="307" t="s">
        <v>261</v>
      </c>
      <c r="C41" s="308"/>
      <c r="D41" s="113">
        <v>4.5294142068335619</v>
      </c>
      <c r="E41" s="115">
        <v>2182</v>
      </c>
      <c r="F41" s="114">
        <v>2144</v>
      </c>
      <c r="G41" s="114">
        <v>2194</v>
      </c>
      <c r="H41" s="114">
        <v>2191</v>
      </c>
      <c r="I41" s="140">
        <v>2142</v>
      </c>
      <c r="J41" s="115">
        <v>40</v>
      </c>
      <c r="K41" s="116">
        <v>1.8674136321195145</v>
      </c>
    </row>
    <row r="42" spans="1:11" ht="14.1" customHeight="1" x14ac:dyDescent="0.2">
      <c r="A42" s="306">
        <v>52</v>
      </c>
      <c r="B42" s="307" t="s">
        <v>262</v>
      </c>
      <c r="C42" s="308"/>
      <c r="D42" s="113">
        <v>4.5273383983061404</v>
      </c>
      <c r="E42" s="115">
        <v>2181</v>
      </c>
      <c r="F42" s="114">
        <v>2133</v>
      </c>
      <c r="G42" s="114">
        <v>2182</v>
      </c>
      <c r="H42" s="114">
        <v>2127</v>
      </c>
      <c r="I42" s="140">
        <v>2077</v>
      </c>
      <c r="J42" s="115">
        <v>104</v>
      </c>
      <c r="K42" s="116">
        <v>5.007221954742417</v>
      </c>
    </row>
    <row r="43" spans="1:11" ht="14.1" customHeight="1" x14ac:dyDescent="0.2">
      <c r="A43" s="306" t="s">
        <v>263</v>
      </c>
      <c r="B43" s="307" t="s">
        <v>264</v>
      </c>
      <c r="C43" s="308"/>
      <c r="D43" s="113">
        <v>3.6554988167891396</v>
      </c>
      <c r="E43" s="115">
        <v>1761</v>
      </c>
      <c r="F43" s="114">
        <v>1720</v>
      </c>
      <c r="G43" s="114">
        <v>1778</v>
      </c>
      <c r="H43" s="114">
        <v>1747</v>
      </c>
      <c r="I43" s="140">
        <v>1695</v>
      </c>
      <c r="J43" s="115">
        <v>66</v>
      </c>
      <c r="K43" s="116">
        <v>3.8938053097345131</v>
      </c>
    </row>
    <row r="44" spans="1:11" ht="14.1" customHeight="1" x14ac:dyDescent="0.2">
      <c r="A44" s="306">
        <v>53</v>
      </c>
      <c r="B44" s="307" t="s">
        <v>265</v>
      </c>
      <c r="C44" s="308"/>
      <c r="D44" s="113">
        <v>0.81164113422177941</v>
      </c>
      <c r="E44" s="115">
        <v>391</v>
      </c>
      <c r="F44" s="114">
        <v>396</v>
      </c>
      <c r="G44" s="114">
        <v>410</v>
      </c>
      <c r="H44" s="114">
        <v>410</v>
      </c>
      <c r="I44" s="140">
        <v>413</v>
      </c>
      <c r="J44" s="115">
        <v>-22</v>
      </c>
      <c r="K44" s="116">
        <v>-5.3268765133171909</v>
      </c>
    </row>
    <row r="45" spans="1:11" ht="14.1" customHeight="1" x14ac:dyDescent="0.2">
      <c r="A45" s="306" t="s">
        <v>266</v>
      </c>
      <c r="B45" s="307" t="s">
        <v>267</v>
      </c>
      <c r="C45" s="308"/>
      <c r="D45" s="113">
        <v>0.77427658072819361</v>
      </c>
      <c r="E45" s="115">
        <v>373</v>
      </c>
      <c r="F45" s="114">
        <v>379</v>
      </c>
      <c r="G45" s="114">
        <v>392</v>
      </c>
      <c r="H45" s="114">
        <v>392</v>
      </c>
      <c r="I45" s="140">
        <v>395</v>
      </c>
      <c r="J45" s="115">
        <v>-22</v>
      </c>
      <c r="K45" s="116">
        <v>-5.5696202531645573</v>
      </c>
    </row>
    <row r="46" spans="1:11" ht="14.1" customHeight="1" x14ac:dyDescent="0.2">
      <c r="A46" s="306">
        <v>54</v>
      </c>
      <c r="B46" s="307" t="s">
        <v>268</v>
      </c>
      <c r="C46" s="308"/>
      <c r="D46" s="113">
        <v>4.1661477145348114</v>
      </c>
      <c r="E46" s="115">
        <v>2007</v>
      </c>
      <c r="F46" s="114">
        <v>1978</v>
      </c>
      <c r="G46" s="114">
        <v>2059</v>
      </c>
      <c r="H46" s="114">
        <v>2024</v>
      </c>
      <c r="I46" s="140">
        <v>1960</v>
      </c>
      <c r="J46" s="115">
        <v>47</v>
      </c>
      <c r="K46" s="116">
        <v>2.3979591836734695</v>
      </c>
    </row>
    <row r="47" spans="1:11" ht="14.1" customHeight="1" x14ac:dyDescent="0.2">
      <c r="A47" s="306">
        <v>61</v>
      </c>
      <c r="B47" s="307" t="s">
        <v>269</v>
      </c>
      <c r="C47" s="308"/>
      <c r="D47" s="113">
        <v>2.7379914476688669</v>
      </c>
      <c r="E47" s="115">
        <v>1319</v>
      </c>
      <c r="F47" s="114">
        <v>1334</v>
      </c>
      <c r="G47" s="114">
        <v>1360</v>
      </c>
      <c r="H47" s="114">
        <v>1326</v>
      </c>
      <c r="I47" s="140">
        <v>1330</v>
      </c>
      <c r="J47" s="115">
        <v>-11</v>
      </c>
      <c r="K47" s="116">
        <v>-0.82706766917293228</v>
      </c>
    </row>
    <row r="48" spans="1:11" ht="14.1" customHeight="1" x14ac:dyDescent="0.2">
      <c r="A48" s="306">
        <v>62</v>
      </c>
      <c r="B48" s="307" t="s">
        <v>270</v>
      </c>
      <c r="C48" s="308"/>
      <c r="D48" s="113">
        <v>8.3592809399261014</v>
      </c>
      <c r="E48" s="115">
        <v>4027</v>
      </c>
      <c r="F48" s="114">
        <v>4032</v>
      </c>
      <c r="G48" s="114">
        <v>4235</v>
      </c>
      <c r="H48" s="114">
        <v>4166</v>
      </c>
      <c r="I48" s="140">
        <v>4101</v>
      </c>
      <c r="J48" s="115">
        <v>-74</v>
      </c>
      <c r="K48" s="116">
        <v>-1.8044379419653742</v>
      </c>
    </row>
    <row r="49" spans="1:11" ht="14.1" customHeight="1" x14ac:dyDescent="0.2">
      <c r="A49" s="306">
        <v>63</v>
      </c>
      <c r="B49" s="307" t="s">
        <v>271</v>
      </c>
      <c r="C49" s="308"/>
      <c r="D49" s="113">
        <v>3.3690372400049817</v>
      </c>
      <c r="E49" s="115">
        <v>1623</v>
      </c>
      <c r="F49" s="114">
        <v>1611</v>
      </c>
      <c r="G49" s="114">
        <v>1733</v>
      </c>
      <c r="H49" s="114">
        <v>1690</v>
      </c>
      <c r="I49" s="140">
        <v>1608</v>
      </c>
      <c r="J49" s="115">
        <v>15</v>
      </c>
      <c r="K49" s="116">
        <v>0.93283582089552242</v>
      </c>
    </row>
    <row r="50" spans="1:11" ht="14.1" customHeight="1" x14ac:dyDescent="0.2">
      <c r="A50" s="306" t="s">
        <v>272</v>
      </c>
      <c r="B50" s="307" t="s">
        <v>273</v>
      </c>
      <c r="C50" s="308"/>
      <c r="D50" s="113">
        <v>0.92581060322995812</v>
      </c>
      <c r="E50" s="115">
        <v>446</v>
      </c>
      <c r="F50" s="114">
        <v>444</v>
      </c>
      <c r="G50" s="114">
        <v>482</v>
      </c>
      <c r="H50" s="114">
        <v>453</v>
      </c>
      <c r="I50" s="140">
        <v>442</v>
      </c>
      <c r="J50" s="115">
        <v>4</v>
      </c>
      <c r="K50" s="116">
        <v>0.90497737556561086</v>
      </c>
    </row>
    <row r="51" spans="1:11" ht="14.1" customHeight="1" x14ac:dyDescent="0.2">
      <c r="A51" s="306" t="s">
        <v>274</v>
      </c>
      <c r="B51" s="307" t="s">
        <v>275</v>
      </c>
      <c r="C51" s="308"/>
      <c r="D51" s="113">
        <v>2.1069456553327521</v>
      </c>
      <c r="E51" s="115">
        <v>1015</v>
      </c>
      <c r="F51" s="114">
        <v>1003</v>
      </c>
      <c r="G51" s="114">
        <v>1074</v>
      </c>
      <c r="H51" s="114">
        <v>1073</v>
      </c>
      <c r="I51" s="140">
        <v>999</v>
      </c>
      <c r="J51" s="115">
        <v>16</v>
      </c>
      <c r="K51" s="116">
        <v>1.6016016016016017</v>
      </c>
    </row>
    <row r="52" spans="1:11" ht="14.1" customHeight="1" x14ac:dyDescent="0.2">
      <c r="A52" s="306">
        <v>71</v>
      </c>
      <c r="B52" s="307" t="s">
        <v>276</v>
      </c>
      <c r="C52" s="308"/>
      <c r="D52" s="113">
        <v>9.0650558392493874</v>
      </c>
      <c r="E52" s="115">
        <v>4367</v>
      </c>
      <c r="F52" s="114">
        <v>4341</v>
      </c>
      <c r="G52" s="114">
        <v>4363</v>
      </c>
      <c r="H52" s="114">
        <v>4335</v>
      </c>
      <c r="I52" s="140">
        <v>4369</v>
      </c>
      <c r="J52" s="115">
        <v>-2</v>
      </c>
      <c r="K52" s="116">
        <v>-4.5777065690089262E-2</v>
      </c>
    </row>
    <row r="53" spans="1:11" ht="14.1" customHeight="1" x14ac:dyDescent="0.2">
      <c r="A53" s="306" t="s">
        <v>277</v>
      </c>
      <c r="B53" s="307" t="s">
        <v>278</v>
      </c>
      <c r="C53" s="308"/>
      <c r="D53" s="113">
        <v>2.8314028314028312</v>
      </c>
      <c r="E53" s="115">
        <v>1364</v>
      </c>
      <c r="F53" s="114">
        <v>1368</v>
      </c>
      <c r="G53" s="114">
        <v>1386</v>
      </c>
      <c r="H53" s="114">
        <v>1356</v>
      </c>
      <c r="I53" s="140">
        <v>1358</v>
      </c>
      <c r="J53" s="115">
        <v>6</v>
      </c>
      <c r="K53" s="116">
        <v>0.4418262150220913</v>
      </c>
    </row>
    <row r="54" spans="1:11" ht="14.1" customHeight="1" x14ac:dyDescent="0.2">
      <c r="A54" s="306" t="s">
        <v>279</v>
      </c>
      <c r="B54" s="307" t="s">
        <v>280</v>
      </c>
      <c r="C54" s="308"/>
      <c r="D54" s="113">
        <v>5.4116328309876698</v>
      </c>
      <c r="E54" s="115">
        <v>2607</v>
      </c>
      <c r="F54" s="114">
        <v>2580</v>
      </c>
      <c r="G54" s="114">
        <v>2586</v>
      </c>
      <c r="H54" s="114">
        <v>2597</v>
      </c>
      <c r="I54" s="140">
        <v>2627</v>
      </c>
      <c r="J54" s="115">
        <v>-20</v>
      </c>
      <c r="K54" s="116">
        <v>-0.76132470498667681</v>
      </c>
    </row>
    <row r="55" spans="1:11" ht="14.1" customHeight="1" x14ac:dyDescent="0.2">
      <c r="A55" s="306">
        <v>72</v>
      </c>
      <c r="B55" s="307" t="s">
        <v>281</v>
      </c>
      <c r="C55" s="308"/>
      <c r="D55" s="113">
        <v>2.8563125337318884</v>
      </c>
      <c r="E55" s="115">
        <v>1376</v>
      </c>
      <c r="F55" s="114">
        <v>1373</v>
      </c>
      <c r="G55" s="114">
        <v>1389</v>
      </c>
      <c r="H55" s="114">
        <v>1370</v>
      </c>
      <c r="I55" s="140">
        <v>1374</v>
      </c>
      <c r="J55" s="115">
        <v>2</v>
      </c>
      <c r="K55" s="116">
        <v>0.14556040756914118</v>
      </c>
    </row>
    <row r="56" spans="1:11" ht="14.1" customHeight="1" x14ac:dyDescent="0.2">
      <c r="A56" s="306" t="s">
        <v>282</v>
      </c>
      <c r="B56" s="307" t="s">
        <v>283</v>
      </c>
      <c r="C56" s="308"/>
      <c r="D56" s="113">
        <v>1.4800514800514801</v>
      </c>
      <c r="E56" s="115">
        <v>713</v>
      </c>
      <c r="F56" s="114">
        <v>712</v>
      </c>
      <c r="G56" s="114">
        <v>720</v>
      </c>
      <c r="H56" s="114">
        <v>705</v>
      </c>
      <c r="I56" s="140">
        <v>723</v>
      </c>
      <c r="J56" s="115">
        <v>-10</v>
      </c>
      <c r="K56" s="116">
        <v>-1.3831258644536653</v>
      </c>
    </row>
    <row r="57" spans="1:11" ht="14.1" customHeight="1" x14ac:dyDescent="0.2">
      <c r="A57" s="306" t="s">
        <v>284</v>
      </c>
      <c r="B57" s="307" t="s">
        <v>285</v>
      </c>
      <c r="C57" s="308"/>
      <c r="D57" s="113">
        <v>0.85108149624278662</v>
      </c>
      <c r="E57" s="115">
        <v>410</v>
      </c>
      <c r="F57" s="114">
        <v>407</v>
      </c>
      <c r="G57" s="114">
        <v>411</v>
      </c>
      <c r="H57" s="114">
        <v>412</v>
      </c>
      <c r="I57" s="140">
        <v>413</v>
      </c>
      <c r="J57" s="115">
        <v>-3</v>
      </c>
      <c r="K57" s="116">
        <v>-0.72639225181598066</v>
      </c>
    </row>
    <row r="58" spans="1:11" ht="14.1" customHeight="1" x14ac:dyDescent="0.2">
      <c r="A58" s="306">
        <v>73</v>
      </c>
      <c r="B58" s="307" t="s">
        <v>286</v>
      </c>
      <c r="C58" s="308"/>
      <c r="D58" s="113">
        <v>3.1157885996595676</v>
      </c>
      <c r="E58" s="115">
        <v>1501</v>
      </c>
      <c r="F58" s="114">
        <v>1494</v>
      </c>
      <c r="G58" s="114">
        <v>1495</v>
      </c>
      <c r="H58" s="114">
        <v>1466</v>
      </c>
      <c r="I58" s="140">
        <v>1479</v>
      </c>
      <c r="J58" s="115">
        <v>22</v>
      </c>
      <c r="K58" s="116">
        <v>1.4874915483434754</v>
      </c>
    </row>
    <row r="59" spans="1:11" ht="14.1" customHeight="1" x14ac:dyDescent="0.2">
      <c r="A59" s="306" t="s">
        <v>287</v>
      </c>
      <c r="B59" s="307" t="s">
        <v>288</v>
      </c>
      <c r="C59" s="308"/>
      <c r="D59" s="113">
        <v>2.7151575538672312</v>
      </c>
      <c r="E59" s="115">
        <v>1308</v>
      </c>
      <c r="F59" s="114">
        <v>1302</v>
      </c>
      <c r="G59" s="114">
        <v>1305</v>
      </c>
      <c r="H59" s="114">
        <v>1280</v>
      </c>
      <c r="I59" s="140">
        <v>1286</v>
      </c>
      <c r="J59" s="115">
        <v>22</v>
      </c>
      <c r="K59" s="116">
        <v>1.7107309486780715</v>
      </c>
    </row>
    <row r="60" spans="1:11" ht="14.1" customHeight="1" x14ac:dyDescent="0.2">
      <c r="A60" s="306">
        <v>81</v>
      </c>
      <c r="B60" s="307" t="s">
        <v>289</v>
      </c>
      <c r="C60" s="308"/>
      <c r="D60" s="113">
        <v>7.7655997010835724</v>
      </c>
      <c r="E60" s="115">
        <v>3741</v>
      </c>
      <c r="F60" s="114">
        <v>3783</v>
      </c>
      <c r="G60" s="114">
        <v>3799</v>
      </c>
      <c r="H60" s="114">
        <v>3691</v>
      </c>
      <c r="I60" s="140">
        <v>3692</v>
      </c>
      <c r="J60" s="115">
        <v>49</v>
      </c>
      <c r="K60" s="116">
        <v>1.3271939328277356</v>
      </c>
    </row>
    <row r="61" spans="1:11" ht="14.1" customHeight="1" x14ac:dyDescent="0.2">
      <c r="A61" s="306" t="s">
        <v>290</v>
      </c>
      <c r="B61" s="307" t="s">
        <v>291</v>
      </c>
      <c r="C61" s="308"/>
      <c r="D61" s="113">
        <v>2.3643459127330093</v>
      </c>
      <c r="E61" s="115">
        <v>1139</v>
      </c>
      <c r="F61" s="114">
        <v>1154</v>
      </c>
      <c r="G61" s="114">
        <v>1159</v>
      </c>
      <c r="H61" s="114">
        <v>1117</v>
      </c>
      <c r="I61" s="140">
        <v>1127</v>
      </c>
      <c r="J61" s="115">
        <v>12</v>
      </c>
      <c r="K61" s="116">
        <v>1.064773735581189</v>
      </c>
    </row>
    <row r="62" spans="1:11" ht="14.1" customHeight="1" x14ac:dyDescent="0.2">
      <c r="A62" s="306" t="s">
        <v>292</v>
      </c>
      <c r="B62" s="307" t="s">
        <v>293</v>
      </c>
      <c r="C62" s="308"/>
      <c r="D62" s="113">
        <v>3.2797774733258604</v>
      </c>
      <c r="E62" s="115">
        <v>1580</v>
      </c>
      <c r="F62" s="114">
        <v>1610</v>
      </c>
      <c r="G62" s="114">
        <v>1612</v>
      </c>
      <c r="H62" s="114">
        <v>1566</v>
      </c>
      <c r="I62" s="140">
        <v>1562</v>
      </c>
      <c r="J62" s="115">
        <v>18</v>
      </c>
      <c r="K62" s="116">
        <v>1.1523687580025608</v>
      </c>
    </row>
    <row r="63" spans="1:11" ht="14.1" customHeight="1" x14ac:dyDescent="0.2">
      <c r="A63" s="306"/>
      <c r="B63" s="307" t="s">
        <v>294</v>
      </c>
      <c r="C63" s="308"/>
      <c r="D63" s="113">
        <v>2.7545979158882385</v>
      </c>
      <c r="E63" s="115">
        <v>1327</v>
      </c>
      <c r="F63" s="114">
        <v>1372</v>
      </c>
      <c r="G63" s="114">
        <v>1368</v>
      </c>
      <c r="H63" s="114">
        <v>1327</v>
      </c>
      <c r="I63" s="140">
        <v>1330</v>
      </c>
      <c r="J63" s="115">
        <v>-3</v>
      </c>
      <c r="K63" s="116">
        <v>-0.22556390977443608</v>
      </c>
    </row>
    <row r="64" spans="1:11" ht="14.1" customHeight="1" x14ac:dyDescent="0.2">
      <c r="A64" s="306" t="s">
        <v>295</v>
      </c>
      <c r="B64" s="307" t="s">
        <v>296</v>
      </c>
      <c r="C64" s="308"/>
      <c r="D64" s="113">
        <v>0.55631668534894341</v>
      </c>
      <c r="E64" s="115">
        <v>268</v>
      </c>
      <c r="F64" s="114">
        <v>266</v>
      </c>
      <c r="G64" s="114">
        <v>260</v>
      </c>
      <c r="H64" s="114">
        <v>261</v>
      </c>
      <c r="I64" s="140">
        <v>259</v>
      </c>
      <c r="J64" s="115">
        <v>9</v>
      </c>
      <c r="K64" s="116">
        <v>3.4749034749034751</v>
      </c>
    </row>
    <row r="65" spans="1:11" ht="14.1" customHeight="1" x14ac:dyDescent="0.2">
      <c r="A65" s="306" t="s">
        <v>297</v>
      </c>
      <c r="B65" s="307" t="s">
        <v>298</v>
      </c>
      <c r="C65" s="308"/>
      <c r="D65" s="113">
        <v>0.88844604973637231</v>
      </c>
      <c r="E65" s="115">
        <v>428</v>
      </c>
      <c r="F65" s="114">
        <v>435</v>
      </c>
      <c r="G65" s="114">
        <v>442</v>
      </c>
      <c r="H65" s="114">
        <v>427</v>
      </c>
      <c r="I65" s="140">
        <v>426</v>
      </c>
      <c r="J65" s="115">
        <v>2</v>
      </c>
      <c r="K65" s="116">
        <v>0.46948356807511737</v>
      </c>
    </row>
    <row r="66" spans="1:11" ht="14.1" customHeight="1" x14ac:dyDescent="0.2">
      <c r="A66" s="306">
        <v>82</v>
      </c>
      <c r="B66" s="307" t="s">
        <v>299</v>
      </c>
      <c r="C66" s="308"/>
      <c r="D66" s="113">
        <v>3.4520695811018394</v>
      </c>
      <c r="E66" s="115">
        <v>1663</v>
      </c>
      <c r="F66" s="114">
        <v>1652</v>
      </c>
      <c r="G66" s="114">
        <v>1640</v>
      </c>
      <c r="H66" s="114">
        <v>1570</v>
      </c>
      <c r="I66" s="140">
        <v>1584</v>
      </c>
      <c r="J66" s="115">
        <v>79</v>
      </c>
      <c r="K66" s="116">
        <v>4.987373737373737</v>
      </c>
    </row>
    <row r="67" spans="1:11" ht="14.1" customHeight="1" x14ac:dyDescent="0.2">
      <c r="A67" s="306" t="s">
        <v>300</v>
      </c>
      <c r="B67" s="307" t="s">
        <v>301</v>
      </c>
      <c r="C67" s="308"/>
      <c r="D67" s="113">
        <v>2.2252667413957736</v>
      </c>
      <c r="E67" s="115">
        <v>1072</v>
      </c>
      <c r="F67" s="114">
        <v>1058</v>
      </c>
      <c r="G67" s="114">
        <v>1046</v>
      </c>
      <c r="H67" s="114">
        <v>1003</v>
      </c>
      <c r="I67" s="140">
        <v>1007</v>
      </c>
      <c r="J67" s="115">
        <v>65</v>
      </c>
      <c r="K67" s="116">
        <v>6.4548162859980138</v>
      </c>
    </row>
    <row r="68" spans="1:11" ht="14.1" customHeight="1" x14ac:dyDescent="0.2">
      <c r="A68" s="306" t="s">
        <v>302</v>
      </c>
      <c r="B68" s="307" t="s">
        <v>303</v>
      </c>
      <c r="C68" s="308"/>
      <c r="D68" s="113">
        <v>0.68709262257649351</v>
      </c>
      <c r="E68" s="115">
        <v>331</v>
      </c>
      <c r="F68" s="114">
        <v>334</v>
      </c>
      <c r="G68" s="114">
        <v>332</v>
      </c>
      <c r="H68" s="114">
        <v>316</v>
      </c>
      <c r="I68" s="140">
        <v>322</v>
      </c>
      <c r="J68" s="115">
        <v>9</v>
      </c>
      <c r="K68" s="116">
        <v>2.7950310559006213</v>
      </c>
    </row>
    <row r="69" spans="1:11" ht="14.1" customHeight="1" x14ac:dyDescent="0.2">
      <c r="A69" s="306">
        <v>83</v>
      </c>
      <c r="B69" s="307" t="s">
        <v>304</v>
      </c>
      <c r="C69" s="308"/>
      <c r="D69" s="113">
        <v>6.4516129032258061</v>
      </c>
      <c r="E69" s="115">
        <v>3108</v>
      </c>
      <c r="F69" s="114">
        <v>3043</v>
      </c>
      <c r="G69" s="114">
        <v>3010</v>
      </c>
      <c r="H69" s="114">
        <v>2962</v>
      </c>
      <c r="I69" s="140">
        <v>2950</v>
      </c>
      <c r="J69" s="115">
        <v>158</v>
      </c>
      <c r="K69" s="116">
        <v>5.3559322033898304</v>
      </c>
    </row>
    <row r="70" spans="1:11" ht="14.1" customHeight="1" x14ac:dyDescent="0.2">
      <c r="A70" s="306" t="s">
        <v>305</v>
      </c>
      <c r="B70" s="307" t="s">
        <v>306</v>
      </c>
      <c r="C70" s="308"/>
      <c r="D70" s="113">
        <v>5.4614522356457842</v>
      </c>
      <c r="E70" s="115">
        <v>2631</v>
      </c>
      <c r="F70" s="114">
        <v>2574</v>
      </c>
      <c r="G70" s="114">
        <v>2549</v>
      </c>
      <c r="H70" s="114">
        <v>2511</v>
      </c>
      <c r="I70" s="140">
        <v>2510</v>
      </c>
      <c r="J70" s="115">
        <v>121</v>
      </c>
      <c r="K70" s="116">
        <v>4.8207171314741037</v>
      </c>
    </row>
    <row r="71" spans="1:11" ht="14.1" customHeight="1" x14ac:dyDescent="0.2">
      <c r="A71" s="306"/>
      <c r="B71" s="307" t="s">
        <v>307</v>
      </c>
      <c r="C71" s="308"/>
      <c r="D71" s="113">
        <v>2.8542367252044669</v>
      </c>
      <c r="E71" s="115">
        <v>1375</v>
      </c>
      <c r="F71" s="114">
        <v>1381</v>
      </c>
      <c r="G71" s="114">
        <v>1361</v>
      </c>
      <c r="H71" s="114">
        <v>1325</v>
      </c>
      <c r="I71" s="140">
        <v>1324</v>
      </c>
      <c r="J71" s="115">
        <v>51</v>
      </c>
      <c r="K71" s="116">
        <v>3.8519637462235647</v>
      </c>
    </row>
    <row r="72" spans="1:11" ht="14.1" customHeight="1" x14ac:dyDescent="0.2">
      <c r="A72" s="306">
        <v>84</v>
      </c>
      <c r="B72" s="307" t="s">
        <v>308</v>
      </c>
      <c r="C72" s="308"/>
      <c r="D72" s="113">
        <v>1.0960269024785154</v>
      </c>
      <c r="E72" s="115">
        <v>528</v>
      </c>
      <c r="F72" s="114">
        <v>516</v>
      </c>
      <c r="G72" s="114">
        <v>495</v>
      </c>
      <c r="H72" s="114">
        <v>489</v>
      </c>
      <c r="I72" s="140">
        <v>488</v>
      </c>
      <c r="J72" s="115">
        <v>40</v>
      </c>
      <c r="K72" s="116">
        <v>8.1967213114754092</v>
      </c>
    </row>
    <row r="73" spans="1:11" ht="14.1" customHeight="1" x14ac:dyDescent="0.2">
      <c r="A73" s="306" t="s">
        <v>309</v>
      </c>
      <c r="B73" s="307" t="s">
        <v>310</v>
      </c>
      <c r="C73" s="308"/>
      <c r="D73" s="113">
        <v>0.45667787603271476</v>
      </c>
      <c r="E73" s="115">
        <v>220</v>
      </c>
      <c r="F73" s="114">
        <v>222</v>
      </c>
      <c r="G73" s="114">
        <v>214</v>
      </c>
      <c r="H73" s="114">
        <v>213</v>
      </c>
      <c r="I73" s="140">
        <v>214</v>
      </c>
      <c r="J73" s="115">
        <v>6</v>
      </c>
      <c r="K73" s="116">
        <v>2.8037383177570092</v>
      </c>
    </row>
    <row r="74" spans="1:11" ht="14.1" customHeight="1" x14ac:dyDescent="0.2">
      <c r="A74" s="306" t="s">
        <v>311</v>
      </c>
      <c r="B74" s="307" t="s">
        <v>312</v>
      </c>
      <c r="C74" s="308"/>
      <c r="D74" s="113">
        <v>0.17436791630340018</v>
      </c>
      <c r="E74" s="115">
        <v>84</v>
      </c>
      <c r="F74" s="114">
        <v>78</v>
      </c>
      <c r="G74" s="114">
        <v>79</v>
      </c>
      <c r="H74" s="114">
        <v>79</v>
      </c>
      <c r="I74" s="140">
        <v>77</v>
      </c>
      <c r="J74" s="115">
        <v>7</v>
      </c>
      <c r="K74" s="116">
        <v>9.0909090909090917</v>
      </c>
    </row>
    <row r="75" spans="1:11" ht="14.1" customHeight="1" x14ac:dyDescent="0.2">
      <c r="A75" s="306" t="s">
        <v>313</v>
      </c>
      <c r="B75" s="307" t="s">
        <v>314</v>
      </c>
      <c r="C75" s="308"/>
      <c r="D75" s="113">
        <v>1.2454851164528585E-2</v>
      </c>
      <c r="E75" s="115">
        <v>6</v>
      </c>
      <c r="F75" s="114">
        <v>5</v>
      </c>
      <c r="G75" s="114">
        <v>4</v>
      </c>
      <c r="H75" s="114">
        <v>4</v>
      </c>
      <c r="I75" s="140">
        <v>3</v>
      </c>
      <c r="J75" s="115">
        <v>3</v>
      </c>
      <c r="K75" s="116">
        <v>100</v>
      </c>
    </row>
    <row r="76" spans="1:11" ht="14.1" customHeight="1" x14ac:dyDescent="0.2">
      <c r="A76" s="306">
        <v>91</v>
      </c>
      <c r="B76" s="307" t="s">
        <v>315</v>
      </c>
      <c r="C76" s="308"/>
      <c r="D76" s="113">
        <v>0.24909702329057168</v>
      </c>
      <c r="E76" s="115">
        <v>120</v>
      </c>
      <c r="F76" s="114">
        <v>122</v>
      </c>
      <c r="G76" s="114">
        <v>123</v>
      </c>
      <c r="H76" s="114">
        <v>118</v>
      </c>
      <c r="I76" s="140">
        <v>117</v>
      </c>
      <c r="J76" s="115">
        <v>3</v>
      </c>
      <c r="K76" s="116">
        <v>2.5641025641025643</v>
      </c>
    </row>
    <row r="77" spans="1:11" ht="14.1" customHeight="1" x14ac:dyDescent="0.2">
      <c r="A77" s="306">
        <v>92</v>
      </c>
      <c r="B77" s="307" t="s">
        <v>316</v>
      </c>
      <c r="C77" s="308"/>
      <c r="D77" s="113">
        <v>0.54593764271183631</v>
      </c>
      <c r="E77" s="115">
        <v>263</v>
      </c>
      <c r="F77" s="114">
        <v>260</v>
      </c>
      <c r="G77" s="114">
        <v>256</v>
      </c>
      <c r="H77" s="114">
        <v>245</v>
      </c>
      <c r="I77" s="140">
        <v>244</v>
      </c>
      <c r="J77" s="115">
        <v>19</v>
      </c>
      <c r="K77" s="116">
        <v>7.7868852459016393</v>
      </c>
    </row>
    <row r="78" spans="1:11" ht="14.1" customHeight="1" x14ac:dyDescent="0.2">
      <c r="A78" s="306">
        <v>93</v>
      </c>
      <c r="B78" s="307" t="s">
        <v>317</v>
      </c>
      <c r="C78" s="308"/>
      <c r="D78" s="113">
        <v>8.7183958151700089E-2</v>
      </c>
      <c r="E78" s="115">
        <v>42</v>
      </c>
      <c r="F78" s="114">
        <v>41</v>
      </c>
      <c r="G78" s="114">
        <v>41</v>
      </c>
      <c r="H78" s="114" t="s">
        <v>513</v>
      </c>
      <c r="I78" s="140" t="s">
        <v>513</v>
      </c>
      <c r="J78" s="115" t="s">
        <v>513</v>
      </c>
      <c r="K78" s="116" t="s">
        <v>513</v>
      </c>
    </row>
    <row r="79" spans="1:11" ht="14.1" customHeight="1" x14ac:dyDescent="0.2">
      <c r="A79" s="306">
        <v>94</v>
      </c>
      <c r="B79" s="307" t="s">
        <v>318</v>
      </c>
      <c r="C79" s="308"/>
      <c r="D79" s="113">
        <v>0.10794204342591439</v>
      </c>
      <c r="E79" s="115">
        <v>52</v>
      </c>
      <c r="F79" s="114">
        <v>54</v>
      </c>
      <c r="G79" s="114">
        <v>82</v>
      </c>
      <c r="H79" s="114">
        <v>83</v>
      </c>
      <c r="I79" s="140">
        <v>80</v>
      </c>
      <c r="J79" s="115">
        <v>-28</v>
      </c>
      <c r="K79" s="116">
        <v>-35</v>
      </c>
    </row>
    <row r="80" spans="1:11" ht="14.1" customHeight="1" x14ac:dyDescent="0.2">
      <c r="A80" s="306" t="s">
        <v>319</v>
      </c>
      <c r="B80" s="307" t="s">
        <v>320</v>
      </c>
      <c r="C80" s="308"/>
      <c r="D80" s="113">
        <v>0</v>
      </c>
      <c r="E80" s="115">
        <v>0</v>
      </c>
      <c r="F80" s="114">
        <v>0</v>
      </c>
      <c r="G80" s="114">
        <v>0</v>
      </c>
      <c r="H80" s="114" t="s">
        <v>513</v>
      </c>
      <c r="I80" s="140" t="s">
        <v>513</v>
      </c>
      <c r="J80" s="115" t="s">
        <v>513</v>
      </c>
      <c r="K80" s="116" t="s">
        <v>513</v>
      </c>
    </row>
    <row r="81" spans="1:11" ht="14.1" customHeight="1" x14ac:dyDescent="0.2">
      <c r="A81" s="310" t="s">
        <v>321</v>
      </c>
      <c r="B81" s="311" t="s">
        <v>224</v>
      </c>
      <c r="C81" s="312"/>
      <c r="D81" s="125">
        <v>1.345123925769087</v>
      </c>
      <c r="E81" s="143">
        <v>648</v>
      </c>
      <c r="F81" s="144">
        <v>655</v>
      </c>
      <c r="G81" s="144">
        <v>663</v>
      </c>
      <c r="H81" s="144">
        <v>648</v>
      </c>
      <c r="I81" s="145">
        <v>659</v>
      </c>
      <c r="J81" s="143">
        <v>-11</v>
      </c>
      <c r="K81" s="146">
        <v>-1.6691957511380879</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18" t="s">
        <v>323</v>
      </c>
      <c r="B85" s="618"/>
      <c r="C85" s="618"/>
      <c r="D85" s="618"/>
      <c r="E85" s="618"/>
      <c r="F85" s="618"/>
      <c r="G85" s="618"/>
      <c r="H85" s="618"/>
      <c r="I85" s="618"/>
      <c r="J85" s="618"/>
      <c r="K85" s="618"/>
    </row>
    <row r="86" spans="1:11" ht="22.5" customHeight="1" x14ac:dyDescent="0.2">
      <c r="A86" s="618"/>
      <c r="B86" s="618"/>
      <c r="C86" s="618"/>
      <c r="D86" s="618"/>
      <c r="E86" s="618"/>
      <c r="F86" s="618"/>
      <c r="G86" s="618"/>
      <c r="H86" s="618"/>
      <c r="I86" s="618"/>
      <c r="J86" s="618"/>
      <c r="K86" s="618"/>
    </row>
    <row r="87" spans="1:11" ht="18" customHeight="1" x14ac:dyDescent="0.2">
      <c r="A87" s="619"/>
      <c r="B87" s="619"/>
      <c r="C87" s="619"/>
      <c r="D87" s="619"/>
      <c r="E87" s="619"/>
      <c r="F87" s="619"/>
      <c r="G87" s="619"/>
      <c r="H87" s="619"/>
      <c r="I87" s="619"/>
      <c r="J87" s="619"/>
      <c r="K87" s="619"/>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3:K3"/>
    <mergeCell ref="A4:K4"/>
    <mergeCell ref="A5:E5"/>
    <mergeCell ref="A7:C10"/>
    <mergeCell ref="D7:D10"/>
    <mergeCell ref="E7:I7"/>
    <mergeCell ref="J7:K8"/>
    <mergeCell ref="E8:E9"/>
    <mergeCell ref="F8:F9"/>
    <mergeCell ref="G8:G9"/>
    <mergeCell ref="H8:H9"/>
    <mergeCell ref="I8:I9"/>
    <mergeCell ref="A85:K85"/>
    <mergeCell ref="A86:K86"/>
    <mergeCell ref="A87:K87"/>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66" t="s">
        <v>97</v>
      </c>
      <c r="E8" s="566" t="s">
        <v>98</v>
      </c>
      <c r="F8" s="566" t="s">
        <v>99</v>
      </c>
      <c r="G8" s="566" t="s">
        <v>100</v>
      </c>
      <c r="H8" s="566" t="s">
        <v>101</v>
      </c>
      <c r="I8" s="590"/>
      <c r="J8" s="591"/>
      <c r="K8"/>
      <c r="L8"/>
      <c r="M8"/>
      <c r="N8"/>
      <c r="O8"/>
      <c r="P8"/>
    </row>
    <row r="9" spans="1:16" ht="12" customHeight="1" x14ac:dyDescent="0.2">
      <c r="A9" s="578"/>
      <c r="B9" s="579"/>
      <c r="C9" s="583"/>
      <c r="D9" s="567"/>
      <c r="E9" s="567"/>
      <c r="F9" s="567"/>
      <c r="G9" s="567"/>
      <c r="H9" s="567"/>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12795</v>
      </c>
      <c r="E12" s="114">
        <v>13099</v>
      </c>
      <c r="F12" s="114">
        <v>13639</v>
      </c>
      <c r="G12" s="114">
        <v>13759</v>
      </c>
      <c r="H12" s="140">
        <v>13300</v>
      </c>
      <c r="I12" s="115">
        <v>-505</v>
      </c>
      <c r="J12" s="116">
        <v>-3.7969924812030076</v>
      </c>
      <c r="K12"/>
      <c r="L12"/>
      <c r="M12"/>
      <c r="N12"/>
      <c r="O12"/>
      <c r="P12"/>
    </row>
    <row r="13" spans="1:16" s="110" customFormat="1" ht="14.45" customHeight="1" x14ac:dyDescent="0.2">
      <c r="A13" s="120" t="s">
        <v>105</v>
      </c>
      <c r="B13" s="119" t="s">
        <v>106</v>
      </c>
      <c r="C13" s="113">
        <v>41.735052754982412</v>
      </c>
      <c r="D13" s="115">
        <v>5340</v>
      </c>
      <c r="E13" s="114">
        <v>5431</v>
      </c>
      <c r="F13" s="114">
        <v>5636</v>
      </c>
      <c r="G13" s="114">
        <v>5669</v>
      </c>
      <c r="H13" s="140">
        <v>5468</v>
      </c>
      <c r="I13" s="115">
        <v>-128</v>
      </c>
      <c r="J13" s="116">
        <v>-2.3408924652523773</v>
      </c>
      <c r="K13"/>
      <c r="L13"/>
      <c r="M13"/>
      <c r="N13"/>
      <c r="O13"/>
      <c r="P13"/>
    </row>
    <row r="14" spans="1:16" s="110" customFormat="1" ht="14.45" customHeight="1" x14ac:dyDescent="0.2">
      <c r="A14" s="120"/>
      <c r="B14" s="119" t="s">
        <v>107</v>
      </c>
      <c r="C14" s="113">
        <v>58.264947245017588</v>
      </c>
      <c r="D14" s="115">
        <v>7455</v>
      </c>
      <c r="E14" s="114">
        <v>7668</v>
      </c>
      <c r="F14" s="114">
        <v>8003</v>
      </c>
      <c r="G14" s="114">
        <v>8090</v>
      </c>
      <c r="H14" s="140">
        <v>7832</v>
      </c>
      <c r="I14" s="115">
        <v>-377</v>
      </c>
      <c r="J14" s="116">
        <v>-4.8135852911133812</v>
      </c>
      <c r="K14"/>
      <c r="L14"/>
      <c r="M14"/>
      <c r="N14"/>
      <c r="O14"/>
      <c r="P14"/>
    </row>
    <row r="15" spans="1:16" s="110" customFormat="1" ht="14.45" customHeight="1" x14ac:dyDescent="0.2">
      <c r="A15" s="118" t="s">
        <v>105</v>
      </c>
      <c r="B15" s="121" t="s">
        <v>108</v>
      </c>
      <c r="C15" s="113">
        <v>17.272372020320439</v>
      </c>
      <c r="D15" s="115">
        <v>2210</v>
      </c>
      <c r="E15" s="114">
        <v>2303</v>
      </c>
      <c r="F15" s="114">
        <v>2568</v>
      </c>
      <c r="G15" s="114">
        <v>2632</v>
      </c>
      <c r="H15" s="140">
        <v>2383</v>
      </c>
      <c r="I15" s="115">
        <v>-173</v>
      </c>
      <c r="J15" s="116">
        <v>-7.2597566093159882</v>
      </c>
      <c r="K15"/>
      <c r="L15"/>
      <c r="M15"/>
      <c r="N15"/>
      <c r="O15"/>
      <c r="P15"/>
    </row>
    <row r="16" spans="1:16" s="110" customFormat="1" ht="14.45" customHeight="1" x14ac:dyDescent="0.2">
      <c r="A16" s="118"/>
      <c r="B16" s="121" t="s">
        <v>109</v>
      </c>
      <c r="C16" s="113">
        <v>45.189527159046506</v>
      </c>
      <c r="D16" s="115">
        <v>5782</v>
      </c>
      <c r="E16" s="114">
        <v>5932</v>
      </c>
      <c r="F16" s="114">
        <v>6166</v>
      </c>
      <c r="G16" s="114">
        <v>6209</v>
      </c>
      <c r="H16" s="140">
        <v>6126</v>
      </c>
      <c r="I16" s="115">
        <v>-344</v>
      </c>
      <c r="J16" s="116">
        <v>-5.615409729023833</v>
      </c>
      <c r="K16"/>
      <c r="L16"/>
      <c r="M16"/>
      <c r="N16"/>
      <c r="O16"/>
      <c r="P16"/>
    </row>
    <row r="17" spans="1:16" s="110" customFormat="1" ht="14.45" customHeight="1" x14ac:dyDescent="0.2">
      <c r="A17" s="118"/>
      <c r="B17" s="121" t="s">
        <v>110</v>
      </c>
      <c r="C17" s="113">
        <v>20.445486518171162</v>
      </c>
      <c r="D17" s="115">
        <v>2616</v>
      </c>
      <c r="E17" s="114">
        <v>2612</v>
      </c>
      <c r="F17" s="114">
        <v>2644</v>
      </c>
      <c r="G17" s="114">
        <v>2650</v>
      </c>
      <c r="H17" s="140">
        <v>2597</v>
      </c>
      <c r="I17" s="115">
        <v>19</v>
      </c>
      <c r="J17" s="116">
        <v>0.73161340007701192</v>
      </c>
      <c r="K17"/>
      <c r="L17"/>
      <c r="M17"/>
      <c r="N17"/>
      <c r="O17"/>
      <c r="P17"/>
    </row>
    <row r="18" spans="1:16" s="110" customFormat="1" ht="14.45" customHeight="1" x14ac:dyDescent="0.2">
      <c r="A18" s="120"/>
      <c r="B18" s="121" t="s">
        <v>111</v>
      </c>
      <c r="C18" s="113">
        <v>17.0926143024619</v>
      </c>
      <c r="D18" s="115">
        <v>2187</v>
      </c>
      <c r="E18" s="114">
        <v>2252</v>
      </c>
      <c r="F18" s="114">
        <v>2261</v>
      </c>
      <c r="G18" s="114">
        <v>2268</v>
      </c>
      <c r="H18" s="140">
        <v>2194</v>
      </c>
      <c r="I18" s="115">
        <v>-7</v>
      </c>
      <c r="J18" s="116">
        <v>-0.31905195989061075</v>
      </c>
      <c r="K18"/>
      <c r="L18"/>
      <c r="M18"/>
      <c r="N18"/>
      <c r="O18"/>
      <c r="P18"/>
    </row>
    <row r="19" spans="1:16" s="110" customFormat="1" ht="14.45" customHeight="1" x14ac:dyDescent="0.2">
      <c r="A19" s="120"/>
      <c r="B19" s="121" t="s">
        <v>112</v>
      </c>
      <c r="C19" s="113">
        <v>1.6256350136772177</v>
      </c>
      <c r="D19" s="115">
        <v>208</v>
      </c>
      <c r="E19" s="114">
        <v>222</v>
      </c>
      <c r="F19" s="114">
        <v>233</v>
      </c>
      <c r="G19" s="114">
        <v>214</v>
      </c>
      <c r="H19" s="140">
        <v>198</v>
      </c>
      <c r="I19" s="115">
        <v>10</v>
      </c>
      <c r="J19" s="116">
        <v>5.0505050505050502</v>
      </c>
      <c r="K19"/>
      <c r="L19"/>
      <c r="M19"/>
      <c r="N19"/>
      <c r="O19"/>
      <c r="P19"/>
    </row>
    <row r="20" spans="1:16" s="110" customFormat="1" ht="14.45" customHeight="1" x14ac:dyDescent="0.2">
      <c r="A20" s="120" t="s">
        <v>113</v>
      </c>
      <c r="B20" s="119" t="s">
        <v>116</v>
      </c>
      <c r="C20" s="113">
        <v>92.747166862055494</v>
      </c>
      <c r="D20" s="115">
        <v>11867</v>
      </c>
      <c r="E20" s="114">
        <v>12174</v>
      </c>
      <c r="F20" s="114">
        <v>12660</v>
      </c>
      <c r="G20" s="114">
        <v>12827</v>
      </c>
      <c r="H20" s="140">
        <v>12407</v>
      </c>
      <c r="I20" s="115">
        <v>-540</v>
      </c>
      <c r="J20" s="116">
        <v>-4.3523817199967763</v>
      </c>
      <c r="K20"/>
      <c r="L20"/>
      <c r="M20"/>
      <c r="N20"/>
      <c r="O20"/>
      <c r="P20"/>
    </row>
    <row r="21" spans="1:16" s="110" customFormat="1" ht="14.45" customHeight="1" x14ac:dyDescent="0.2">
      <c r="A21" s="123"/>
      <c r="B21" s="124" t="s">
        <v>117</v>
      </c>
      <c r="C21" s="125">
        <v>7.0730754200859707</v>
      </c>
      <c r="D21" s="143">
        <v>905</v>
      </c>
      <c r="E21" s="144">
        <v>898</v>
      </c>
      <c r="F21" s="144">
        <v>951</v>
      </c>
      <c r="G21" s="144">
        <v>904</v>
      </c>
      <c r="H21" s="145">
        <v>875</v>
      </c>
      <c r="I21" s="143">
        <v>30</v>
      </c>
      <c r="J21" s="146">
        <v>3.4285714285714284</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727574</v>
      </c>
      <c r="E23" s="114">
        <v>756013</v>
      </c>
      <c r="F23" s="114">
        <v>760512</v>
      </c>
      <c r="G23" s="114">
        <v>766078</v>
      </c>
      <c r="H23" s="140">
        <v>749151</v>
      </c>
      <c r="I23" s="115">
        <v>-21577</v>
      </c>
      <c r="J23" s="116">
        <v>-2.8801937126160149</v>
      </c>
      <c r="K23"/>
      <c r="L23"/>
      <c r="M23"/>
      <c r="N23"/>
      <c r="O23"/>
      <c r="P23"/>
    </row>
    <row r="24" spans="1:16" s="110" customFormat="1" ht="14.45" customHeight="1" x14ac:dyDescent="0.2">
      <c r="A24" s="120" t="s">
        <v>105</v>
      </c>
      <c r="B24" s="119" t="s">
        <v>106</v>
      </c>
      <c r="C24" s="113">
        <v>40.626108134705198</v>
      </c>
      <c r="D24" s="115">
        <v>295585</v>
      </c>
      <c r="E24" s="114">
        <v>305608</v>
      </c>
      <c r="F24" s="114">
        <v>307415</v>
      </c>
      <c r="G24" s="114">
        <v>307749</v>
      </c>
      <c r="H24" s="140">
        <v>299849</v>
      </c>
      <c r="I24" s="115">
        <v>-4264</v>
      </c>
      <c r="J24" s="116">
        <v>-1.4220490980460165</v>
      </c>
      <c r="K24"/>
      <c r="L24"/>
      <c r="M24"/>
      <c r="N24"/>
      <c r="O24"/>
      <c r="P24"/>
    </row>
    <row r="25" spans="1:16" s="110" customFormat="1" ht="14.45" customHeight="1" x14ac:dyDescent="0.2">
      <c r="A25" s="120"/>
      <c r="B25" s="119" t="s">
        <v>107</v>
      </c>
      <c r="C25" s="113">
        <v>59.373891865294802</v>
      </c>
      <c r="D25" s="115">
        <v>431989</v>
      </c>
      <c r="E25" s="114">
        <v>450405</v>
      </c>
      <c r="F25" s="114">
        <v>453097</v>
      </c>
      <c r="G25" s="114">
        <v>458329</v>
      </c>
      <c r="H25" s="140">
        <v>449302</v>
      </c>
      <c r="I25" s="115">
        <v>-17313</v>
      </c>
      <c r="J25" s="116">
        <v>-3.8533102456699502</v>
      </c>
      <c r="K25"/>
      <c r="L25"/>
      <c r="M25"/>
      <c r="N25"/>
      <c r="O25"/>
      <c r="P25"/>
    </row>
    <row r="26" spans="1:16" s="110" customFormat="1" ht="14.45" customHeight="1" x14ac:dyDescent="0.2">
      <c r="A26" s="118" t="s">
        <v>105</v>
      </c>
      <c r="B26" s="121" t="s">
        <v>108</v>
      </c>
      <c r="C26" s="113">
        <v>18.742011121892755</v>
      </c>
      <c r="D26" s="115">
        <v>136362</v>
      </c>
      <c r="E26" s="114">
        <v>143633</v>
      </c>
      <c r="F26" s="114">
        <v>143796</v>
      </c>
      <c r="G26" s="114">
        <v>148587</v>
      </c>
      <c r="H26" s="140">
        <v>138735</v>
      </c>
      <c r="I26" s="115">
        <v>-2373</v>
      </c>
      <c r="J26" s="116">
        <v>-1.7104551843442535</v>
      </c>
      <c r="K26"/>
      <c r="L26"/>
      <c r="M26"/>
      <c r="N26"/>
      <c r="O26"/>
      <c r="P26"/>
    </row>
    <row r="27" spans="1:16" s="110" customFormat="1" ht="14.45" customHeight="1" x14ac:dyDescent="0.2">
      <c r="A27" s="118"/>
      <c r="B27" s="121" t="s">
        <v>109</v>
      </c>
      <c r="C27" s="113">
        <v>46.537121997212658</v>
      </c>
      <c r="D27" s="115">
        <v>338592</v>
      </c>
      <c r="E27" s="114">
        <v>354638</v>
      </c>
      <c r="F27" s="114">
        <v>358135</v>
      </c>
      <c r="G27" s="114">
        <v>360077</v>
      </c>
      <c r="H27" s="140">
        <v>357831</v>
      </c>
      <c r="I27" s="115">
        <v>-19239</v>
      </c>
      <c r="J27" s="116">
        <v>-5.3765604433377767</v>
      </c>
      <c r="K27"/>
      <c r="L27"/>
      <c r="M27"/>
      <c r="N27"/>
      <c r="O27"/>
      <c r="P27"/>
    </row>
    <row r="28" spans="1:16" s="110" customFormat="1" ht="14.45" customHeight="1" x14ac:dyDescent="0.2">
      <c r="A28" s="118"/>
      <c r="B28" s="121" t="s">
        <v>110</v>
      </c>
      <c r="C28" s="113">
        <v>18.958346504960321</v>
      </c>
      <c r="D28" s="115">
        <v>137936</v>
      </c>
      <c r="E28" s="114">
        <v>140642</v>
      </c>
      <c r="F28" s="114">
        <v>141563</v>
      </c>
      <c r="G28" s="114">
        <v>141545</v>
      </c>
      <c r="H28" s="140">
        <v>139611</v>
      </c>
      <c r="I28" s="115">
        <v>-1675</v>
      </c>
      <c r="J28" s="116">
        <v>-1.1997621963885368</v>
      </c>
      <c r="K28"/>
      <c r="L28"/>
      <c r="M28"/>
      <c r="N28"/>
      <c r="O28"/>
      <c r="P28"/>
    </row>
    <row r="29" spans="1:16" s="110" customFormat="1" ht="14.45" customHeight="1" x14ac:dyDescent="0.2">
      <c r="A29" s="118"/>
      <c r="B29" s="121" t="s">
        <v>111</v>
      </c>
      <c r="C29" s="113">
        <v>15.761970603677426</v>
      </c>
      <c r="D29" s="115">
        <v>114680</v>
      </c>
      <c r="E29" s="114">
        <v>117099</v>
      </c>
      <c r="F29" s="114">
        <v>117017</v>
      </c>
      <c r="G29" s="114">
        <v>115869</v>
      </c>
      <c r="H29" s="140">
        <v>112974</v>
      </c>
      <c r="I29" s="115">
        <v>1706</v>
      </c>
      <c r="J29" s="116">
        <v>1.5100819657620337</v>
      </c>
      <c r="K29"/>
      <c r="L29"/>
      <c r="M29"/>
      <c r="N29"/>
      <c r="O29"/>
      <c r="P29"/>
    </row>
    <row r="30" spans="1:16" s="110" customFormat="1" ht="14.45" customHeight="1" x14ac:dyDescent="0.2">
      <c r="A30" s="120"/>
      <c r="B30" s="121" t="s">
        <v>112</v>
      </c>
      <c r="C30" s="113">
        <v>1.5153097829224245</v>
      </c>
      <c r="D30" s="115">
        <v>11025</v>
      </c>
      <c r="E30" s="114">
        <v>11206</v>
      </c>
      <c r="F30" s="114">
        <v>11815</v>
      </c>
      <c r="G30" s="114">
        <v>10353</v>
      </c>
      <c r="H30" s="140">
        <v>9957</v>
      </c>
      <c r="I30" s="115">
        <v>1068</v>
      </c>
      <c r="J30" s="116">
        <v>10.726122326001807</v>
      </c>
      <c r="K30"/>
      <c r="L30"/>
      <c r="M30"/>
      <c r="N30"/>
      <c r="O30"/>
      <c r="P30"/>
    </row>
    <row r="31" spans="1:16" s="110" customFormat="1" ht="14.45" customHeight="1" x14ac:dyDescent="0.2">
      <c r="A31" s="120" t="s">
        <v>113</v>
      </c>
      <c r="B31" s="119" t="s">
        <v>116</v>
      </c>
      <c r="C31" s="113">
        <v>90.790490039501137</v>
      </c>
      <c r="D31" s="115">
        <v>660568</v>
      </c>
      <c r="E31" s="114">
        <v>686374</v>
      </c>
      <c r="F31" s="114">
        <v>690983</v>
      </c>
      <c r="G31" s="114">
        <v>697278</v>
      </c>
      <c r="H31" s="140">
        <v>682550</v>
      </c>
      <c r="I31" s="115">
        <v>-21982</v>
      </c>
      <c r="J31" s="116">
        <v>-3.2205699216174639</v>
      </c>
      <c r="K31"/>
      <c r="L31"/>
      <c r="M31"/>
      <c r="N31"/>
      <c r="O31"/>
      <c r="P31"/>
    </row>
    <row r="32" spans="1:16" s="110" customFormat="1" ht="14.45" customHeight="1" x14ac:dyDescent="0.2">
      <c r="A32" s="123"/>
      <c r="B32" s="124" t="s">
        <v>117</v>
      </c>
      <c r="C32" s="125">
        <v>8.9948238942018275</v>
      </c>
      <c r="D32" s="143">
        <v>65444</v>
      </c>
      <c r="E32" s="144">
        <v>67989</v>
      </c>
      <c r="F32" s="144">
        <v>67856</v>
      </c>
      <c r="G32" s="144">
        <v>67043</v>
      </c>
      <c r="H32" s="145">
        <v>64887</v>
      </c>
      <c r="I32" s="143">
        <v>557</v>
      </c>
      <c r="J32" s="146">
        <v>0.85841539907839781</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6415440</v>
      </c>
      <c r="E34" s="114">
        <v>6666510</v>
      </c>
      <c r="F34" s="114">
        <v>6669878</v>
      </c>
      <c r="G34" s="114">
        <v>6713473</v>
      </c>
      <c r="H34" s="140">
        <v>6597783</v>
      </c>
      <c r="I34" s="115">
        <v>-182343</v>
      </c>
      <c r="J34" s="116">
        <v>-2.7637010795899166</v>
      </c>
      <c r="K34"/>
      <c r="L34"/>
      <c r="M34"/>
      <c r="N34"/>
      <c r="O34"/>
      <c r="P34"/>
    </row>
    <row r="35" spans="1:16" s="110" customFormat="1" ht="14.45" customHeight="1" x14ac:dyDescent="0.2">
      <c r="A35" s="120" t="s">
        <v>105</v>
      </c>
      <c r="B35" s="119" t="s">
        <v>106</v>
      </c>
      <c r="C35" s="113">
        <v>40.899221253725386</v>
      </c>
      <c r="D35" s="115">
        <v>2623865</v>
      </c>
      <c r="E35" s="114">
        <v>2714871</v>
      </c>
      <c r="F35" s="114">
        <v>2714736</v>
      </c>
      <c r="G35" s="114">
        <v>2719585</v>
      </c>
      <c r="H35" s="140">
        <v>2663168</v>
      </c>
      <c r="I35" s="115">
        <v>-39303</v>
      </c>
      <c r="J35" s="116">
        <v>-1.47579874795732</v>
      </c>
      <c r="K35"/>
      <c r="L35"/>
      <c r="M35"/>
      <c r="N35"/>
      <c r="O35"/>
      <c r="P35"/>
    </row>
    <row r="36" spans="1:16" s="110" customFormat="1" ht="14.45" customHeight="1" x14ac:dyDescent="0.2">
      <c r="A36" s="120"/>
      <c r="B36" s="119" t="s">
        <v>107</v>
      </c>
      <c r="C36" s="113">
        <v>59.100778746274614</v>
      </c>
      <c r="D36" s="115">
        <v>3791575</v>
      </c>
      <c r="E36" s="114">
        <v>3951639</v>
      </c>
      <c r="F36" s="114">
        <v>3955142</v>
      </c>
      <c r="G36" s="114">
        <v>3993888</v>
      </c>
      <c r="H36" s="140">
        <v>3934615</v>
      </c>
      <c r="I36" s="115">
        <v>-143040</v>
      </c>
      <c r="J36" s="116">
        <v>-3.6354255753104181</v>
      </c>
      <c r="K36"/>
      <c r="L36"/>
      <c r="M36"/>
      <c r="N36"/>
      <c r="O36"/>
      <c r="P36"/>
    </row>
    <row r="37" spans="1:16" s="110" customFormat="1" ht="14.45" customHeight="1" x14ac:dyDescent="0.2">
      <c r="A37" s="118" t="s">
        <v>105</v>
      </c>
      <c r="B37" s="121" t="s">
        <v>108</v>
      </c>
      <c r="C37" s="113">
        <v>17.695200952701608</v>
      </c>
      <c r="D37" s="115">
        <v>1135225</v>
      </c>
      <c r="E37" s="114">
        <v>1207051</v>
      </c>
      <c r="F37" s="114">
        <v>1198554</v>
      </c>
      <c r="G37" s="114">
        <v>1240398</v>
      </c>
      <c r="H37" s="140">
        <v>1176945</v>
      </c>
      <c r="I37" s="115">
        <v>-41720</v>
      </c>
      <c r="J37" s="116">
        <v>-3.5447705712671365</v>
      </c>
      <c r="K37"/>
      <c r="L37"/>
      <c r="M37"/>
      <c r="N37"/>
      <c r="O37"/>
      <c r="P37"/>
    </row>
    <row r="38" spans="1:16" s="110" customFormat="1" ht="14.45" customHeight="1" x14ac:dyDescent="0.2">
      <c r="A38" s="118"/>
      <c r="B38" s="121" t="s">
        <v>109</v>
      </c>
      <c r="C38" s="113">
        <v>49.277399523649194</v>
      </c>
      <c r="D38" s="115">
        <v>3161362</v>
      </c>
      <c r="E38" s="114">
        <v>3298402</v>
      </c>
      <c r="F38" s="114">
        <v>3311797</v>
      </c>
      <c r="G38" s="114">
        <v>3326634</v>
      </c>
      <c r="H38" s="140">
        <v>3306303</v>
      </c>
      <c r="I38" s="115">
        <v>-144941</v>
      </c>
      <c r="J38" s="116">
        <v>-4.3837784982199155</v>
      </c>
      <c r="K38"/>
      <c r="L38"/>
      <c r="M38"/>
      <c r="N38"/>
      <c r="O38"/>
      <c r="P38"/>
    </row>
    <row r="39" spans="1:16" s="110" customFormat="1" ht="14.45" customHeight="1" x14ac:dyDescent="0.2">
      <c r="A39" s="118"/>
      <c r="B39" s="121" t="s">
        <v>110</v>
      </c>
      <c r="C39" s="113">
        <v>18.170226827777984</v>
      </c>
      <c r="D39" s="115">
        <v>1165700</v>
      </c>
      <c r="E39" s="114">
        <v>1187654</v>
      </c>
      <c r="F39" s="114">
        <v>1190909</v>
      </c>
      <c r="G39" s="114">
        <v>1188159</v>
      </c>
      <c r="H39" s="140">
        <v>1175286</v>
      </c>
      <c r="I39" s="115">
        <v>-9586</v>
      </c>
      <c r="J39" s="116">
        <v>-0.81563125911480272</v>
      </c>
      <c r="K39"/>
      <c r="L39"/>
      <c r="M39"/>
      <c r="N39"/>
      <c r="O39"/>
      <c r="P39"/>
    </row>
    <row r="40" spans="1:16" s="110" customFormat="1" ht="14.45" customHeight="1" x14ac:dyDescent="0.2">
      <c r="A40" s="120"/>
      <c r="B40" s="121" t="s">
        <v>111</v>
      </c>
      <c r="C40" s="113">
        <v>14.856845360567631</v>
      </c>
      <c r="D40" s="115">
        <v>953132</v>
      </c>
      <c r="E40" s="114">
        <v>973394</v>
      </c>
      <c r="F40" s="114">
        <v>968611</v>
      </c>
      <c r="G40" s="114">
        <v>958275</v>
      </c>
      <c r="H40" s="140">
        <v>939239</v>
      </c>
      <c r="I40" s="115">
        <v>13893</v>
      </c>
      <c r="J40" s="116">
        <v>1.4791762267111992</v>
      </c>
      <c r="K40"/>
      <c r="L40"/>
      <c r="M40"/>
      <c r="N40"/>
      <c r="O40"/>
      <c r="P40"/>
    </row>
    <row r="41" spans="1:16" s="110" customFormat="1" ht="14.45" customHeight="1" x14ac:dyDescent="0.2">
      <c r="A41" s="120"/>
      <c r="B41" s="121" t="s">
        <v>112</v>
      </c>
      <c r="C41" s="113">
        <v>1.3942301697155612</v>
      </c>
      <c r="D41" s="115">
        <v>89446</v>
      </c>
      <c r="E41" s="114">
        <v>91249</v>
      </c>
      <c r="F41" s="114">
        <v>94752</v>
      </c>
      <c r="G41" s="114">
        <v>82773</v>
      </c>
      <c r="H41" s="140">
        <v>79668</v>
      </c>
      <c r="I41" s="115">
        <v>9778</v>
      </c>
      <c r="J41" s="116">
        <v>12.273434754230054</v>
      </c>
      <c r="K41"/>
      <c r="L41"/>
      <c r="M41"/>
      <c r="N41"/>
      <c r="O41"/>
      <c r="P41"/>
    </row>
    <row r="42" spans="1:16" s="110" customFormat="1" ht="14.45" customHeight="1" x14ac:dyDescent="0.2">
      <c r="A42" s="120" t="s">
        <v>113</v>
      </c>
      <c r="B42" s="119" t="s">
        <v>116</v>
      </c>
      <c r="C42" s="113">
        <v>85.712889529011264</v>
      </c>
      <c r="D42" s="115">
        <v>5498859</v>
      </c>
      <c r="E42" s="114">
        <v>5714606</v>
      </c>
      <c r="F42" s="114">
        <v>5727794</v>
      </c>
      <c r="G42" s="114">
        <v>5772203</v>
      </c>
      <c r="H42" s="140">
        <v>5679499</v>
      </c>
      <c r="I42" s="115">
        <v>-180640</v>
      </c>
      <c r="J42" s="116">
        <v>-3.1805622291684532</v>
      </c>
      <c r="K42"/>
      <c r="L42"/>
      <c r="M42"/>
      <c r="N42"/>
      <c r="O42"/>
      <c r="P42"/>
    </row>
    <row r="43" spans="1:16" s="110" customFormat="1" ht="14.45" customHeight="1" x14ac:dyDescent="0.2">
      <c r="A43" s="123"/>
      <c r="B43" s="124" t="s">
        <v>117</v>
      </c>
      <c r="C43" s="125">
        <v>14.053533350791216</v>
      </c>
      <c r="D43" s="143">
        <v>901596</v>
      </c>
      <c r="E43" s="144">
        <v>936137</v>
      </c>
      <c r="F43" s="144">
        <v>926638</v>
      </c>
      <c r="G43" s="144">
        <v>925284</v>
      </c>
      <c r="H43" s="145">
        <v>902857</v>
      </c>
      <c r="I43" s="143">
        <v>-1261</v>
      </c>
      <c r="J43" s="146">
        <v>-0.13966774361831386</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183</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13498</v>
      </c>
      <c r="E56" s="114">
        <v>13824</v>
      </c>
      <c r="F56" s="114">
        <v>14248</v>
      </c>
      <c r="G56" s="114">
        <v>14360</v>
      </c>
      <c r="H56" s="140">
        <v>13929</v>
      </c>
      <c r="I56" s="115">
        <v>-431</v>
      </c>
      <c r="J56" s="116">
        <v>-3.0942637662430901</v>
      </c>
      <c r="K56"/>
      <c r="L56"/>
      <c r="M56"/>
      <c r="N56"/>
      <c r="O56"/>
      <c r="P56"/>
    </row>
    <row r="57" spans="1:16" s="110" customFormat="1" ht="14.45" customHeight="1" x14ac:dyDescent="0.2">
      <c r="A57" s="120" t="s">
        <v>105</v>
      </c>
      <c r="B57" s="119" t="s">
        <v>106</v>
      </c>
      <c r="C57" s="113">
        <v>41.28759816269077</v>
      </c>
      <c r="D57" s="115">
        <v>5573</v>
      </c>
      <c r="E57" s="114">
        <v>5713</v>
      </c>
      <c r="F57" s="114">
        <v>5852</v>
      </c>
      <c r="G57" s="114">
        <v>5877</v>
      </c>
      <c r="H57" s="140">
        <v>5668</v>
      </c>
      <c r="I57" s="115">
        <v>-95</v>
      </c>
      <c r="J57" s="116">
        <v>-1.676076217360621</v>
      </c>
    </row>
    <row r="58" spans="1:16" s="110" customFormat="1" ht="14.45" customHeight="1" x14ac:dyDescent="0.2">
      <c r="A58" s="120"/>
      <c r="B58" s="119" t="s">
        <v>107</v>
      </c>
      <c r="C58" s="113">
        <v>58.71240183730923</v>
      </c>
      <c r="D58" s="115">
        <v>7925</v>
      </c>
      <c r="E58" s="114">
        <v>8111</v>
      </c>
      <c r="F58" s="114">
        <v>8396</v>
      </c>
      <c r="G58" s="114">
        <v>8483</v>
      </c>
      <c r="H58" s="140">
        <v>8261</v>
      </c>
      <c r="I58" s="115">
        <v>-336</v>
      </c>
      <c r="J58" s="116">
        <v>-4.0673042004599926</v>
      </c>
    </row>
    <row r="59" spans="1:16" s="110" customFormat="1" ht="14.45" customHeight="1" x14ac:dyDescent="0.2">
      <c r="A59" s="118" t="s">
        <v>105</v>
      </c>
      <c r="B59" s="121" t="s">
        <v>108</v>
      </c>
      <c r="C59" s="113">
        <v>17.239591050526005</v>
      </c>
      <c r="D59" s="115">
        <v>2327</v>
      </c>
      <c r="E59" s="114">
        <v>2397</v>
      </c>
      <c r="F59" s="114">
        <v>2596</v>
      </c>
      <c r="G59" s="114">
        <v>2687</v>
      </c>
      <c r="H59" s="140">
        <v>2428</v>
      </c>
      <c r="I59" s="115">
        <v>-101</v>
      </c>
      <c r="J59" s="116">
        <v>-4.1598023064250409</v>
      </c>
    </row>
    <row r="60" spans="1:16" s="110" customFormat="1" ht="14.45" customHeight="1" x14ac:dyDescent="0.2">
      <c r="A60" s="118"/>
      <c r="B60" s="121" t="s">
        <v>109</v>
      </c>
      <c r="C60" s="113">
        <v>45.265965328196771</v>
      </c>
      <c r="D60" s="115">
        <v>6110</v>
      </c>
      <c r="E60" s="114">
        <v>6282</v>
      </c>
      <c r="F60" s="114">
        <v>6486</v>
      </c>
      <c r="G60" s="114">
        <v>6531</v>
      </c>
      <c r="H60" s="140">
        <v>6477</v>
      </c>
      <c r="I60" s="115">
        <v>-367</v>
      </c>
      <c r="J60" s="116">
        <v>-5.6662034892697237</v>
      </c>
    </row>
    <row r="61" spans="1:16" s="110" customFormat="1" ht="14.45" customHeight="1" x14ac:dyDescent="0.2">
      <c r="A61" s="118"/>
      <c r="B61" s="121" t="s">
        <v>110</v>
      </c>
      <c r="C61" s="113">
        <v>20.291895095569714</v>
      </c>
      <c r="D61" s="115">
        <v>2739</v>
      </c>
      <c r="E61" s="114">
        <v>2768</v>
      </c>
      <c r="F61" s="114">
        <v>2786</v>
      </c>
      <c r="G61" s="114">
        <v>2770</v>
      </c>
      <c r="H61" s="140">
        <v>2729</v>
      </c>
      <c r="I61" s="115">
        <v>10</v>
      </c>
      <c r="J61" s="116">
        <v>0.36643459142543056</v>
      </c>
    </row>
    <row r="62" spans="1:16" s="110" customFormat="1" ht="14.45" customHeight="1" x14ac:dyDescent="0.2">
      <c r="A62" s="120"/>
      <c r="B62" s="121" t="s">
        <v>111</v>
      </c>
      <c r="C62" s="113">
        <v>17.202548525707513</v>
      </c>
      <c r="D62" s="115">
        <v>2322</v>
      </c>
      <c r="E62" s="114">
        <v>2377</v>
      </c>
      <c r="F62" s="114">
        <v>2380</v>
      </c>
      <c r="G62" s="114">
        <v>2372</v>
      </c>
      <c r="H62" s="140">
        <v>2295</v>
      </c>
      <c r="I62" s="115">
        <v>27</v>
      </c>
      <c r="J62" s="116">
        <v>1.1764705882352942</v>
      </c>
    </row>
    <row r="63" spans="1:16" s="110" customFormat="1" ht="14.45" customHeight="1" x14ac:dyDescent="0.2">
      <c r="A63" s="120"/>
      <c r="B63" s="121" t="s">
        <v>112</v>
      </c>
      <c r="C63" s="113">
        <v>1.6076455771225366</v>
      </c>
      <c r="D63" s="115">
        <v>217</v>
      </c>
      <c r="E63" s="114">
        <v>228</v>
      </c>
      <c r="F63" s="114">
        <v>244</v>
      </c>
      <c r="G63" s="114">
        <v>230</v>
      </c>
      <c r="H63" s="140">
        <v>208</v>
      </c>
      <c r="I63" s="115">
        <v>9</v>
      </c>
      <c r="J63" s="116">
        <v>4.3269230769230766</v>
      </c>
    </row>
    <row r="64" spans="1:16" s="110" customFormat="1" ht="14.45" customHeight="1" x14ac:dyDescent="0.2">
      <c r="A64" s="120" t="s">
        <v>113</v>
      </c>
      <c r="B64" s="119" t="s">
        <v>116</v>
      </c>
      <c r="C64" s="113">
        <v>93.243443473107121</v>
      </c>
      <c r="D64" s="115">
        <v>12586</v>
      </c>
      <c r="E64" s="114">
        <v>12896</v>
      </c>
      <c r="F64" s="114">
        <v>13274</v>
      </c>
      <c r="G64" s="114">
        <v>13433</v>
      </c>
      <c r="H64" s="140">
        <v>13042</v>
      </c>
      <c r="I64" s="115">
        <v>-456</v>
      </c>
      <c r="J64" s="116">
        <v>-3.4963962582426009</v>
      </c>
    </row>
    <row r="65" spans="1:10" s="110" customFormat="1" ht="14.45" customHeight="1" x14ac:dyDescent="0.2">
      <c r="A65" s="123"/>
      <c r="B65" s="124" t="s">
        <v>117</v>
      </c>
      <c r="C65" s="125">
        <v>6.6157949325826051</v>
      </c>
      <c r="D65" s="143">
        <v>893</v>
      </c>
      <c r="E65" s="144">
        <v>907</v>
      </c>
      <c r="F65" s="144">
        <v>950</v>
      </c>
      <c r="G65" s="144">
        <v>903</v>
      </c>
      <c r="H65" s="145">
        <v>869</v>
      </c>
      <c r="I65" s="143">
        <v>24</v>
      </c>
      <c r="J65" s="146">
        <v>2.7617951668584579</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327</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12795</v>
      </c>
      <c r="G11" s="114">
        <v>13099</v>
      </c>
      <c r="H11" s="114">
        <v>13639</v>
      </c>
      <c r="I11" s="114">
        <v>13759</v>
      </c>
      <c r="J11" s="140">
        <v>13300</v>
      </c>
      <c r="K11" s="114">
        <v>-505</v>
      </c>
      <c r="L11" s="116">
        <v>-3.7969924812030076</v>
      </c>
    </row>
    <row r="12" spans="1:17" s="110" customFormat="1" ht="24" customHeight="1" x14ac:dyDescent="0.2">
      <c r="A12" s="604" t="s">
        <v>185</v>
      </c>
      <c r="B12" s="605"/>
      <c r="C12" s="605"/>
      <c r="D12" s="606"/>
      <c r="E12" s="113">
        <v>41.735052754982412</v>
      </c>
      <c r="F12" s="115">
        <v>5340</v>
      </c>
      <c r="G12" s="114">
        <v>5431</v>
      </c>
      <c r="H12" s="114">
        <v>5636</v>
      </c>
      <c r="I12" s="114">
        <v>5669</v>
      </c>
      <c r="J12" s="140">
        <v>5468</v>
      </c>
      <c r="K12" s="114">
        <v>-128</v>
      </c>
      <c r="L12" s="116">
        <v>-2.3408924652523773</v>
      </c>
    </row>
    <row r="13" spans="1:17" s="110" customFormat="1" ht="15" customHeight="1" x14ac:dyDescent="0.2">
      <c r="A13" s="120"/>
      <c r="B13" s="612" t="s">
        <v>107</v>
      </c>
      <c r="C13" s="612"/>
      <c r="E13" s="113">
        <v>58.264947245017588</v>
      </c>
      <c r="F13" s="115">
        <v>7455</v>
      </c>
      <c r="G13" s="114">
        <v>7668</v>
      </c>
      <c r="H13" s="114">
        <v>8003</v>
      </c>
      <c r="I13" s="114">
        <v>8090</v>
      </c>
      <c r="J13" s="140">
        <v>7832</v>
      </c>
      <c r="K13" s="114">
        <v>-377</v>
      </c>
      <c r="L13" s="116">
        <v>-4.8135852911133812</v>
      </c>
    </row>
    <row r="14" spans="1:17" s="110" customFormat="1" ht="22.5" customHeight="1" x14ac:dyDescent="0.2">
      <c r="A14" s="604" t="s">
        <v>186</v>
      </c>
      <c r="B14" s="605"/>
      <c r="C14" s="605"/>
      <c r="D14" s="606"/>
      <c r="E14" s="113">
        <v>17.272372020320439</v>
      </c>
      <c r="F14" s="115">
        <v>2210</v>
      </c>
      <c r="G14" s="114">
        <v>2303</v>
      </c>
      <c r="H14" s="114">
        <v>2568</v>
      </c>
      <c r="I14" s="114">
        <v>2632</v>
      </c>
      <c r="J14" s="140">
        <v>2383</v>
      </c>
      <c r="K14" s="114">
        <v>-173</v>
      </c>
      <c r="L14" s="116">
        <v>-7.2597566093159882</v>
      </c>
    </row>
    <row r="15" spans="1:17" s="110" customFormat="1" ht="15" customHeight="1" x14ac:dyDescent="0.2">
      <c r="A15" s="120"/>
      <c r="B15" s="119"/>
      <c r="C15" s="258" t="s">
        <v>106</v>
      </c>
      <c r="E15" s="113">
        <v>48.144796380090497</v>
      </c>
      <c r="F15" s="115">
        <v>1064</v>
      </c>
      <c r="G15" s="114">
        <v>1112</v>
      </c>
      <c r="H15" s="114">
        <v>1202</v>
      </c>
      <c r="I15" s="114">
        <v>1274</v>
      </c>
      <c r="J15" s="140">
        <v>1174</v>
      </c>
      <c r="K15" s="114">
        <v>-110</v>
      </c>
      <c r="L15" s="116">
        <v>-9.369676320272573</v>
      </c>
    </row>
    <row r="16" spans="1:17" s="110" customFormat="1" ht="15" customHeight="1" x14ac:dyDescent="0.2">
      <c r="A16" s="120"/>
      <c r="B16" s="119"/>
      <c r="C16" s="258" t="s">
        <v>107</v>
      </c>
      <c r="E16" s="113">
        <v>51.855203619909503</v>
      </c>
      <c r="F16" s="115">
        <v>1146</v>
      </c>
      <c r="G16" s="114">
        <v>1191</v>
      </c>
      <c r="H16" s="114">
        <v>1366</v>
      </c>
      <c r="I16" s="114">
        <v>1358</v>
      </c>
      <c r="J16" s="140">
        <v>1209</v>
      </c>
      <c r="K16" s="114">
        <v>-63</v>
      </c>
      <c r="L16" s="116">
        <v>-5.2109181141439205</v>
      </c>
    </row>
    <row r="17" spans="1:12" s="110" customFormat="1" ht="15" customHeight="1" x14ac:dyDescent="0.2">
      <c r="A17" s="120"/>
      <c r="B17" s="121" t="s">
        <v>109</v>
      </c>
      <c r="C17" s="258"/>
      <c r="E17" s="113">
        <v>45.189527159046506</v>
      </c>
      <c r="F17" s="115">
        <v>5782</v>
      </c>
      <c r="G17" s="114">
        <v>5932</v>
      </c>
      <c r="H17" s="114">
        <v>6166</v>
      </c>
      <c r="I17" s="114">
        <v>6209</v>
      </c>
      <c r="J17" s="140">
        <v>6126</v>
      </c>
      <c r="K17" s="114">
        <v>-344</v>
      </c>
      <c r="L17" s="116">
        <v>-5.615409729023833</v>
      </c>
    </row>
    <row r="18" spans="1:12" s="110" customFormat="1" ht="15" customHeight="1" x14ac:dyDescent="0.2">
      <c r="A18" s="120"/>
      <c r="B18" s="119"/>
      <c r="C18" s="258" t="s">
        <v>106</v>
      </c>
      <c r="E18" s="113">
        <v>34.81494292632307</v>
      </c>
      <c r="F18" s="115">
        <v>2013</v>
      </c>
      <c r="G18" s="114">
        <v>2049</v>
      </c>
      <c r="H18" s="114">
        <v>2144</v>
      </c>
      <c r="I18" s="114">
        <v>2103</v>
      </c>
      <c r="J18" s="140">
        <v>2072</v>
      </c>
      <c r="K18" s="114">
        <v>-59</v>
      </c>
      <c r="L18" s="116">
        <v>-2.8474903474903477</v>
      </c>
    </row>
    <row r="19" spans="1:12" s="110" customFormat="1" ht="15" customHeight="1" x14ac:dyDescent="0.2">
      <c r="A19" s="120"/>
      <c r="B19" s="119"/>
      <c r="C19" s="258" t="s">
        <v>107</v>
      </c>
      <c r="E19" s="113">
        <v>65.18505707367693</v>
      </c>
      <c r="F19" s="115">
        <v>3769</v>
      </c>
      <c r="G19" s="114">
        <v>3883</v>
      </c>
      <c r="H19" s="114">
        <v>4022</v>
      </c>
      <c r="I19" s="114">
        <v>4106</v>
      </c>
      <c r="J19" s="140">
        <v>4054</v>
      </c>
      <c r="K19" s="114">
        <v>-285</v>
      </c>
      <c r="L19" s="116">
        <v>-7.0300937345831276</v>
      </c>
    </row>
    <row r="20" spans="1:12" s="110" customFormat="1" ht="15" customHeight="1" x14ac:dyDescent="0.2">
      <c r="A20" s="120"/>
      <c r="B20" s="121" t="s">
        <v>110</v>
      </c>
      <c r="C20" s="258"/>
      <c r="E20" s="113">
        <v>20.445486518171162</v>
      </c>
      <c r="F20" s="115">
        <v>2616</v>
      </c>
      <c r="G20" s="114">
        <v>2612</v>
      </c>
      <c r="H20" s="114">
        <v>2644</v>
      </c>
      <c r="I20" s="114">
        <v>2650</v>
      </c>
      <c r="J20" s="140">
        <v>2597</v>
      </c>
      <c r="K20" s="114">
        <v>19</v>
      </c>
      <c r="L20" s="116">
        <v>0.73161340007701192</v>
      </c>
    </row>
    <row r="21" spans="1:12" s="110" customFormat="1" ht="15" customHeight="1" x14ac:dyDescent="0.2">
      <c r="A21" s="120"/>
      <c r="B21" s="119"/>
      <c r="C21" s="258" t="s">
        <v>106</v>
      </c>
      <c r="E21" s="113">
        <v>37.805810397553515</v>
      </c>
      <c r="F21" s="115">
        <v>989</v>
      </c>
      <c r="G21" s="114">
        <v>968</v>
      </c>
      <c r="H21" s="114">
        <v>992</v>
      </c>
      <c r="I21" s="114">
        <v>982</v>
      </c>
      <c r="J21" s="140">
        <v>945</v>
      </c>
      <c r="K21" s="114">
        <v>44</v>
      </c>
      <c r="L21" s="116">
        <v>4.6560846560846558</v>
      </c>
    </row>
    <row r="22" spans="1:12" s="110" customFormat="1" ht="15" customHeight="1" x14ac:dyDescent="0.2">
      <c r="A22" s="120"/>
      <c r="B22" s="119"/>
      <c r="C22" s="258" t="s">
        <v>107</v>
      </c>
      <c r="E22" s="113">
        <v>62.194189602446485</v>
      </c>
      <c r="F22" s="115">
        <v>1627</v>
      </c>
      <c r="G22" s="114">
        <v>1644</v>
      </c>
      <c r="H22" s="114">
        <v>1652</v>
      </c>
      <c r="I22" s="114">
        <v>1668</v>
      </c>
      <c r="J22" s="140">
        <v>1652</v>
      </c>
      <c r="K22" s="114">
        <v>-25</v>
      </c>
      <c r="L22" s="116">
        <v>-1.513317191283293</v>
      </c>
    </row>
    <row r="23" spans="1:12" s="110" customFormat="1" ht="15" customHeight="1" x14ac:dyDescent="0.2">
      <c r="A23" s="120"/>
      <c r="B23" s="121" t="s">
        <v>111</v>
      </c>
      <c r="C23" s="258"/>
      <c r="E23" s="113">
        <v>17.0926143024619</v>
      </c>
      <c r="F23" s="115">
        <v>2187</v>
      </c>
      <c r="G23" s="114">
        <v>2252</v>
      </c>
      <c r="H23" s="114">
        <v>2261</v>
      </c>
      <c r="I23" s="114">
        <v>2268</v>
      </c>
      <c r="J23" s="140">
        <v>2194</v>
      </c>
      <c r="K23" s="114">
        <v>-7</v>
      </c>
      <c r="L23" s="116">
        <v>-0.31905195989061075</v>
      </c>
    </row>
    <row r="24" spans="1:12" s="110" customFormat="1" ht="15" customHeight="1" x14ac:dyDescent="0.2">
      <c r="A24" s="120"/>
      <c r="B24" s="119"/>
      <c r="C24" s="258" t="s">
        <v>106</v>
      </c>
      <c r="E24" s="113">
        <v>58.253315043438498</v>
      </c>
      <c r="F24" s="115">
        <v>1274</v>
      </c>
      <c r="G24" s="114">
        <v>1302</v>
      </c>
      <c r="H24" s="114">
        <v>1298</v>
      </c>
      <c r="I24" s="114">
        <v>1310</v>
      </c>
      <c r="J24" s="140">
        <v>1277</v>
      </c>
      <c r="K24" s="114">
        <v>-3</v>
      </c>
      <c r="L24" s="116">
        <v>-0.23492560689115113</v>
      </c>
    </row>
    <row r="25" spans="1:12" s="110" customFormat="1" ht="15" customHeight="1" x14ac:dyDescent="0.2">
      <c r="A25" s="120"/>
      <c r="B25" s="119"/>
      <c r="C25" s="258" t="s">
        <v>107</v>
      </c>
      <c r="E25" s="113">
        <v>41.746684956561502</v>
      </c>
      <c r="F25" s="115">
        <v>913</v>
      </c>
      <c r="G25" s="114">
        <v>950</v>
      </c>
      <c r="H25" s="114">
        <v>963</v>
      </c>
      <c r="I25" s="114">
        <v>958</v>
      </c>
      <c r="J25" s="140">
        <v>917</v>
      </c>
      <c r="K25" s="114">
        <v>-4</v>
      </c>
      <c r="L25" s="116">
        <v>-0.4362050163576881</v>
      </c>
    </row>
    <row r="26" spans="1:12" s="110" customFormat="1" ht="15" customHeight="1" x14ac:dyDescent="0.2">
      <c r="A26" s="120"/>
      <c r="C26" s="121" t="s">
        <v>187</v>
      </c>
      <c r="D26" s="110" t="s">
        <v>188</v>
      </c>
      <c r="E26" s="113">
        <v>1.6256350136772177</v>
      </c>
      <c r="F26" s="115">
        <v>208</v>
      </c>
      <c r="G26" s="114">
        <v>222</v>
      </c>
      <c r="H26" s="114">
        <v>233</v>
      </c>
      <c r="I26" s="114">
        <v>214</v>
      </c>
      <c r="J26" s="140">
        <v>198</v>
      </c>
      <c r="K26" s="114">
        <v>10</v>
      </c>
      <c r="L26" s="116">
        <v>5.0505050505050502</v>
      </c>
    </row>
    <row r="27" spans="1:12" s="110" customFormat="1" ht="15" customHeight="1" x14ac:dyDescent="0.2">
      <c r="A27" s="120"/>
      <c r="B27" s="119"/>
      <c r="D27" s="259" t="s">
        <v>106</v>
      </c>
      <c r="E27" s="113">
        <v>48.07692307692308</v>
      </c>
      <c r="F27" s="115">
        <v>100</v>
      </c>
      <c r="G27" s="114">
        <v>99</v>
      </c>
      <c r="H27" s="114">
        <v>113</v>
      </c>
      <c r="I27" s="114">
        <v>108</v>
      </c>
      <c r="J27" s="140">
        <v>102</v>
      </c>
      <c r="K27" s="114">
        <v>-2</v>
      </c>
      <c r="L27" s="116">
        <v>-1.9607843137254901</v>
      </c>
    </row>
    <row r="28" spans="1:12" s="110" customFormat="1" ht="15" customHeight="1" x14ac:dyDescent="0.2">
      <c r="A28" s="120"/>
      <c r="B28" s="119"/>
      <c r="D28" s="259" t="s">
        <v>107</v>
      </c>
      <c r="E28" s="113">
        <v>51.92307692307692</v>
      </c>
      <c r="F28" s="115">
        <v>108</v>
      </c>
      <c r="G28" s="114">
        <v>123</v>
      </c>
      <c r="H28" s="114">
        <v>120</v>
      </c>
      <c r="I28" s="114">
        <v>106</v>
      </c>
      <c r="J28" s="140">
        <v>96</v>
      </c>
      <c r="K28" s="114">
        <v>12</v>
      </c>
      <c r="L28" s="116">
        <v>12.5</v>
      </c>
    </row>
    <row r="29" spans="1:12" s="110" customFormat="1" ht="24" customHeight="1" x14ac:dyDescent="0.2">
      <c r="A29" s="604" t="s">
        <v>189</v>
      </c>
      <c r="B29" s="605"/>
      <c r="C29" s="605"/>
      <c r="D29" s="606"/>
      <c r="E29" s="113">
        <v>92.747166862055494</v>
      </c>
      <c r="F29" s="115">
        <v>11867</v>
      </c>
      <c r="G29" s="114">
        <v>12174</v>
      </c>
      <c r="H29" s="114">
        <v>12660</v>
      </c>
      <c r="I29" s="114">
        <v>12827</v>
      </c>
      <c r="J29" s="140">
        <v>12407</v>
      </c>
      <c r="K29" s="114">
        <v>-540</v>
      </c>
      <c r="L29" s="116">
        <v>-4.3523817199967763</v>
      </c>
    </row>
    <row r="30" spans="1:12" s="110" customFormat="1" ht="15" customHeight="1" x14ac:dyDescent="0.2">
      <c r="A30" s="120"/>
      <c r="B30" s="119"/>
      <c r="C30" s="258" t="s">
        <v>106</v>
      </c>
      <c r="E30" s="113">
        <v>41.712311451925508</v>
      </c>
      <c r="F30" s="115">
        <v>4950</v>
      </c>
      <c r="G30" s="114">
        <v>5066</v>
      </c>
      <c r="H30" s="114">
        <v>5222</v>
      </c>
      <c r="I30" s="114">
        <v>5280</v>
      </c>
      <c r="J30" s="140">
        <v>5086</v>
      </c>
      <c r="K30" s="114">
        <v>-136</v>
      </c>
      <c r="L30" s="116">
        <v>-2.6740070782540308</v>
      </c>
    </row>
    <row r="31" spans="1:12" s="110" customFormat="1" ht="15" customHeight="1" x14ac:dyDescent="0.2">
      <c r="A31" s="120"/>
      <c r="B31" s="119"/>
      <c r="C31" s="258" t="s">
        <v>107</v>
      </c>
      <c r="E31" s="113">
        <v>58.287688548074492</v>
      </c>
      <c r="F31" s="115">
        <v>6917</v>
      </c>
      <c r="G31" s="114">
        <v>7108</v>
      </c>
      <c r="H31" s="114">
        <v>7438</v>
      </c>
      <c r="I31" s="114">
        <v>7547</v>
      </c>
      <c r="J31" s="140">
        <v>7321</v>
      </c>
      <c r="K31" s="114">
        <v>-404</v>
      </c>
      <c r="L31" s="116">
        <v>-5.5183718071301735</v>
      </c>
    </row>
    <row r="32" spans="1:12" s="110" customFormat="1" ht="15" customHeight="1" x14ac:dyDescent="0.2">
      <c r="A32" s="120"/>
      <c r="B32" s="119" t="s">
        <v>117</v>
      </c>
      <c r="C32" s="258"/>
      <c r="E32" s="113">
        <v>7.0730754200859707</v>
      </c>
      <c r="F32" s="114">
        <v>905</v>
      </c>
      <c r="G32" s="114">
        <v>898</v>
      </c>
      <c r="H32" s="114">
        <v>951</v>
      </c>
      <c r="I32" s="114">
        <v>904</v>
      </c>
      <c r="J32" s="140">
        <v>875</v>
      </c>
      <c r="K32" s="114">
        <v>30</v>
      </c>
      <c r="L32" s="116">
        <v>3.4285714285714284</v>
      </c>
    </row>
    <row r="33" spans="1:12" s="110" customFormat="1" ht="15" customHeight="1" x14ac:dyDescent="0.2">
      <c r="A33" s="120"/>
      <c r="B33" s="119"/>
      <c r="C33" s="258" t="s">
        <v>106</v>
      </c>
      <c r="E33" s="113">
        <v>42.099447513812152</v>
      </c>
      <c r="F33" s="114">
        <v>381</v>
      </c>
      <c r="G33" s="114">
        <v>355</v>
      </c>
      <c r="H33" s="114">
        <v>400</v>
      </c>
      <c r="I33" s="114">
        <v>378</v>
      </c>
      <c r="J33" s="140">
        <v>376</v>
      </c>
      <c r="K33" s="114">
        <v>5</v>
      </c>
      <c r="L33" s="116">
        <v>1.3297872340425532</v>
      </c>
    </row>
    <row r="34" spans="1:12" s="110" customFormat="1" ht="15" customHeight="1" x14ac:dyDescent="0.2">
      <c r="A34" s="120"/>
      <c r="B34" s="119"/>
      <c r="C34" s="258" t="s">
        <v>107</v>
      </c>
      <c r="E34" s="113">
        <v>57.900552486187848</v>
      </c>
      <c r="F34" s="114">
        <v>524</v>
      </c>
      <c r="G34" s="114">
        <v>543</v>
      </c>
      <c r="H34" s="114">
        <v>551</v>
      </c>
      <c r="I34" s="114">
        <v>526</v>
      </c>
      <c r="J34" s="140">
        <v>499</v>
      </c>
      <c r="K34" s="114">
        <v>25</v>
      </c>
      <c r="L34" s="116">
        <v>5.0100200400801604</v>
      </c>
    </row>
    <row r="35" spans="1:12" s="110" customFormat="1" ht="24" customHeight="1" x14ac:dyDescent="0.2">
      <c r="A35" s="604" t="s">
        <v>192</v>
      </c>
      <c r="B35" s="605"/>
      <c r="C35" s="605"/>
      <c r="D35" s="606"/>
      <c r="E35" s="113">
        <v>19.218444704962877</v>
      </c>
      <c r="F35" s="114">
        <v>2459</v>
      </c>
      <c r="G35" s="114">
        <v>2501</v>
      </c>
      <c r="H35" s="114">
        <v>2691</v>
      </c>
      <c r="I35" s="114">
        <v>2782</v>
      </c>
      <c r="J35" s="114">
        <v>2581</v>
      </c>
      <c r="K35" s="318">
        <v>-122</v>
      </c>
      <c r="L35" s="319">
        <v>-4.7268500581170088</v>
      </c>
    </row>
    <row r="36" spans="1:12" s="110" customFormat="1" ht="15" customHeight="1" x14ac:dyDescent="0.2">
      <c r="A36" s="120"/>
      <c r="B36" s="119"/>
      <c r="C36" s="258" t="s">
        <v>106</v>
      </c>
      <c r="E36" s="113">
        <v>42.659617730784873</v>
      </c>
      <c r="F36" s="114">
        <v>1049</v>
      </c>
      <c r="G36" s="114">
        <v>1068</v>
      </c>
      <c r="H36" s="114">
        <v>1128</v>
      </c>
      <c r="I36" s="114">
        <v>1206</v>
      </c>
      <c r="J36" s="114">
        <v>1118</v>
      </c>
      <c r="K36" s="318">
        <v>-69</v>
      </c>
      <c r="L36" s="116">
        <v>-6.1717352415026836</v>
      </c>
    </row>
    <row r="37" spans="1:12" s="110" customFormat="1" ht="15" customHeight="1" x14ac:dyDescent="0.2">
      <c r="A37" s="120"/>
      <c r="B37" s="119"/>
      <c r="C37" s="258" t="s">
        <v>107</v>
      </c>
      <c r="E37" s="113">
        <v>57.340382269215127</v>
      </c>
      <c r="F37" s="114">
        <v>1410</v>
      </c>
      <c r="G37" s="114">
        <v>1433</v>
      </c>
      <c r="H37" s="114">
        <v>1563</v>
      </c>
      <c r="I37" s="114">
        <v>1576</v>
      </c>
      <c r="J37" s="140">
        <v>1463</v>
      </c>
      <c r="K37" s="114">
        <v>-53</v>
      </c>
      <c r="L37" s="116">
        <v>-3.622693096377307</v>
      </c>
    </row>
    <row r="38" spans="1:12" s="110" customFormat="1" ht="15" customHeight="1" x14ac:dyDescent="0.2">
      <c r="A38" s="120"/>
      <c r="B38" s="119" t="s">
        <v>328</v>
      </c>
      <c r="C38" s="258"/>
      <c r="E38" s="113">
        <v>60.312622118014851</v>
      </c>
      <c r="F38" s="114">
        <v>7717</v>
      </c>
      <c r="G38" s="114">
        <v>7823</v>
      </c>
      <c r="H38" s="114">
        <v>8090</v>
      </c>
      <c r="I38" s="114">
        <v>8106</v>
      </c>
      <c r="J38" s="140">
        <v>7889</v>
      </c>
      <c r="K38" s="114">
        <v>-172</v>
      </c>
      <c r="L38" s="116">
        <v>-2.1802509823805298</v>
      </c>
    </row>
    <row r="39" spans="1:12" s="110" customFormat="1" ht="15" customHeight="1" x14ac:dyDescent="0.2">
      <c r="A39" s="120"/>
      <c r="B39" s="119"/>
      <c r="C39" s="258" t="s">
        <v>106</v>
      </c>
      <c r="E39" s="113">
        <v>42.140728262278088</v>
      </c>
      <c r="F39" s="115">
        <v>3252</v>
      </c>
      <c r="G39" s="114">
        <v>3272</v>
      </c>
      <c r="H39" s="114">
        <v>3387</v>
      </c>
      <c r="I39" s="114">
        <v>3344</v>
      </c>
      <c r="J39" s="140">
        <v>3256</v>
      </c>
      <c r="K39" s="114">
        <v>-4</v>
      </c>
      <c r="L39" s="116">
        <v>-0.12285012285012285</v>
      </c>
    </row>
    <row r="40" spans="1:12" s="110" customFormat="1" ht="15" customHeight="1" x14ac:dyDescent="0.2">
      <c r="A40" s="120"/>
      <c r="B40" s="119"/>
      <c r="C40" s="258" t="s">
        <v>107</v>
      </c>
      <c r="E40" s="113">
        <v>57.859271737721912</v>
      </c>
      <c r="F40" s="115">
        <v>4465</v>
      </c>
      <c r="G40" s="114">
        <v>4551</v>
      </c>
      <c r="H40" s="114">
        <v>4703</v>
      </c>
      <c r="I40" s="114">
        <v>4762</v>
      </c>
      <c r="J40" s="140">
        <v>4633</v>
      </c>
      <c r="K40" s="114">
        <v>-168</v>
      </c>
      <c r="L40" s="116">
        <v>-3.6261601554068639</v>
      </c>
    </row>
    <row r="41" spans="1:12" s="110" customFormat="1" ht="15" customHeight="1" x14ac:dyDescent="0.2">
      <c r="A41" s="120"/>
      <c r="B41" s="320" t="s">
        <v>515</v>
      </c>
      <c r="C41" s="258"/>
      <c r="E41" s="113">
        <v>4.7205939820242282</v>
      </c>
      <c r="F41" s="115">
        <v>604</v>
      </c>
      <c r="G41" s="114">
        <v>616</v>
      </c>
      <c r="H41" s="114">
        <v>607</v>
      </c>
      <c r="I41" s="114">
        <v>612</v>
      </c>
      <c r="J41" s="140">
        <v>589</v>
      </c>
      <c r="K41" s="114">
        <v>15</v>
      </c>
      <c r="L41" s="116">
        <v>2.5466893039049237</v>
      </c>
    </row>
    <row r="42" spans="1:12" s="110" customFormat="1" ht="15" customHeight="1" x14ac:dyDescent="0.2">
      <c r="A42" s="120"/>
      <c r="B42" s="119"/>
      <c r="C42" s="268" t="s">
        <v>106</v>
      </c>
      <c r="D42" s="182"/>
      <c r="E42" s="113">
        <v>43.70860927152318</v>
      </c>
      <c r="F42" s="115">
        <v>264</v>
      </c>
      <c r="G42" s="114">
        <v>282</v>
      </c>
      <c r="H42" s="114">
        <v>270</v>
      </c>
      <c r="I42" s="114">
        <v>258</v>
      </c>
      <c r="J42" s="140">
        <v>255</v>
      </c>
      <c r="K42" s="114">
        <v>9</v>
      </c>
      <c r="L42" s="116">
        <v>3.5294117647058822</v>
      </c>
    </row>
    <row r="43" spans="1:12" s="110" customFormat="1" ht="15" customHeight="1" x14ac:dyDescent="0.2">
      <c r="A43" s="120"/>
      <c r="B43" s="119"/>
      <c r="C43" s="268" t="s">
        <v>107</v>
      </c>
      <c r="D43" s="182"/>
      <c r="E43" s="113">
        <v>56.29139072847682</v>
      </c>
      <c r="F43" s="115">
        <v>340</v>
      </c>
      <c r="G43" s="114">
        <v>334</v>
      </c>
      <c r="H43" s="114">
        <v>337</v>
      </c>
      <c r="I43" s="114">
        <v>354</v>
      </c>
      <c r="J43" s="140">
        <v>334</v>
      </c>
      <c r="K43" s="114">
        <v>6</v>
      </c>
      <c r="L43" s="116">
        <v>1.7964071856287425</v>
      </c>
    </row>
    <row r="44" spans="1:12" s="110" customFormat="1" ht="15" customHeight="1" x14ac:dyDescent="0.2">
      <c r="A44" s="120"/>
      <c r="B44" s="119" t="s">
        <v>205</v>
      </c>
      <c r="C44" s="268"/>
      <c r="D44" s="182"/>
      <c r="E44" s="113">
        <v>15.748339194998046</v>
      </c>
      <c r="F44" s="115">
        <v>2015</v>
      </c>
      <c r="G44" s="114">
        <v>2159</v>
      </c>
      <c r="H44" s="114">
        <v>2251</v>
      </c>
      <c r="I44" s="114">
        <v>2259</v>
      </c>
      <c r="J44" s="140">
        <v>2241</v>
      </c>
      <c r="K44" s="114">
        <v>-226</v>
      </c>
      <c r="L44" s="116">
        <v>-10.084783578759483</v>
      </c>
    </row>
    <row r="45" spans="1:12" s="110" customFormat="1" ht="15" customHeight="1" x14ac:dyDescent="0.2">
      <c r="A45" s="120"/>
      <c r="B45" s="119"/>
      <c r="C45" s="268" t="s">
        <v>106</v>
      </c>
      <c r="D45" s="182"/>
      <c r="E45" s="113">
        <v>38.46153846153846</v>
      </c>
      <c r="F45" s="115">
        <v>775</v>
      </c>
      <c r="G45" s="114">
        <v>809</v>
      </c>
      <c r="H45" s="114">
        <v>851</v>
      </c>
      <c r="I45" s="114">
        <v>861</v>
      </c>
      <c r="J45" s="140">
        <v>839</v>
      </c>
      <c r="K45" s="114">
        <v>-64</v>
      </c>
      <c r="L45" s="116">
        <v>-7.6281287246722291</v>
      </c>
    </row>
    <row r="46" spans="1:12" s="110" customFormat="1" ht="15" customHeight="1" x14ac:dyDescent="0.2">
      <c r="A46" s="123"/>
      <c r="B46" s="124"/>
      <c r="C46" s="260" t="s">
        <v>107</v>
      </c>
      <c r="D46" s="261"/>
      <c r="E46" s="125">
        <v>61.53846153846154</v>
      </c>
      <c r="F46" s="143">
        <v>1240</v>
      </c>
      <c r="G46" s="144">
        <v>1350</v>
      </c>
      <c r="H46" s="144">
        <v>1400</v>
      </c>
      <c r="I46" s="144">
        <v>1398</v>
      </c>
      <c r="J46" s="145">
        <v>1402</v>
      </c>
      <c r="K46" s="144">
        <v>-162</v>
      </c>
      <c r="L46" s="146">
        <v>-11.554921540656206</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329</v>
      </c>
      <c r="B49" s="192"/>
      <c r="C49" s="192"/>
      <c r="D49" s="192"/>
      <c r="E49" s="273"/>
      <c r="F49" s="274"/>
      <c r="G49" s="274"/>
      <c r="H49" s="274"/>
      <c r="I49" s="274"/>
      <c r="J49" s="274"/>
      <c r="K49" s="274"/>
      <c r="L49" s="276"/>
    </row>
    <row r="50" spans="1:12" ht="14.25" customHeight="1" x14ac:dyDescent="0.2">
      <c r="A50" s="535" t="s">
        <v>516</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19"/>
      <c r="B53" s="619"/>
      <c r="C53" s="619"/>
      <c r="D53" s="619"/>
      <c r="E53" s="619"/>
      <c r="F53" s="619"/>
      <c r="G53" s="619"/>
      <c r="H53" s="619"/>
      <c r="I53" s="619"/>
      <c r="J53" s="619"/>
      <c r="K53" s="619"/>
      <c r="L53" s="619"/>
    </row>
    <row r="54" spans="1:12" ht="21" customHeight="1" x14ac:dyDescent="0.2">
      <c r="A54" s="602"/>
      <c r="B54" s="602"/>
      <c r="C54" s="602"/>
      <c r="D54" s="602"/>
      <c r="E54" s="602"/>
      <c r="F54" s="602"/>
      <c r="G54" s="602"/>
      <c r="H54" s="602"/>
      <c r="I54" s="602"/>
      <c r="J54" s="602"/>
      <c r="K54" s="602"/>
      <c r="L54" s="602"/>
    </row>
    <row r="55" spans="1:12" ht="12.75" customHeight="1" x14ac:dyDescent="0.2"/>
  </sheetData>
  <mergeCells count="21">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35:D35"/>
    <mergeCell ref="A51:L51"/>
    <mergeCell ref="A52:L52"/>
    <mergeCell ref="A53:L53"/>
    <mergeCell ref="A54:L5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330</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12795</v>
      </c>
      <c r="E11" s="114">
        <v>13099</v>
      </c>
      <c r="F11" s="114">
        <v>13639</v>
      </c>
      <c r="G11" s="114">
        <v>13759</v>
      </c>
      <c r="H11" s="140">
        <v>13300</v>
      </c>
      <c r="I11" s="115">
        <v>-505</v>
      </c>
      <c r="J11" s="116">
        <v>-3.7969924812030076</v>
      </c>
    </row>
    <row r="12" spans="1:15" s="110" customFormat="1" ht="24.95" customHeight="1" x14ac:dyDescent="0.2">
      <c r="A12" s="193" t="s">
        <v>132</v>
      </c>
      <c r="B12" s="194" t="s">
        <v>133</v>
      </c>
      <c r="C12" s="113">
        <v>4.0640875341930442</v>
      </c>
      <c r="D12" s="115">
        <v>520</v>
      </c>
      <c r="E12" s="114">
        <v>514</v>
      </c>
      <c r="F12" s="114">
        <v>539</v>
      </c>
      <c r="G12" s="114">
        <v>560</v>
      </c>
      <c r="H12" s="140">
        <v>513</v>
      </c>
      <c r="I12" s="115">
        <v>7</v>
      </c>
      <c r="J12" s="116">
        <v>1.364522417153996</v>
      </c>
    </row>
    <row r="13" spans="1:15" s="110" customFormat="1" ht="24.95" customHeight="1" x14ac:dyDescent="0.2">
      <c r="A13" s="193" t="s">
        <v>134</v>
      </c>
      <c r="B13" s="199" t="s">
        <v>214</v>
      </c>
      <c r="C13" s="113">
        <v>1.0082063305978899</v>
      </c>
      <c r="D13" s="115">
        <v>129</v>
      </c>
      <c r="E13" s="114">
        <v>129</v>
      </c>
      <c r="F13" s="114">
        <v>127</v>
      </c>
      <c r="G13" s="114">
        <v>123</v>
      </c>
      <c r="H13" s="140">
        <v>126</v>
      </c>
      <c r="I13" s="115">
        <v>3</v>
      </c>
      <c r="J13" s="116">
        <v>2.3809523809523809</v>
      </c>
    </row>
    <row r="14" spans="1:15" s="287" customFormat="1" ht="24.95" customHeight="1" x14ac:dyDescent="0.2">
      <c r="A14" s="193" t="s">
        <v>215</v>
      </c>
      <c r="B14" s="199" t="s">
        <v>137</v>
      </c>
      <c r="C14" s="113">
        <v>5.3067604533020711</v>
      </c>
      <c r="D14" s="115">
        <v>679</v>
      </c>
      <c r="E14" s="114">
        <v>717</v>
      </c>
      <c r="F14" s="114">
        <v>748</v>
      </c>
      <c r="G14" s="114">
        <v>766</v>
      </c>
      <c r="H14" s="140">
        <v>764</v>
      </c>
      <c r="I14" s="115">
        <v>-85</v>
      </c>
      <c r="J14" s="116">
        <v>-11.125654450261781</v>
      </c>
      <c r="K14" s="110"/>
      <c r="L14" s="110"/>
      <c r="M14" s="110"/>
      <c r="N14" s="110"/>
      <c r="O14" s="110"/>
    </row>
    <row r="15" spans="1:15" s="110" customFormat="1" ht="24.95" customHeight="1" x14ac:dyDescent="0.2">
      <c r="A15" s="193" t="s">
        <v>216</v>
      </c>
      <c r="B15" s="199" t="s">
        <v>217</v>
      </c>
      <c r="C15" s="113">
        <v>2.2118014849550605</v>
      </c>
      <c r="D15" s="115">
        <v>283</v>
      </c>
      <c r="E15" s="114">
        <v>299</v>
      </c>
      <c r="F15" s="114">
        <v>322</v>
      </c>
      <c r="G15" s="114">
        <v>322</v>
      </c>
      <c r="H15" s="140">
        <v>320</v>
      </c>
      <c r="I15" s="115">
        <v>-37</v>
      </c>
      <c r="J15" s="116">
        <v>-11.5625</v>
      </c>
    </row>
    <row r="16" spans="1:15" s="287" customFormat="1" ht="24.95" customHeight="1" x14ac:dyDescent="0.2">
      <c r="A16" s="193" t="s">
        <v>218</v>
      </c>
      <c r="B16" s="199" t="s">
        <v>141</v>
      </c>
      <c r="C16" s="113">
        <v>2.2196170379054316</v>
      </c>
      <c r="D16" s="115">
        <v>284</v>
      </c>
      <c r="E16" s="114">
        <v>312</v>
      </c>
      <c r="F16" s="114">
        <v>313</v>
      </c>
      <c r="G16" s="114">
        <v>326</v>
      </c>
      <c r="H16" s="140">
        <v>324</v>
      </c>
      <c r="I16" s="115">
        <v>-40</v>
      </c>
      <c r="J16" s="116">
        <v>-12.345679012345679</v>
      </c>
      <c r="K16" s="110"/>
      <c r="L16" s="110"/>
      <c r="M16" s="110"/>
      <c r="N16" s="110"/>
      <c r="O16" s="110"/>
    </row>
    <row r="17" spans="1:15" s="110" customFormat="1" ht="24.95" customHeight="1" x14ac:dyDescent="0.2">
      <c r="A17" s="193" t="s">
        <v>142</v>
      </c>
      <c r="B17" s="199" t="s">
        <v>220</v>
      </c>
      <c r="C17" s="113">
        <v>0.87534193044157871</v>
      </c>
      <c r="D17" s="115">
        <v>112</v>
      </c>
      <c r="E17" s="114">
        <v>106</v>
      </c>
      <c r="F17" s="114">
        <v>113</v>
      </c>
      <c r="G17" s="114">
        <v>118</v>
      </c>
      <c r="H17" s="140">
        <v>120</v>
      </c>
      <c r="I17" s="115">
        <v>-8</v>
      </c>
      <c r="J17" s="116">
        <v>-6.666666666666667</v>
      </c>
    </row>
    <row r="18" spans="1:15" s="287" customFormat="1" ht="24.95" customHeight="1" x14ac:dyDescent="0.2">
      <c r="A18" s="201" t="s">
        <v>144</v>
      </c>
      <c r="B18" s="202" t="s">
        <v>145</v>
      </c>
      <c r="C18" s="113">
        <v>4.8065650644783116</v>
      </c>
      <c r="D18" s="115">
        <v>615</v>
      </c>
      <c r="E18" s="114">
        <v>597</v>
      </c>
      <c r="F18" s="114">
        <v>589</v>
      </c>
      <c r="G18" s="114">
        <v>597</v>
      </c>
      <c r="H18" s="140">
        <v>593</v>
      </c>
      <c r="I18" s="115">
        <v>22</v>
      </c>
      <c r="J18" s="116">
        <v>3.7099494097807759</v>
      </c>
      <c r="K18" s="110"/>
      <c r="L18" s="110"/>
      <c r="M18" s="110"/>
      <c r="N18" s="110"/>
      <c r="O18" s="110"/>
    </row>
    <row r="19" spans="1:15" s="110" customFormat="1" ht="24.95" customHeight="1" x14ac:dyDescent="0.2">
      <c r="A19" s="193" t="s">
        <v>146</v>
      </c>
      <c r="B19" s="199" t="s">
        <v>147</v>
      </c>
      <c r="C19" s="113">
        <v>19.585775693630325</v>
      </c>
      <c r="D19" s="115">
        <v>2506</v>
      </c>
      <c r="E19" s="114">
        <v>2564</v>
      </c>
      <c r="F19" s="114">
        <v>2580</v>
      </c>
      <c r="G19" s="114">
        <v>2598</v>
      </c>
      <c r="H19" s="140">
        <v>2570</v>
      </c>
      <c r="I19" s="115">
        <v>-64</v>
      </c>
      <c r="J19" s="116">
        <v>-2.4902723735408561</v>
      </c>
    </row>
    <row r="20" spans="1:15" s="287" customFormat="1" ht="24.95" customHeight="1" x14ac:dyDescent="0.2">
      <c r="A20" s="193" t="s">
        <v>148</v>
      </c>
      <c r="B20" s="199" t="s">
        <v>149</v>
      </c>
      <c r="C20" s="113">
        <v>5.3536537710042982</v>
      </c>
      <c r="D20" s="115">
        <v>685</v>
      </c>
      <c r="E20" s="114">
        <v>693</v>
      </c>
      <c r="F20" s="114">
        <v>746</v>
      </c>
      <c r="G20" s="114">
        <v>719</v>
      </c>
      <c r="H20" s="140">
        <v>702</v>
      </c>
      <c r="I20" s="115">
        <v>-17</v>
      </c>
      <c r="J20" s="116">
        <v>-2.4216524216524218</v>
      </c>
      <c r="K20" s="110"/>
      <c r="L20" s="110"/>
      <c r="M20" s="110"/>
      <c r="N20" s="110"/>
      <c r="O20" s="110"/>
    </row>
    <row r="21" spans="1:15" s="110" customFormat="1" ht="24.95" customHeight="1" x14ac:dyDescent="0.2">
      <c r="A21" s="201" t="s">
        <v>150</v>
      </c>
      <c r="B21" s="202" t="s">
        <v>151</v>
      </c>
      <c r="C21" s="113">
        <v>14.497850722938647</v>
      </c>
      <c r="D21" s="115">
        <v>1855</v>
      </c>
      <c r="E21" s="114">
        <v>2049</v>
      </c>
      <c r="F21" s="114">
        <v>2163</v>
      </c>
      <c r="G21" s="114">
        <v>2226</v>
      </c>
      <c r="H21" s="140">
        <v>2011</v>
      </c>
      <c r="I21" s="115">
        <v>-156</v>
      </c>
      <c r="J21" s="116">
        <v>-7.7573346593734458</v>
      </c>
    </row>
    <row r="22" spans="1:15" s="110" customFormat="1" ht="24.95" customHeight="1" x14ac:dyDescent="0.2">
      <c r="A22" s="201" t="s">
        <v>152</v>
      </c>
      <c r="B22" s="199" t="s">
        <v>153</v>
      </c>
      <c r="C22" s="113">
        <v>2.5244236029699101</v>
      </c>
      <c r="D22" s="115">
        <v>323</v>
      </c>
      <c r="E22" s="114">
        <v>332</v>
      </c>
      <c r="F22" s="114">
        <v>336</v>
      </c>
      <c r="G22" s="114">
        <v>335</v>
      </c>
      <c r="H22" s="140">
        <v>342</v>
      </c>
      <c r="I22" s="115">
        <v>-19</v>
      </c>
      <c r="J22" s="116">
        <v>-5.5555555555555554</v>
      </c>
    </row>
    <row r="23" spans="1:15" s="110" customFormat="1" ht="24.95" customHeight="1" x14ac:dyDescent="0.2">
      <c r="A23" s="193" t="s">
        <v>154</v>
      </c>
      <c r="B23" s="199" t="s">
        <v>155</v>
      </c>
      <c r="C23" s="113">
        <v>0.6408753419304416</v>
      </c>
      <c r="D23" s="115">
        <v>82</v>
      </c>
      <c r="E23" s="114">
        <v>77</v>
      </c>
      <c r="F23" s="114">
        <v>68</v>
      </c>
      <c r="G23" s="114" t="s">
        <v>513</v>
      </c>
      <c r="H23" s="140" t="s">
        <v>513</v>
      </c>
      <c r="I23" s="115" t="s">
        <v>513</v>
      </c>
      <c r="J23" s="116" t="s">
        <v>513</v>
      </c>
    </row>
    <row r="24" spans="1:15" s="110" customFormat="1" ht="24.95" customHeight="1" x14ac:dyDescent="0.2">
      <c r="A24" s="193" t="s">
        <v>156</v>
      </c>
      <c r="B24" s="199" t="s">
        <v>221</v>
      </c>
      <c r="C24" s="113">
        <v>5.0175849941383355</v>
      </c>
      <c r="D24" s="115">
        <v>642</v>
      </c>
      <c r="E24" s="114">
        <v>703</v>
      </c>
      <c r="F24" s="114">
        <v>759</v>
      </c>
      <c r="G24" s="114">
        <v>746</v>
      </c>
      <c r="H24" s="140">
        <v>717</v>
      </c>
      <c r="I24" s="115">
        <v>-75</v>
      </c>
      <c r="J24" s="116">
        <v>-10.460251046025105</v>
      </c>
    </row>
    <row r="25" spans="1:15" s="110" customFormat="1" ht="24.95" customHeight="1" x14ac:dyDescent="0.2">
      <c r="A25" s="193" t="s">
        <v>222</v>
      </c>
      <c r="B25" s="204" t="s">
        <v>159</v>
      </c>
      <c r="C25" s="113">
        <v>10.996483001172333</v>
      </c>
      <c r="D25" s="115">
        <v>1407</v>
      </c>
      <c r="E25" s="114">
        <v>1404</v>
      </c>
      <c r="F25" s="114">
        <v>1387</v>
      </c>
      <c r="G25" s="114">
        <v>1386</v>
      </c>
      <c r="H25" s="140">
        <v>1411</v>
      </c>
      <c r="I25" s="115">
        <v>-4</v>
      </c>
      <c r="J25" s="116">
        <v>-0.28348688873139616</v>
      </c>
    </row>
    <row r="26" spans="1:15" s="110" customFormat="1" ht="24.95" customHeight="1" x14ac:dyDescent="0.2">
      <c r="A26" s="201">
        <v>782.78300000000002</v>
      </c>
      <c r="B26" s="203" t="s">
        <v>160</v>
      </c>
      <c r="C26" s="113">
        <v>7.0339976553341149E-2</v>
      </c>
      <c r="D26" s="115">
        <v>9</v>
      </c>
      <c r="E26" s="114">
        <v>3</v>
      </c>
      <c r="F26" s="114">
        <v>3</v>
      </c>
      <c r="G26" s="114" t="s">
        <v>513</v>
      </c>
      <c r="H26" s="140" t="s">
        <v>513</v>
      </c>
      <c r="I26" s="115" t="s">
        <v>513</v>
      </c>
      <c r="J26" s="116" t="s">
        <v>513</v>
      </c>
    </row>
    <row r="27" spans="1:15" s="110" customFormat="1" ht="24.95" customHeight="1" x14ac:dyDescent="0.2">
      <c r="A27" s="193" t="s">
        <v>161</v>
      </c>
      <c r="B27" s="199" t="s">
        <v>162</v>
      </c>
      <c r="C27" s="113">
        <v>1.3208284486127393</v>
      </c>
      <c r="D27" s="115">
        <v>169</v>
      </c>
      <c r="E27" s="114">
        <v>181</v>
      </c>
      <c r="F27" s="114">
        <v>180</v>
      </c>
      <c r="G27" s="114">
        <v>192</v>
      </c>
      <c r="H27" s="140">
        <v>194</v>
      </c>
      <c r="I27" s="115">
        <v>-25</v>
      </c>
      <c r="J27" s="116">
        <v>-12.88659793814433</v>
      </c>
    </row>
    <row r="28" spans="1:15" s="110" customFormat="1" ht="24.95" customHeight="1" x14ac:dyDescent="0.2">
      <c r="A28" s="193" t="s">
        <v>163</v>
      </c>
      <c r="B28" s="199" t="s">
        <v>164</v>
      </c>
      <c r="C28" s="113">
        <v>2.7198124267291912</v>
      </c>
      <c r="D28" s="115">
        <v>348</v>
      </c>
      <c r="E28" s="114">
        <v>354</v>
      </c>
      <c r="F28" s="114">
        <v>355</v>
      </c>
      <c r="G28" s="114">
        <v>367</v>
      </c>
      <c r="H28" s="140">
        <v>360</v>
      </c>
      <c r="I28" s="115">
        <v>-12</v>
      </c>
      <c r="J28" s="116">
        <v>-3.3333333333333335</v>
      </c>
    </row>
    <row r="29" spans="1:15" s="110" customFormat="1" ht="24.95" customHeight="1" x14ac:dyDescent="0.2">
      <c r="A29" s="193">
        <v>86</v>
      </c>
      <c r="B29" s="199" t="s">
        <v>165</v>
      </c>
      <c r="C29" s="113">
        <v>4.4470496287612349</v>
      </c>
      <c r="D29" s="115">
        <v>569</v>
      </c>
      <c r="E29" s="114">
        <v>554</v>
      </c>
      <c r="F29" s="114">
        <v>549</v>
      </c>
      <c r="G29" s="114">
        <v>548</v>
      </c>
      <c r="H29" s="140">
        <v>554</v>
      </c>
      <c r="I29" s="115">
        <v>15</v>
      </c>
      <c r="J29" s="116">
        <v>2.7075812274368229</v>
      </c>
    </row>
    <row r="30" spans="1:15" s="110" customFormat="1" ht="24.95" customHeight="1" x14ac:dyDescent="0.2">
      <c r="A30" s="193">
        <v>87.88</v>
      </c>
      <c r="B30" s="204" t="s">
        <v>166</v>
      </c>
      <c r="C30" s="113">
        <v>4.8378272762797971</v>
      </c>
      <c r="D30" s="115">
        <v>619</v>
      </c>
      <c r="E30" s="114">
        <v>612</v>
      </c>
      <c r="F30" s="114">
        <v>630</v>
      </c>
      <c r="G30" s="114">
        <v>638</v>
      </c>
      <c r="H30" s="140">
        <v>613</v>
      </c>
      <c r="I30" s="115">
        <v>6</v>
      </c>
      <c r="J30" s="116">
        <v>0.97879282218597063</v>
      </c>
    </row>
    <row r="31" spans="1:15" s="110" customFormat="1" ht="24.95" customHeight="1" x14ac:dyDescent="0.2">
      <c r="A31" s="193" t="s">
        <v>167</v>
      </c>
      <c r="B31" s="199" t="s">
        <v>168</v>
      </c>
      <c r="C31" s="113">
        <v>12.801875732708089</v>
      </c>
      <c r="D31" s="115">
        <v>1638</v>
      </c>
      <c r="E31" s="114">
        <v>1616</v>
      </c>
      <c r="F31" s="114">
        <v>1880</v>
      </c>
      <c r="G31" s="114">
        <v>1886</v>
      </c>
      <c r="H31" s="140">
        <v>1753</v>
      </c>
      <c r="I31" s="115">
        <v>-115</v>
      </c>
      <c r="J31" s="116">
        <v>-6.5601825442099262</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4.0640875341930442</v>
      </c>
      <c r="D34" s="115">
        <v>520</v>
      </c>
      <c r="E34" s="114">
        <v>514</v>
      </c>
      <c r="F34" s="114">
        <v>539</v>
      </c>
      <c r="G34" s="114">
        <v>560</v>
      </c>
      <c r="H34" s="140">
        <v>513</v>
      </c>
      <c r="I34" s="115">
        <v>7</v>
      </c>
      <c r="J34" s="116">
        <v>1.364522417153996</v>
      </c>
    </row>
    <row r="35" spans="1:10" s="110" customFormat="1" ht="24.95" customHeight="1" x14ac:dyDescent="0.2">
      <c r="A35" s="292" t="s">
        <v>171</v>
      </c>
      <c r="B35" s="293" t="s">
        <v>172</v>
      </c>
      <c r="C35" s="113">
        <v>11.121531848378273</v>
      </c>
      <c r="D35" s="115">
        <v>1423</v>
      </c>
      <c r="E35" s="114">
        <v>1443</v>
      </c>
      <c r="F35" s="114">
        <v>1464</v>
      </c>
      <c r="G35" s="114">
        <v>1486</v>
      </c>
      <c r="H35" s="140">
        <v>1483</v>
      </c>
      <c r="I35" s="115">
        <v>-60</v>
      </c>
      <c r="J35" s="116">
        <v>-4.0458530006743088</v>
      </c>
    </row>
    <row r="36" spans="1:10" s="110" customFormat="1" ht="24.95" customHeight="1" x14ac:dyDescent="0.2">
      <c r="A36" s="294" t="s">
        <v>173</v>
      </c>
      <c r="B36" s="295" t="s">
        <v>174</v>
      </c>
      <c r="C36" s="125">
        <v>84.814380617428682</v>
      </c>
      <c r="D36" s="143">
        <v>10852</v>
      </c>
      <c r="E36" s="144">
        <v>11142</v>
      </c>
      <c r="F36" s="144">
        <v>11636</v>
      </c>
      <c r="G36" s="144">
        <v>11713</v>
      </c>
      <c r="H36" s="145">
        <v>11304</v>
      </c>
      <c r="I36" s="143">
        <v>-452</v>
      </c>
      <c r="J36" s="146">
        <v>-3.9985845718329793</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331</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332</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66" t="s">
        <v>97</v>
      </c>
      <c r="F8" s="566" t="s">
        <v>98</v>
      </c>
      <c r="G8" s="566" t="s">
        <v>99</v>
      </c>
      <c r="H8" s="566" t="s">
        <v>100</v>
      </c>
      <c r="I8" s="566" t="s">
        <v>101</v>
      </c>
      <c r="J8" s="590"/>
      <c r="K8" s="591"/>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12795</v>
      </c>
      <c r="F11" s="264">
        <v>13099</v>
      </c>
      <c r="G11" s="264">
        <v>13639</v>
      </c>
      <c r="H11" s="264">
        <v>13759</v>
      </c>
      <c r="I11" s="265">
        <v>13300</v>
      </c>
      <c r="J11" s="263">
        <v>-505</v>
      </c>
      <c r="K11" s="266">
        <v>-3.7969924812030076</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45.21297381789762</v>
      </c>
      <c r="E13" s="115">
        <v>5785</v>
      </c>
      <c r="F13" s="114">
        <v>5876</v>
      </c>
      <c r="G13" s="114">
        <v>6040</v>
      </c>
      <c r="H13" s="114">
        <v>6124</v>
      </c>
      <c r="I13" s="140">
        <v>5963</v>
      </c>
      <c r="J13" s="115">
        <v>-178</v>
      </c>
      <c r="K13" s="116">
        <v>-2.9850746268656718</v>
      </c>
    </row>
    <row r="14" spans="1:15" ht="15.95" customHeight="1" x14ac:dyDescent="0.2">
      <c r="A14" s="306" t="s">
        <v>230</v>
      </c>
      <c r="B14" s="307"/>
      <c r="C14" s="308"/>
      <c r="D14" s="113">
        <v>43.220007815552954</v>
      </c>
      <c r="E14" s="115">
        <v>5530</v>
      </c>
      <c r="F14" s="114">
        <v>5692</v>
      </c>
      <c r="G14" s="114">
        <v>6047</v>
      </c>
      <c r="H14" s="114">
        <v>6028</v>
      </c>
      <c r="I14" s="140">
        <v>5762</v>
      </c>
      <c r="J14" s="115">
        <v>-232</v>
      </c>
      <c r="K14" s="116">
        <v>-4.0263797292606736</v>
      </c>
    </row>
    <row r="15" spans="1:15" ht="15.95" customHeight="1" x14ac:dyDescent="0.2">
      <c r="A15" s="306" t="s">
        <v>231</v>
      </c>
      <c r="B15" s="307"/>
      <c r="C15" s="308"/>
      <c r="D15" s="113">
        <v>4.3298163345056659</v>
      </c>
      <c r="E15" s="115">
        <v>554</v>
      </c>
      <c r="F15" s="114">
        <v>570</v>
      </c>
      <c r="G15" s="114">
        <v>573</v>
      </c>
      <c r="H15" s="114">
        <v>608</v>
      </c>
      <c r="I15" s="140">
        <v>610</v>
      </c>
      <c r="J15" s="115">
        <v>-56</v>
      </c>
      <c r="K15" s="116">
        <v>-9.1803278688524586</v>
      </c>
    </row>
    <row r="16" spans="1:15" ht="15.95" customHeight="1" x14ac:dyDescent="0.2">
      <c r="A16" s="306" t="s">
        <v>232</v>
      </c>
      <c r="B16" s="307"/>
      <c r="C16" s="308"/>
      <c r="D16" s="113">
        <v>3.3528722157092616</v>
      </c>
      <c r="E16" s="115">
        <v>429</v>
      </c>
      <c r="F16" s="114">
        <v>438</v>
      </c>
      <c r="G16" s="114">
        <v>463</v>
      </c>
      <c r="H16" s="114">
        <v>469</v>
      </c>
      <c r="I16" s="140">
        <v>442</v>
      </c>
      <c r="J16" s="115">
        <v>-13</v>
      </c>
      <c r="K16" s="116">
        <v>-2.9411764705882355</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3.5326299335678</v>
      </c>
      <c r="E18" s="115">
        <v>452</v>
      </c>
      <c r="F18" s="114">
        <v>452</v>
      </c>
      <c r="G18" s="114">
        <v>503</v>
      </c>
      <c r="H18" s="114">
        <v>514</v>
      </c>
      <c r="I18" s="140">
        <v>448</v>
      </c>
      <c r="J18" s="115">
        <v>4</v>
      </c>
      <c r="K18" s="116">
        <v>0.8928571428571429</v>
      </c>
    </row>
    <row r="19" spans="1:11" ht="14.1" customHeight="1" x14ac:dyDescent="0.2">
      <c r="A19" s="306" t="s">
        <v>235</v>
      </c>
      <c r="B19" s="307" t="s">
        <v>236</v>
      </c>
      <c r="C19" s="308"/>
      <c r="D19" s="113">
        <v>2.6572880031262214</v>
      </c>
      <c r="E19" s="115">
        <v>340</v>
      </c>
      <c r="F19" s="114">
        <v>334</v>
      </c>
      <c r="G19" s="114">
        <v>363</v>
      </c>
      <c r="H19" s="114">
        <v>383</v>
      </c>
      <c r="I19" s="140">
        <v>340</v>
      </c>
      <c r="J19" s="115">
        <v>0</v>
      </c>
      <c r="K19" s="116">
        <v>0</v>
      </c>
    </row>
    <row r="20" spans="1:11" ht="14.1" customHeight="1" x14ac:dyDescent="0.2">
      <c r="A20" s="306">
        <v>12</v>
      </c>
      <c r="B20" s="307" t="s">
        <v>237</v>
      </c>
      <c r="C20" s="308"/>
      <c r="D20" s="113">
        <v>1.8679171551387261</v>
      </c>
      <c r="E20" s="115">
        <v>239</v>
      </c>
      <c r="F20" s="114">
        <v>248</v>
      </c>
      <c r="G20" s="114">
        <v>237</v>
      </c>
      <c r="H20" s="114">
        <v>237</v>
      </c>
      <c r="I20" s="140">
        <v>235</v>
      </c>
      <c r="J20" s="115">
        <v>4</v>
      </c>
      <c r="K20" s="116">
        <v>1.7021276595744681</v>
      </c>
    </row>
    <row r="21" spans="1:11" ht="14.1" customHeight="1" x14ac:dyDescent="0.2">
      <c r="A21" s="306">
        <v>21</v>
      </c>
      <c r="B21" s="307" t="s">
        <v>238</v>
      </c>
      <c r="C21" s="308"/>
      <c r="D21" s="113">
        <v>0.32825322391559203</v>
      </c>
      <c r="E21" s="115">
        <v>42</v>
      </c>
      <c r="F21" s="114">
        <v>49</v>
      </c>
      <c r="G21" s="114">
        <v>55</v>
      </c>
      <c r="H21" s="114">
        <v>53</v>
      </c>
      <c r="I21" s="140">
        <v>48</v>
      </c>
      <c r="J21" s="115">
        <v>-6</v>
      </c>
      <c r="K21" s="116">
        <v>-12.5</v>
      </c>
    </row>
    <row r="22" spans="1:11" ht="14.1" customHeight="1" x14ac:dyDescent="0.2">
      <c r="A22" s="306">
        <v>22</v>
      </c>
      <c r="B22" s="307" t="s">
        <v>239</v>
      </c>
      <c r="C22" s="308"/>
      <c r="D22" s="113">
        <v>0.91441969519343491</v>
      </c>
      <c r="E22" s="115">
        <v>117</v>
      </c>
      <c r="F22" s="114">
        <v>107</v>
      </c>
      <c r="G22" s="114">
        <v>109</v>
      </c>
      <c r="H22" s="114">
        <v>119</v>
      </c>
      <c r="I22" s="140">
        <v>140</v>
      </c>
      <c r="J22" s="115">
        <v>-23</v>
      </c>
      <c r="K22" s="116">
        <v>-16.428571428571427</v>
      </c>
    </row>
    <row r="23" spans="1:11" ht="14.1" customHeight="1" x14ac:dyDescent="0.2">
      <c r="A23" s="306">
        <v>23</v>
      </c>
      <c r="B23" s="307" t="s">
        <v>240</v>
      </c>
      <c r="C23" s="308"/>
      <c r="D23" s="113">
        <v>0.1797577178585385</v>
      </c>
      <c r="E23" s="115">
        <v>23</v>
      </c>
      <c r="F23" s="114">
        <v>23</v>
      </c>
      <c r="G23" s="114">
        <v>22</v>
      </c>
      <c r="H23" s="114">
        <v>27</v>
      </c>
      <c r="I23" s="140">
        <v>26</v>
      </c>
      <c r="J23" s="115">
        <v>-3</v>
      </c>
      <c r="K23" s="116">
        <v>-11.538461538461538</v>
      </c>
    </row>
    <row r="24" spans="1:11" ht="14.1" customHeight="1" x14ac:dyDescent="0.2">
      <c r="A24" s="306">
        <v>24</v>
      </c>
      <c r="B24" s="307" t="s">
        <v>241</v>
      </c>
      <c r="C24" s="308"/>
      <c r="D24" s="113">
        <v>0.71903087143415401</v>
      </c>
      <c r="E24" s="115">
        <v>92</v>
      </c>
      <c r="F24" s="114">
        <v>96</v>
      </c>
      <c r="G24" s="114">
        <v>130</v>
      </c>
      <c r="H24" s="114">
        <v>139</v>
      </c>
      <c r="I24" s="140">
        <v>138</v>
      </c>
      <c r="J24" s="115">
        <v>-46</v>
      </c>
      <c r="K24" s="116">
        <v>-33.333333333333336</v>
      </c>
    </row>
    <row r="25" spans="1:11" ht="14.1" customHeight="1" x14ac:dyDescent="0.2">
      <c r="A25" s="306">
        <v>25</v>
      </c>
      <c r="B25" s="307" t="s">
        <v>242</v>
      </c>
      <c r="C25" s="308"/>
      <c r="D25" s="113">
        <v>1.7428683079327862</v>
      </c>
      <c r="E25" s="115">
        <v>223</v>
      </c>
      <c r="F25" s="114">
        <v>216</v>
      </c>
      <c r="G25" s="114">
        <v>248</v>
      </c>
      <c r="H25" s="114">
        <v>246</v>
      </c>
      <c r="I25" s="140">
        <v>219</v>
      </c>
      <c r="J25" s="115">
        <v>4</v>
      </c>
      <c r="K25" s="116">
        <v>1.8264840182648401</v>
      </c>
    </row>
    <row r="26" spans="1:11" ht="14.1" customHeight="1" x14ac:dyDescent="0.2">
      <c r="A26" s="306">
        <v>26</v>
      </c>
      <c r="B26" s="307" t="s">
        <v>243</v>
      </c>
      <c r="C26" s="308"/>
      <c r="D26" s="113">
        <v>0.47674872997264556</v>
      </c>
      <c r="E26" s="115">
        <v>61</v>
      </c>
      <c r="F26" s="114">
        <v>62</v>
      </c>
      <c r="G26" s="114">
        <v>62</v>
      </c>
      <c r="H26" s="114">
        <v>63</v>
      </c>
      <c r="I26" s="140">
        <v>60</v>
      </c>
      <c r="J26" s="115">
        <v>1</v>
      </c>
      <c r="K26" s="116">
        <v>1.6666666666666667</v>
      </c>
    </row>
    <row r="27" spans="1:11" ht="14.1" customHeight="1" x14ac:dyDescent="0.2">
      <c r="A27" s="306">
        <v>27</v>
      </c>
      <c r="B27" s="307" t="s">
        <v>244</v>
      </c>
      <c r="C27" s="308"/>
      <c r="D27" s="113">
        <v>0.25791324736225085</v>
      </c>
      <c r="E27" s="115">
        <v>33</v>
      </c>
      <c r="F27" s="114">
        <v>27</v>
      </c>
      <c r="G27" s="114">
        <v>26</v>
      </c>
      <c r="H27" s="114">
        <v>29</v>
      </c>
      <c r="I27" s="140">
        <v>32</v>
      </c>
      <c r="J27" s="115">
        <v>1</v>
      </c>
      <c r="K27" s="116">
        <v>3.125</v>
      </c>
    </row>
    <row r="28" spans="1:11" ht="14.1" customHeight="1" x14ac:dyDescent="0.2">
      <c r="A28" s="306">
        <v>28</v>
      </c>
      <c r="B28" s="307" t="s">
        <v>245</v>
      </c>
      <c r="C28" s="308"/>
      <c r="D28" s="113">
        <v>0.27354435326299337</v>
      </c>
      <c r="E28" s="115">
        <v>35</v>
      </c>
      <c r="F28" s="114">
        <v>35</v>
      </c>
      <c r="G28" s="114">
        <v>35</v>
      </c>
      <c r="H28" s="114">
        <v>39</v>
      </c>
      <c r="I28" s="140">
        <v>40</v>
      </c>
      <c r="J28" s="115">
        <v>-5</v>
      </c>
      <c r="K28" s="116">
        <v>-12.5</v>
      </c>
    </row>
    <row r="29" spans="1:11" ht="14.1" customHeight="1" x14ac:dyDescent="0.2">
      <c r="A29" s="306">
        <v>29</v>
      </c>
      <c r="B29" s="307" t="s">
        <v>246</v>
      </c>
      <c r="C29" s="308"/>
      <c r="D29" s="113">
        <v>4.0797186400937866</v>
      </c>
      <c r="E29" s="115">
        <v>522</v>
      </c>
      <c r="F29" s="114">
        <v>553</v>
      </c>
      <c r="G29" s="114">
        <v>601</v>
      </c>
      <c r="H29" s="114">
        <v>604</v>
      </c>
      <c r="I29" s="140">
        <v>570</v>
      </c>
      <c r="J29" s="115">
        <v>-48</v>
      </c>
      <c r="K29" s="116">
        <v>-8.4210526315789469</v>
      </c>
    </row>
    <row r="30" spans="1:11" ht="14.1" customHeight="1" x14ac:dyDescent="0.2">
      <c r="A30" s="306" t="s">
        <v>247</v>
      </c>
      <c r="B30" s="307" t="s">
        <v>248</v>
      </c>
      <c r="C30" s="308"/>
      <c r="D30" s="113">
        <v>0.37514654161781946</v>
      </c>
      <c r="E30" s="115">
        <v>48</v>
      </c>
      <c r="F30" s="114">
        <v>58</v>
      </c>
      <c r="G30" s="114">
        <v>56</v>
      </c>
      <c r="H30" s="114">
        <v>52</v>
      </c>
      <c r="I30" s="140" t="s">
        <v>513</v>
      </c>
      <c r="J30" s="115" t="s">
        <v>513</v>
      </c>
      <c r="K30" s="116" t="s">
        <v>513</v>
      </c>
    </row>
    <row r="31" spans="1:11" ht="14.1" customHeight="1" x14ac:dyDescent="0.2">
      <c r="A31" s="306" t="s">
        <v>249</v>
      </c>
      <c r="B31" s="307" t="s">
        <v>250</v>
      </c>
      <c r="C31" s="308"/>
      <c r="D31" s="113">
        <v>3.7045720984759671</v>
      </c>
      <c r="E31" s="115">
        <v>474</v>
      </c>
      <c r="F31" s="114">
        <v>495</v>
      </c>
      <c r="G31" s="114">
        <v>545</v>
      </c>
      <c r="H31" s="114">
        <v>552</v>
      </c>
      <c r="I31" s="140">
        <v>516</v>
      </c>
      <c r="J31" s="115">
        <v>-42</v>
      </c>
      <c r="K31" s="116">
        <v>-8.1395348837209305</v>
      </c>
    </row>
    <row r="32" spans="1:11" ht="14.1" customHeight="1" x14ac:dyDescent="0.2">
      <c r="A32" s="306">
        <v>31</v>
      </c>
      <c r="B32" s="307" t="s">
        <v>251</v>
      </c>
      <c r="C32" s="308"/>
      <c r="D32" s="113">
        <v>9.3786635404454866E-2</v>
      </c>
      <c r="E32" s="115">
        <v>12</v>
      </c>
      <c r="F32" s="114">
        <v>11</v>
      </c>
      <c r="G32" s="114">
        <v>12</v>
      </c>
      <c r="H32" s="114">
        <v>13</v>
      </c>
      <c r="I32" s="140">
        <v>14</v>
      </c>
      <c r="J32" s="115">
        <v>-2</v>
      </c>
      <c r="K32" s="116">
        <v>-14.285714285714286</v>
      </c>
    </row>
    <row r="33" spans="1:11" ht="14.1" customHeight="1" x14ac:dyDescent="0.2">
      <c r="A33" s="306">
        <v>32</v>
      </c>
      <c r="B33" s="307" t="s">
        <v>252</v>
      </c>
      <c r="C33" s="308"/>
      <c r="D33" s="113">
        <v>1.2583040250097695</v>
      </c>
      <c r="E33" s="115">
        <v>161</v>
      </c>
      <c r="F33" s="114">
        <v>155</v>
      </c>
      <c r="G33" s="114">
        <v>162</v>
      </c>
      <c r="H33" s="114">
        <v>169</v>
      </c>
      <c r="I33" s="140">
        <v>179</v>
      </c>
      <c r="J33" s="115">
        <v>-18</v>
      </c>
      <c r="K33" s="116">
        <v>-10.05586592178771</v>
      </c>
    </row>
    <row r="34" spans="1:11" ht="14.1" customHeight="1" x14ac:dyDescent="0.2">
      <c r="A34" s="306">
        <v>33</v>
      </c>
      <c r="B34" s="307" t="s">
        <v>253</v>
      </c>
      <c r="C34" s="308"/>
      <c r="D34" s="113">
        <v>0.6408753419304416</v>
      </c>
      <c r="E34" s="115">
        <v>82</v>
      </c>
      <c r="F34" s="114">
        <v>83</v>
      </c>
      <c r="G34" s="114">
        <v>77</v>
      </c>
      <c r="H34" s="114">
        <v>82</v>
      </c>
      <c r="I34" s="140">
        <v>82</v>
      </c>
      <c r="J34" s="115">
        <v>0</v>
      </c>
      <c r="K34" s="116">
        <v>0</v>
      </c>
    </row>
    <row r="35" spans="1:11" ht="14.1" customHeight="1" x14ac:dyDescent="0.2">
      <c r="A35" s="306">
        <v>34</v>
      </c>
      <c r="B35" s="307" t="s">
        <v>254</v>
      </c>
      <c r="C35" s="308"/>
      <c r="D35" s="113">
        <v>4.2203985932004686</v>
      </c>
      <c r="E35" s="115">
        <v>540</v>
      </c>
      <c r="F35" s="114">
        <v>548</v>
      </c>
      <c r="G35" s="114">
        <v>543</v>
      </c>
      <c r="H35" s="114">
        <v>536</v>
      </c>
      <c r="I35" s="140">
        <v>510</v>
      </c>
      <c r="J35" s="115">
        <v>30</v>
      </c>
      <c r="K35" s="116">
        <v>5.882352941176471</v>
      </c>
    </row>
    <row r="36" spans="1:11" ht="14.1" customHeight="1" x14ac:dyDescent="0.2">
      <c r="A36" s="306">
        <v>41</v>
      </c>
      <c r="B36" s="307" t="s">
        <v>255</v>
      </c>
      <c r="C36" s="308"/>
      <c r="D36" s="113">
        <v>8.5971082454083622E-2</v>
      </c>
      <c r="E36" s="115">
        <v>11</v>
      </c>
      <c r="F36" s="114">
        <v>10</v>
      </c>
      <c r="G36" s="114">
        <v>8</v>
      </c>
      <c r="H36" s="114">
        <v>8</v>
      </c>
      <c r="I36" s="140">
        <v>10</v>
      </c>
      <c r="J36" s="115">
        <v>1</v>
      </c>
      <c r="K36" s="116">
        <v>10</v>
      </c>
    </row>
    <row r="37" spans="1:11" ht="14.1" customHeight="1" x14ac:dyDescent="0.2">
      <c r="A37" s="306">
        <v>42</v>
      </c>
      <c r="B37" s="307" t="s">
        <v>256</v>
      </c>
      <c r="C37" s="308"/>
      <c r="D37" s="113">
        <v>6.2524423602969906E-2</v>
      </c>
      <c r="E37" s="115">
        <v>8</v>
      </c>
      <c r="F37" s="114">
        <v>9</v>
      </c>
      <c r="G37" s="114">
        <v>14</v>
      </c>
      <c r="H37" s="114">
        <v>14</v>
      </c>
      <c r="I37" s="140">
        <v>7</v>
      </c>
      <c r="J37" s="115">
        <v>1</v>
      </c>
      <c r="K37" s="116">
        <v>14.285714285714286</v>
      </c>
    </row>
    <row r="38" spans="1:11" ht="14.1" customHeight="1" x14ac:dyDescent="0.2">
      <c r="A38" s="306">
        <v>43</v>
      </c>
      <c r="B38" s="307" t="s">
        <v>257</v>
      </c>
      <c r="C38" s="308"/>
      <c r="D38" s="113">
        <v>0.19538882375928096</v>
      </c>
      <c r="E38" s="115">
        <v>25</v>
      </c>
      <c r="F38" s="114">
        <v>32</v>
      </c>
      <c r="G38" s="114">
        <v>32</v>
      </c>
      <c r="H38" s="114">
        <v>31</v>
      </c>
      <c r="I38" s="140">
        <v>31</v>
      </c>
      <c r="J38" s="115">
        <v>-6</v>
      </c>
      <c r="K38" s="116">
        <v>-19.35483870967742</v>
      </c>
    </row>
    <row r="39" spans="1:11" ht="14.1" customHeight="1" x14ac:dyDescent="0.2">
      <c r="A39" s="306">
        <v>51</v>
      </c>
      <c r="B39" s="307" t="s">
        <v>258</v>
      </c>
      <c r="C39" s="308"/>
      <c r="D39" s="113">
        <v>8.3157483391949985</v>
      </c>
      <c r="E39" s="115">
        <v>1064</v>
      </c>
      <c r="F39" s="114">
        <v>1070</v>
      </c>
      <c r="G39" s="114">
        <v>1048</v>
      </c>
      <c r="H39" s="114">
        <v>1016</v>
      </c>
      <c r="I39" s="140">
        <v>1024</v>
      </c>
      <c r="J39" s="115">
        <v>40</v>
      </c>
      <c r="K39" s="116">
        <v>3.90625</v>
      </c>
    </row>
    <row r="40" spans="1:11" ht="14.1" customHeight="1" x14ac:dyDescent="0.2">
      <c r="A40" s="306" t="s">
        <v>259</v>
      </c>
      <c r="B40" s="307" t="s">
        <v>260</v>
      </c>
      <c r="C40" s="308"/>
      <c r="D40" s="113">
        <v>8.1828839390386872</v>
      </c>
      <c r="E40" s="115">
        <v>1047</v>
      </c>
      <c r="F40" s="114">
        <v>1053</v>
      </c>
      <c r="G40" s="114">
        <v>1030</v>
      </c>
      <c r="H40" s="114">
        <v>994</v>
      </c>
      <c r="I40" s="140">
        <v>1003</v>
      </c>
      <c r="J40" s="115">
        <v>44</v>
      </c>
      <c r="K40" s="116">
        <v>4.3868394815553344</v>
      </c>
    </row>
    <row r="41" spans="1:11" ht="14.1" customHeight="1" x14ac:dyDescent="0.2">
      <c r="A41" s="306"/>
      <c r="B41" s="307" t="s">
        <v>261</v>
      </c>
      <c r="C41" s="308"/>
      <c r="D41" s="113">
        <v>3.040250097694412</v>
      </c>
      <c r="E41" s="115">
        <v>389</v>
      </c>
      <c r="F41" s="114">
        <v>391</v>
      </c>
      <c r="G41" s="114">
        <v>358</v>
      </c>
      <c r="H41" s="114">
        <v>334</v>
      </c>
      <c r="I41" s="140">
        <v>335</v>
      </c>
      <c r="J41" s="115">
        <v>54</v>
      </c>
      <c r="K41" s="116">
        <v>16.119402985074625</v>
      </c>
    </row>
    <row r="42" spans="1:11" ht="14.1" customHeight="1" x14ac:dyDescent="0.2">
      <c r="A42" s="306">
        <v>52</v>
      </c>
      <c r="B42" s="307" t="s">
        <v>262</v>
      </c>
      <c r="C42" s="308"/>
      <c r="D42" s="113">
        <v>6.901133255177804</v>
      </c>
      <c r="E42" s="115">
        <v>883</v>
      </c>
      <c r="F42" s="114">
        <v>889</v>
      </c>
      <c r="G42" s="114">
        <v>914</v>
      </c>
      <c r="H42" s="114">
        <v>898</v>
      </c>
      <c r="I42" s="140">
        <v>879</v>
      </c>
      <c r="J42" s="115">
        <v>4</v>
      </c>
      <c r="K42" s="116">
        <v>0.45506257110352671</v>
      </c>
    </row>
    <row r="43" spans="1:11" ht="14.1" customHeight="1" x14ac:dyDescent="0.2">
      <c r="A43" s="306" t="s">
        <v>263</v>
      </c>
      <c r="B43" s="307" t="s">
        <v>264</v>
      </c>
      <c r="C43" s="308"/>
      <c r="D43" s="113">
        <v>6.5650644783118404</v>
      </c>
      <c r="E43" s="115">
        <v>840</v>
      </c>
      <c r="F43" s="114">
        <v>834</v>
      </c>
      <c r="G43" s="114">
        <v>849</v>
      </c>
      <c r="H43" s="114">
        <v>846</v>
      </c>
      <c r="I43" s="140">
        <v>831</v>
      </c>
      <c r="J43" s="115">
        <v>9</v>
      </c>
      <c r="K43" s="116">
        <v>1.0830324909747293</v>
      </c>
    </row>
    <row r="44" spans="1:11" ht="14.1" customHeight="1" x14ac:dyDescent="0.2">
      <c r="A44" s="306">
        <v>53</v>
      </c>
      <c r="B44" s="307" t="s">
        <v>265</v>
      </c>
      <c r="C44" s="308"/>
      <c r="D44" s="113">
        <v>1.1879640484564282</v>
      </c>
      <c r="E44" s="115">
        <v>152</v>
      </c>
      <c r="F44" s="114">
        <v>152</v>
      </c>
      <c r="G44" s="114">
        <v>163</v>
      </c>
      <c r="H44" s="114">
        <v>158</v>
      </c>
      <c r="I44" s="140">
        <v>162</v>
      </c>
      <c r="J44" s="115">
        <v>-10</v>
      </c>
      <c r="K44" s="116">
        <v>-6.1728395061728394</v>
      </c>
    </row>
    <row r="45" spans="1:11" ht="14.1" customHeight="1" x14ac:dyDescent="0.2">
      <c r="A45" s="306" t="s">
        <v>266</v>
      </c>
      <c r="B45" s="307" t="s">
        <v>267</v>
      </c>
      <c r="C45" s="308"/>
      <c r="D45" s="113">
        <v>1.1879640484564282</v>
      </c>
      <c r="E45" s="115">
        <v>152</v>
      </c>
      <c r="F45" s="114">
        <v>152</v>
      </c>
      <c r="G45" s="114">
        <v>163</v>
      </c>
      <c r="H45" s="114">
        <v>158</v>
      </c>
      <c r="I45" s="140">
        <v>161</v>
      </c>
      <c r="J45" s="115">
        <v>-9</v>
      </c>
      <c r="K45" s="116">
        <v>-5.5900621118012426</v>
      </c>
    </row>
    <row r="46" spans="1:11" ht="14.1" customHeight="1" x14ac:dyDescent="0.2">
      <c r="A46" s="306">
        <v>54</v>
      </c>
      <c r="B46" s="307" t="s">
        <v>268</v>
      </c>
      <c r="C46" s="308"/>
      <c r="D46" s="113">
        <v>15.295037123876515</v>
      </c>
      <c r="E46" s="115">
        <v>1957</v>
      </c>
      <c r="F46" s="114">
        <v>1997</v>
      </c>
      <c r="G46" s="114">
        <v>2050</v>
      </c>
      <c r="H46" s="114">
        <v>2027</v>
      </c>
      <c r="I46" s="140">
        <v>2020</v>
      </c>
      <c r="J46" s="115">
        <v>-63</v>
      </c>
      <c r="K46" s="116">
        <v>-3.1188118811881189</v>
      </c>
    </row>
    <row r="47" spans="1:11" ht="14.1" customHeight="1" x14ac:dyDescent="0.2">
      <c r="A47" s="306">
        <v>61</v>
      </c>
      <c r="B47" s="307" t="s">
        <v>269</v>
      </c>
      <c r="C47" s="308"/>
      <c r="D47" s="113">
        <v>0.71121531848378272</v>
      </c>
      <c r="E47" s="115">
        <v>91</v>
      </c>
      <c r="F47" s="114">
        <v>84</v>
      </c>
      <c r="G47" s="114">
        <v>94</v>
      </c>
      <c r="H47" s="114">
        <v>99</v>
      </c>
      <c r="I47" s="140">
        <v>88</v>
      </c>
      <c r="J47" s="115">
        <v>3</v>
      </c>
      <c r="K47" s="116">
        <v>3.4090909090909092</v>
      </c>
    </row>
    <row r="48" spans="1:11" ht="14.1" customHeight="1" x14ac:dyDescent="0.2">
      <c r="A48" s="306">
        <v>62</v>
      </c>
      <c r="B48" s="307" t="s">
        <v>270</v>
      </c>
      <c r="C48" s="308"/>
      <c r="D48" s="113">
        <v>11.152794060179758</v>
      </c>
      <c r="E48" s="115">
        <v>1427</v>
      </c>
      <c r="F48" s="114">
        <v>1469</v>
      </c>
      <c r="G48" s="114">
        <v>1655</v>
      </c>
      <c r="H48" s="114">
        <v>1708</v>
      </c>
      <c r="I48" s="140">
        <v>1597</v>
      </c>
      <c r="J48" s="115">
        <v>-170</v>
      </c>
      <c r="K48" s="116">
        <v>-10.644959298685034</v>
      </c>
    </row>
    <row r="49" spans="1:11" ht="14.1" customHeight="1" x14ac:dyDescent="0.2">
      <c r="A49" s="306">
        <v>63</v>
      </c>
      <c r="B49" s="307" t="s">
        <v>271</v>
      </c>
      <c r="C49" s="308"/>
      <c r="D49" s="113">
        <v>10.019538882375928</v>
      </c>
      <c r="E49" s="115">
        <v>1282</v>
      </c>
      <c r="F49" s="114">
        <v>1432</v>
      </c>
      <c r="G49" s="114">
        <v>1538</v>
      </c>
      <c r="H49" s="114">
        <v>1586</v>
      </c>
      <c r="I49" s="140">
        <v>1416</v>
      </c>
      <c r="J49" s="115">
        <v>-134</v>
      </c>
      <c r="K49" s="116">
        <v>-9.463276836158192</v>
      </c>
    </row>
    <row r="50" spans="1:11" ht="14.1" customHeight="1" x14ac:dyDescent="0.2">
      <c r="A50" s="306" t="s">
        <v>272</v>
      </c>
      <c r="B50" s="307" t="s">
        <v>273</v>
      </c>
      <c r="C50" s="308"/>
      <c r="D50" s="113">
        <v>1.0550996483001172</v>
      </c>
      <c r="E50" s="115">
        <v>135</v>
      </c>
      <c r="F50" s="114">
        <v>134</v>
      </c>
      <c r="G50" s="114">
        <v>138</v>
      </c>
      <c r="H50" s="114">
        <v>143</v>
      </c>
      <c r="I50" s="140">
        <v>126</v>
      </c>
      <c r="J50" s="115">
        <v>9</v>
      </c>
      <c r="K50" s="116">
        <v>7.1428571428571432</v>
      </c>
    </row>
    <row r="51" spans="1:11" ht="14.1" customHeight="1" x14ac:dyDescent="0.2">
      <c r="A51" s="306" t="s">
        <v>274</v>
      </c>
      <c r="B51" s="307" t="s">
        <v>275</v>
      </c>
      <c r="C51" s="308"/>
      <c r="D51" s="113">
        <v>8.5111371629542791</v>
      </c>
      <c r="E51" s="115">
        <v>1089</v>
      </c>
      <c r="F51" s="114">
        <v>1241</v>
      </c>
      <c r="G51" s="114">
        <v>1318</v>
      </c>
      <c r="H51" s="114">
        <v>1353</v>
      </c>
      <c r="I51" s="140">
        <v>1227</v>
      </c>
      <c r="J51" s="115">
        <v>-138</v>
      </c>
      <c r="K51" s="116">
        <v>-11.246943765281173</v>
      </c>
    </row>
    <row r="52" spans="1:11" ht="14.1" customHeight="1" x14ac:dyDescent="0.2">
      <c r="A52" s="306">
        <v>71</v>
      </c>
      <c r="B52" s="307" t="s">
        <v>276</v>
      </c>
      <c r="C52" s="308"/>
      <c r="D52" s="113">
        <v>9.6287612348573663</v>
      </c>
      <c r="E52" s="115">
        <v>1232</v>
      </c>
      <c r="F52" s="114">
        <v>1214</v>
      </c>
      <c r="G52" s="114">
        <v>1215</v>
      </c>
      <c r="H52" s="114">
        <v>1220</v>
      </c>
      <c r="I52" s="140">
        <v>1211</v>
      </c>
      <c r="J52" s="115">
        <v>21</v>
      </c>
      <c r="K52" s="116">
        <v>1.7341040462427746</v>
      </c>
    </row>
    <row r="53" spans="1:11" ht="14.1" customHeight="1" x14ac:dyDescent="0.2">
      <c r="A53" s="306" t="s">
        <v>277</v>
      </c>
      <c r="B53" s="307" t="s">
        <v>278</v>
      </c>
      <c r="C53" s="308"/>
      <c r="D53" s="113">
        <v>0.63305978898007031</v>
      </c>
      <c r="E53" s="115">
        <v>81</v>
      </c>
      <c r="F53" s="114">
        <v>81</v>
      </c>
      <c r="G53" s="114">
        <v>83</v>
      </c>
      <c r="H53" s="114">
        <v>84</v>
      </c>
      <c r="I53" s="140">
        <v>83</v>
      </c>
      <c r="J53" s="115">
        <v>-2</v>
      </c>
      <c r="K53" s="116">
        <v>-2.4096385542168677</v>
      </c>
    </row>
    <row r="54" spans="1:11" ht="14.1" customHeight="1" x14ac:dyDescent="0.2">
      <c r="A54" s="306" t="s">
        <v>279</v>
      </c>
      <c r="B54" s="307" t="s">
        <v>280</v>
      </c>
      <c r="C54" s="308"/>
      <c r="D54" s="113">
        <v>8.6830793278624459</v>
      </c>
      <c r="E54" s="115">
        <v>1111</v>
      </c>
      <c r="F54" s="114">
        <v>1096</v>
      </c>
      <c r="G54" s="114">
        <v>1096</v>
      </c>
      <c r="H54" s="114">
        <v>1098</v>
      </c>
      <c r="I54" s="140">
        <v>1089</v>
      </c>
      <c r="J54" s="115">
        <v>22</v>
      </c>
      <c r="K54" s="116">
        <v>2.0202020202020203</v>
      </c>
    </row>
    <row r="55" spans="1:11" ht="14.1" customHeight="1" x14ac:dyDescent="0.2">
      <c r="A55" s="306">
        <v>72</v>
      </c>
      <c r="B55" s="307" t="s">
        <v>281</v>
      </c>
      <c r="C55" s="308"/>
      <c r="D55" s="113">
        <v>0.76592418913638138</v>
      </c>
      <c r="E55" s="115">
        <v>98</v>
      </c>
      <c r="F55" s="114">
        <v>92</v>
      </c>
      <c r="G55" s="114">
        <v>89</v>
      </c>
      <c r="H55" s="114">
        <v>91</v>
      </c>
      <c r="I55" s="140">
        <v>96</v>
      </c>
      <c r="J55" s="115">
        <v>2</v>
      </c>
      <c r="K55" s="116">
        <v>2.0833333333333335</v>
      </c>
    </row>
    <row r="56" spans="1:11" ht="14.1" customHeight="1" x14ac:dyDescent="0.2">
      <c r="A56" s="306" t="s">
        <v>282</v>
      </c>
      <c r="B56" s="307" t="s">
        <v>283</v>
      </c>
      <c r="C56" s="308"/>
      <c r="D56" s="113">
        <v>7.0339976553341149E-2</v>
      </c>
      <c r="E56" s="115">
        <v>9</v>
      </c>
      <c r="F56" s="114">
        <v>10</v>
      </c>
      <c r="G56" s="114">
        <v>8</v>
      </c>
      <c r="H56" s="114">
        <v>7</v>
      </c>
      <c r="I56" s="140">
        <v>6</v>
      </c>
      <c r="J56" s="115">
        <v>3</v>
      </c>
      <c r="K56" s="116">
        <v>50</v>
      </c>
    </row>
    <row r="57" spans="1:11" ht="14.1" customHeight="1" x14ac:dyDescent="0.2">
      <c r="A57" s="306" t="s">
        <v>284</v>
      </c>
      <c r="B57" s="307" t="s">
        <v>285</v>
      </c>
      <c r="C57" s="308"/>
      <c r="D57" s="113">
        <v>0.50801094177413053</v>
      </c>
      <c r="E57" s="115">
        <v>65</v>
      </c>
      <c r="F57" s="114">
        <v>64</v>
      </c>
      <c r="G57" s="114">
        <v>63</v>
      </c>
      <c r="H57" s="114">
        <v>66</v>
      </c>
      <c r="I57" s="140">
        <v>70</v>
      </c>
      <c r="J57" s="115">
        <v>-5</v>
      </c>
      <c r="K57" s="116">
        <v>-7.1428571428571432</v>
      </c>
    </row>
    <row r="58" spans="1:11" ht="14.1" customHeight="1" x14ac:dyDescent="0.2">
      <c r="A58" s="306">
        <v>73</v>
      </c>
      <c r="B58" s="307" t="s">
        <v>286</v>
      </c>
      <c r="C58" s="308"/>
      <c r="D58" s="113">
        <v>0.68776865963266898</v>
      </c>
      <c r="E58" s="115">
        <v>88</v>
      </c>
      <c r="F58" s="114">
        <v>88</v>
      </c>
      <c r="G58" s="114">
        <v>86</v>
      </c>
      <c r="H58" s="114">
        <v>90</v>
      </c>
      <c r="I58" s="140">
        <v>86</v>
      </c>
      <c r="J58" s="115">
        <v>2</v>
      </c>
      <c r="K58" s="116">
        <v>2.3255813953488373</v>
      </c>
    </row>
    <row r="59" spans="1:11" ht="14.1" customHeight="1" x14ac:dyDescent="0.2">
      <c r="A59" s="306" t="s">
        <v>287</v>
      </c>
      <c r="B59" s="307" t="s">
        <v>288</v>
      </c>
      <c r="C59" s="308"/>
      <c r="D59" s="113">
        <v>0.51582649472450171</v>
      </c>
      <c r="E59" s="115">
        <v>66</v>
      </c>
      <c r="F59" s="114">
        <v>63</v>
      </c>
      <c r="G59" s="114">
        <v>59</v>
      </c>
      <c r="H59" s="114">
        <v>65</v>
      </c>
      <c r="I59" s="140">
        <v>63</v>
      </c>
      <c r="J59" s="115">
        <v>3</v>
      </c>
      <c r="K59" s="116">
        <v>4.7619047619047619</v>
      </c>
    </row>
    <row r="60" spans="1:11" ht="14.1" customHeight="1" x14ac:dyDescent="0.2">
      <c r="A60" s="306">
        <v>81</v>
      </c>
      <c r="B60" s="307" t="s">
        <v>289</v>
      </c>
      <c r="C60" s="308"/>
      <c r="D60" s="113">
        <v>2.4931613911684249</v>
      </c>
      <c r="E60" s="115">
        <v>319</v>
      </c>
      <c r="F60" s="114">
        <v>310</v>
      </c>
      <c r="G60" s="114">
        <v>320</v>
      </c>
      <c r="H60" s="114">
        <v>328</v>
      </c>
      <c r="I60" s="140">
        <v>332</v>
      </c>
      <c r="J60" s="115">
        <v>-13</v>
      </c>
      <c r="K60" s="116">
        <v>-3.9156626506024095</v>
      </c>
    </row>
    <row r="61" spans="1:11" ht="14.1" customHeight="1" x14ac:dyDescent="0.2">
      <c r="A61" s="306" t="s">
        <v>290</v>
      </c>
      <c r="B61" s="307" t="s">
        <v>291</v>
      </c>
      <c r="C61" s="308"/>
      <c r="D61" s="113">
        <v>0.78937084798749513</v>
      </c>
      <c r="E61" s="115">
        <v>101</v>
      </c>
      <c r="F61" s="114">
        <v>104</v>
      </c>
      <c r="G61" s="114">
        <v>109</v>
      </c>
      <c r="H61" s="114">
        <v>110</v>
      </c>
      <c r="I61" s="140">
        <v>108</v>
      </c>
      <c r="J61" s="115">
        <v>-7</v>
      </c>
      <c r="K61" s="116">
        <v>-6.4814814814814818</v>
      </c>
    </row>
    <row r="62" spans="1:11" ht="14.1" customHeight="1" x14ac:dyDescent="0.2">
      <c r="A62" s="306" t="s">
        <v>292</v>
      </c>
      <c r="B62" s="307" t="s">
        <v>293</v>
      </c>
      <c r="C62" s="308"/>
      <c r="D62" s="113">
        <v>0.94568190699491994</v>
      </c>
      <c r="E62" s="115">
        <v>121</v>
      </c>
      <c r="F62" s="114">
        <v>112</v>
      </c>
      <c r="G62" s="114">
        <v>117</v>
      </c>
      <c r="H62" s="114">
        <v>119</v>
      </c>
      <c r="I62" s="140">
        <v>116</v>
      </c>
      <c r="J62" s="115">
        <v>5</v>
      </c>
      <c r="K62" s="116">
        <v>4.3103448275862073</v>
      </c>
    </row>
    <row r="63" spans="1:11" ht="14.1" customHeight="1" x14ac:dyDescent="0.2">
      <c r="A63" s="306"/>
      <c r="B63" s="307" t="s">
        <v>294</v>
      </c>
      <c r="C63" s="308"/>
      <c r="D63" s="113">
        <v>0.84407971864009379</v>
      </c>
      <c r="E63" s="115">
        <v>108</v>
      </c>
      <c r="F63" s="114">
        <v>104</v>
      </c>
      <c r="G63" s="114">
        <v>101</v>
      </c>
      <c r="H63" s="114">
        <v>104</v>
      </c>
      <c r="I63" s="140">
        <v>105</v>
      </c>
      <c r="J63" s="115">
        <v>3</v>
      </c>
      <c r="K63" s="116">
        <v>2.8571428571428572</v>
      </c>
    </row>
    <row r="64" spans="1:11" ht="14.1" customHeight="1" x14ac:dyDescent="0.2">
      <c r="A64" s="306" t="s">
        <v>295</v>
      </c>
      <c r="B64" s="307" t="s">
        <v>296</v>
      </c>
      <c r="C64" s="308"/>
      <c r="D64" s="113">
        <v>2.3446658851113716E-2</v>
      </c>
      <c r="E64" s="115">
        <v>3</v>
      </c>
      <c r="F64" s="114">
        <v>4</v>
      </c>
      <c r="G64" s="114">
        <v>4</v>
      </c>
      <c r="H64" s="114">
        <v>4</v>
      </c>
      <c r="I64" s="140">
        <v>5</v>
      </c>
      <c r="J64" s="115">
        <v>-2</v>
      </c>
      <c r="K64" s="116">
        <v>-40</v>
      </c>
    </row>
    <row r="65" spans="1:11" ht="14.1" customHeight="1" x14ac:dyDescent="0.2">
      <c r="A65" s="306" t="s">
        <v>297</v>
      </c>
      <c r="B65" s="307" t="s">
        <v>298</v>
      </c>
      <c r="C65" s="308"/>
      <c r="D65" s="113">
        <v>0.4611176240719031</v>
      </c>
      <c r="E65" s="115">
        <v>59</v>
      </c>
      <c r="F65" s="114">
        <v>56</v>
      </c>
      <c r="G65" s="114">
        <v>57</v>
      </c>
      <c r="H65" s="114">
        <v>61</v>
      </c>
      <c r="I65" s="140">
        <v>68</v>
      </c>
      <c r="J65" s="115">
        <v>-9</v>
      </c>
      <c r="K65" s="116">
        <v>-13.235294117647058</v>
      </c>
    </row>
    <row r="66" spans="1:11" ht="14.1" customHeight="1" x14ac:dyDescent="0.2">
      <c r="A66" s="306">
        <v>82</v>
      </c>
      <c r="B66" s="307" t="s">
        <v>299</v>
      </c>
      <c r="C66" s="308"/>
      <c r="D66" s="113">
        <v>2.1336459554513483</v>
      </c>
      <c r="E66" s="115">
        <v>273</v>
      </c>
      <c r="F66" s="114">
        <v>284</v>
      </c>
      <c r="G66" s="114">
        <v>279</v>
      </c>
      <c r="H66" s="114">
        <v>290</v>
      </c>
      <c r="I66" s="140">
        <v>290</v>
      </c>
      <c r="J66" s="115">
        <v>-17</v>
      </c>
      <c r="K66" s="116">
        <v>-5.8620689655172411</v>
      </c>
    </row>
    <row r="67" spans="1:11" ht="14.1" customHeight="1" x14ac:dyDescent="0.2">
      <c r="A67" s="306" t="s">
        <v>300</v>
      </c>
      <c r="B67" s="307" t="s">
        <v>301</v>
      </c>
      <c r="C67" s="308"/>
      <c r="D67" s="113">
        <v>0.75029308323563892</v>
      </c>
      <c r="E67" s="115">
        <v>96</v>
      </c>
      <c r="F67" s="114">
        <v>94</v>
      </c>
      <c r="G67" s="114">
        <v>91</v>
      </c>
      <c r="H67" s="114">
        <v>92</v>
      </c>
      <c r="I67" s="140">
        <v>86</v>
      </c>
      <c r="J67" s="115">
        <v>10</v>
      </c>
      <c r="K67" s="116">
        <v>11.627906976744185</v>
      </c>
    </row>
    <row r="68" spans="1:11" ht="14.1" customHeight="1" x14ac:dyDescent="0.2">
      <c r="A68" s="306" t="s">
        <v>302</v>
      </c>
      <c r="B68" s="307" t="s">
        <v>303</v>
      </c>
      <c r="C68" s="308"/>
      <c r="D68" s="113">
        <v>0.76592418913638138</v>
      </c>
      <c r="E68" s="115">
        <v>98</v>
      </c>
      <c r="F68" s="114">
        <v>104</v>
      </c>
      <c r="G68" s="114">
        <v>104</v>
      </c>
      <c r="H68" s="114">
        <v>108</v>
      </c>
      <c r="I68" s="140">
        <v>112</v>
      </c>
      <c r="J68" s="115">
        <v>-14</v>
      </c>
      <c r="K68" s="116">
        <v>-12.5</v>
      </c>
    </row>
    <row r="69" spans="1:11" ht="14.1" customHeight="1" x14ac:dyDescent="0.2">
      <c r="A69" s="306">
        <v>83</v>
      </c>
      <c r="B69" s="307" t="s">
        <v>304</v>
      </c>
      <c r="C69" s="308"/>
      <c r="D69" s="113">
        <v>3.2278233685033215</v>
      </c>
      <c r="E69" s="115">
        <v>413</v>
      </c>
      <c r="F69" s="114">
        <v>425</v>
      </c>
      <c r="G69" s="114">
        <v>444</v>
      </c>
      <c r="H69" s="114">
        <v>432</v>
      </c>
      <c r="I69" s="140">
        <v>418</v>
      </c>
      <c r="J69" s="115">
        <v>-5</v>
      </c>
      <c r="K69" s="116">
        <v>-1.1961722488038278</v>
      </c>
    </row>
    <row r="70" spans="1:11" ht="14.1" customHeight="1" x14ac:dyDescent="0.2">
      <c r="A70" s="306" t="s">
        <v>305</v>
      </c>
      <c r="B70" s="307" t="s">
        <v>306</v>
      </c>
      <c r="C70" s="308"/>
      <c r="D70" s="113">
        <v>2.2508792497069168</v>
      </c>
      <c r="E70" s="115">
        <v>288</v>
      </c>
      <c r="F70" s="114">
        <v>297</v>
      </c>
      <c r="G70" s="114">
        <v>304</v>
      </c>
      <c r="H70" s="114">
        <v>289</v>
      </c>
      <c r="I70" s="140">
        <v>276</v>
      </c>
      <c r="J70" s="115">
        <v>12</v>
      </c>
      <c r="K70" s="116">
        <v>4.3478260869565215</v>
      </c>
    </row>
    <row r="71" spans="1:11" ht="14.1" customHeight="1" x14ac:dyDescent="0.2">
      <c r="A71" s="306"/>
      <c r="B71" s="307" t="s">
        <v>307</v>
      </c>
      <c r="C71" s="308"/>
      <c r="D71" s="113">
        <v>1.4067995310668229</v>
      </c>
      <c r="E71" s="115">
        <v>180</v>
      </c>
      <c r="F71" s="114">
        <v>176</v>
      </c>
      <c r="G71" s="114">
        <v>184</v>
      </c>
      <c r="H71" s="114">
        <v>184</v>
      </c>
      <c r="I71" s="140">
        <v>174</v>
      </c>
      <c r="J71" s="115">
        <v>6</v>
      </c>
      <c r="K71" s="116">
        <v>3.4482758620689653</v>
      </c>
    </row>
    <row r="72" spans="1:11" ht="14.1" customHeight="1" x14ac:dyDescent="0.2">
      <c r="A72" s="306">
        <v>84</v>
      </c>
      <c r="B72" s="307" t="s">
        <v>308</v>
      </c>
      <c r="C72" s="308"/>
      <c r="D72" s="113">
        <v>1.5005861664712778</v>
      </c>
      <c r="E72" s="115">
        <v>192</v>
      </c>
      <c r="F72" s="114">
        <v>198</v>
      </c>
      <c r="G72" s="114">
        <v>195</v>
      </c>
      <c r="H72" s="114">
        <v>200</v>
      </c>
      <c r="I72" s="140">
        <v>210</v>
      </c>
      <c r="J72" s="115">
        <v>-18</v>
      </c>
      <c r="K72" s="116">
        <v>-8.5714285714285712</v>
      </c>
    </row>
    <row r="73" spans="1:11" ht="14.1" customHeight="1" x14ac:dyDescent="0.2">
      <c r="A73" s="306" t="s">
        <v>309</v>
      </c>
      <c r="B73" s="307" t="s">
        <v>310</v>
      </c>
      <c r="C73" s="308"/>
      <c r="D73" s="113">
        <v>0.14849550605705353</v>
      </c>
      <c r="E73" s="115">
        <v>19</v>
      </c>
      <c r="F73" s="114">
        <v>18</v>
      </c>
      <c r="G73" s="114">
        <v>17</v>
      </c>
      <c r="H73" s="114">
        <v>19</v>
      </c>
      <c r="I73" s="140">
        <v>19</v>
      </c>
      <c r="J73" s="115">
        <v>0</v>
      </c>
      <c r="K73" s="116">
        <v>0</v>
      </c>
    </row>
    <row r="74" spans="1:11" ht="14.1" customHeight="1" x14ac:dyDescent="0.2">
      <c r="A74" s="306" t="s">
        <v>311</v>
      </c>
      <c r="B74" s="307" t="s">
        <v>312</v>
      </c>
      <c r="C74" s="308"/>
      <c r="D74" s="113" t="s">
        <v>513</v>
      </c>
      <c r="E74" s="115" t="s">
        <v>513</v>
      </c>
      <c r="F74" s="114" t="s">
        <v>513</v>
      </c>
      <c r="G74" s="114" t="s">
        <v>513</v>
      </c>
      <c r="H74" s="114">
        <v>4</v>
      </c>
      <c r="I74" s="140">
        <v>5</v>
      </c>
      <c r="J74" s="115" t="s">
        <v>513</v>
      </c>
      <c r="K74" s="116" t="s">
        <v>513</v>
      </c>
    </row>
    <row r="75" spans="1:11" ht="14.1" customHeight="1" x14ac:dyDescent="0.2">
      <c r="A75" s="306" t="s">
        <v>313</v>
      </c>
      <c r="B75" s="307" t="s">
        <v>314</v>
      </c>
      <c r="C75" s="308"/>
      <c r="D75" s="113">
        <v>0</v>
      </c>
      <c r="E75" s="115">
        <v>0</v>
      </c>
      <c r="F75" s="114" t="s">
        <v>513</v>
      </c>
      <c r="G75" s="114" t="s">
        <v>513</v>
      </c>
      <c r="H75" s="114" t="s">
        <v>513</v>
      </c>
      <c r="I75" s="140" t="s">
        <v>513</v>
      </c>
      <c r="J75" s="115" t="s">
        <v>513</v>
      </c>
      <c r="K75" s="116" t="s">
        <v>513</v>
      </c>
    </row>
    <row r="76" spans="1:11" ht="14.1" customHeight="1" x14ac:dyDescent="0.2">
      <c r="A76" s="306">
        <v>91</v>
      </c>
      <c r="B76" s="307" t="s">
        <v>315</v>
      </c>
      <c r="C76" s="308"/>
      <c r="D76" s="113">
        <v>0.55490425947635791</v>
      </c>
      <c r="E76" s="115">
        <v>71</v>
      </c>
      <c r="F76" s="114">
        <v>72</v>
      </c>
      <c r="G76" s="114">
        <v>62</v>
      </c>
      <c r="H76" s="114">
        <v>67</v>
      </c>
      <c r="I76" s="140">
        <v>65</v>
      </c>
      <c r="J76" s="115">
        <v>6</v>
      </c>
      <c r="K76" s="116">
        <v>9.2307692307692299</v>
      </c>
    </row>
    <row r="77" spans="1:11" ht="14.1" customHeight="1" x14ac:dyDescent="0.2">
      <c r="A77" s="306">
        <v>92</v>
      </c>
      <c r="B77" s="307" t="s">
        <v>316</v>
      </c>
      <c r="C77" s="308"/>
      <c r="D77" s="113">
        <v>0.16412661195779601</v>
      </c>
      <c r="E77" s="115">
        <v>21</v>
      </c>
      <c r="F77" s="114">
        <v>22</v>
      </c>
      <c r="G77" s="114">
        <v>20</v>
      </c>
      <c r="H77" s="114">
        <v>22</v>
      </c>
      <c r="I77" s="140">
        <v>20</v>
      </c>
      <c r="J77" s="115">
        <v>1</v>
      </c>
      <c r="K77" s="116">
        <v>5</v>
      </c>
    </row>
    <row r="78" spans="1:11" ht="14.1" customHeight="1" x14ac:dyDescent="0.2">
      <c r="A78" s="306">
        <v>93</v>
      </c>
      <c r="B78" s="307" t="s">
        <v>317</v>
      </c>
      <c r="C78" s="308"/>
      <c r="D78" s="113">
        <v>5.4708870652598669E-2</v>
      </c>
      <c r="E78" s="115">
        <v>7</v>
      </c>
      <c r="F78" s="114">
        <v>9</v>
      </c>
      <c r="G78" s="114">
        <v>10</v>
      </c>
      <c r="H78" s="114">
        <v>7</v>
      </c>
      <c r="I78" s="140">
        <v>9</v>
      </c>
      <c r="J78" s="115">
        <v>-2</v>
      </c>
      <c r="K78" s="116">
        <v>-22.222222222222221</v>
      </c>
    </row>
    <row r="79" spans="1:11" ht="14.1" customHeight="1" x14ac:dyDescent="0.2">
      <c r="A79" s="306">
        <v>94</v>
      </c>
      <c r="B79" s="307" t="s">
        <v>318</v>
      </c>
      <c r="C79" s="308"/>
      <c r="D79" s="113">
        <v>0.39077764751856192</v>
      </c>
      <c r="E79" s="115">
        <v>50</v>
      </c>
      <c r="F79" s="114">
        <v>53</v>
      </c>
      <c r="G79" s="114">
        <v>65</v>
      </c>
      <c r="H79" s="114">
        <v>67</v>
      </c>
      <c r="I79" s="140">
        <v>65</v>
      </c>
      <c r="J79" s="115">
        <v>-15</v>
      </c>
      <c r="K79" s="116">
        <v>-23.076923076923077</v>
      </c>
    </row>
    <row r="80" spans="1:11" ht="14.1" customHeight="1" x14ac:dyDescent="0.2">
      <c r="A80" s="306" t="s">
        <v>319</v>
      </c>
      <c r="B80" s="307" t="s">
        <v>320</v>
      </c>
      <c r="C80" s="308"/>
      <c r="D80" s="113">
        <v>0</v>
      </c>
      <c r="E80" s="115">
        <v>0</v>
      </c>
      <c r="F80" s="114">
        <v>0</v>
      </c>
      <c r="G80" s="114">
        <v>0</v>
      </c>
      <c r="H80" s="114">
        <v>0</v>
      </c>
      <c r="I80" s="140">
        <v>0</v>
      </c>
      <c r="J80" s="115">
        <v>0</v>
      </c>
      <c r="K80" s="116">
        <v>0</v>
      </c>
    </row>
    <row r="81" spans="1:11" ht="14.1" customHeight="1" x14ac:dyDescent="0.2">
      <c r="A81" s="310" t="s">
        <v>321</v>
      </c>
      <c r="B81" s="311" t="s">
        <v>333</v>
      </c>
      <c r="C81" s="312"/>
      <c r="D81" s="125">
        <v>3.8843298163345055</v>
      </c>
      <c r="E81" s="143">
        <v>497</v>
      </c>
      <c r="F81" s="144">
        <v>523</v>
      </c>
      <c r="G81" s="144">
        <v>516</v>
      </c>
      <c r="H81" s="144">
        <v>530</v>
      </c>
      <c r="I81" s="145">
        <v>523</v>
      </c>
      <c r="J81" s="143">
        <v>-26</v>
      </c>
      <c r="K81" s="146">
        <v>-4.9713193116634802</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18" t="s">
        <v>323</v>
      </c>
      <c r="B85" s="618"/>
      <c r="C85" s="618"/>
      <c r="D85" s="618"/>
      <c r="E85" s="618"/>
      <c r="F85" s="618"/>
      <c r="G85" s="618"/>
      <c r="H85" s="618"/>
      <c r="I85" s="618"/>
      <c r="J85" s="618"/>
      <c r="K85" s="618"/>
    </row>
    <row r="86" spans="1:11" ht="18" customHeight="1" x14ac:dyDescent="0.2">
      <c r="A86" s="618"/>
      <c r="B86" s="618"/>
      <c r="C86" s="618"/>
      <c r="D86" s="618"/>
      <c r="E86" s="618"/>
      <c r="F86" s="618"/>
      <c r="G86" s="618"/>
      <c r="H86" s="618"/>
      <c r="I86" s="618"/>
      <c r="J86" s="618"/>
      <c r="K86" s="618"/>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heetViews>
  <sheetFormatPr baseColWidth="10" defaultColWidth="7.75" defaultRowHeight="15.95" customHeight="1" x14ac:dyDescent="0.2"/>
  <cols>
    <col min="1" max="1" width="3.625" style="402" customWidth="1"/>
    <col min="2" max="2" width="3.125" style="403" customWidth="1"/>
    <col min="3" max="3" width="3.25" style="402" customWidth="1"/>
    <col min="4" max="4" width="5.625" style="403" customWidth="1"/>
    <col min="5" max="5" width="15.5" style="403" customWidth="1"/>
    <col min="6" max="11" width="8.5" style="404" customWidth="1"/>
    <col min="12" max="12" width="7.625" style="405"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32" t="s">
        <v>334</v>
      </c>
      <c r="B3" s="632"/>
      <c r="C3" s="632"/>
      <c r="D3" s="632"/>
      <c r="E3" s="632"/>
      <c r="F3" s="632"/>
      <c r="G3" s="632"/>
      <c r="H3" s="632"/>
      <c r="I3" s="632"/>
      <c r="J3" s="632"/>
      <c r="K3" s="632"/>
      <c r="L3" s="63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33" t="s">
        <v>335</v>
      </c>
      <c r="B5" s="633"/>
      <c r="C5" s="633"/>
      <c r="D5" s="633"/>
      <c r="E5" s="336"/>
      <c r="F5" s="336"/>
      <c r="G5" s="336"/>
      <c r="H5" s="336"/>
      <c r="I5" s="337"/>
      <c r="J5" s="337"/>
      <c r="K5" s="336"/>
      <c r="L5" s="336"/>
    </row>
    <row r="6" spans="1:17" s="94" customFormat="1" ht="11.25" customHeight="1" x14ac:dyDescent="0.2">
      <c r="A6" s="338"/>
      <c r="B6" s="338"/>
      <c r="C6" s="338"/>
      <c r="D6" s="338"/>
      <c r="E6" s="336"/>
      <c r="F6" s="336"/>
      <c r="G6" s="336"/>
      <c r="H6" s="336"/>
      <c r="I6" s="337"/>
      <c r="J6" s="337"/>
      <c r="K6" s="336"/>
      <c r="L6" s="336"/>
    </row>
    <row r="7" spans="1:17" s="91" customFormat="1" ht="12" customHeight="1" x14ac:dyDescent="0.2">
      <c r="A7" s="634" t="s">
        <v>336</v>
      </c>
      <c r="B7" s="634"/>
      <c r="C7" s="634"/>
      <c r="D7" s="634"/>
      <c r="E7" s="634"/>
      <c r="F7" s="637" t="s">
        <v>104</v>
      </c>
      <c r="G7" s="638"/>
      <c r="H7" s="638"/>
      <c r="I7" s="638"/>
      <c r="J7" s="638"/>
      <c r="K7" s="638"/>
      <c r="L7" s="639"/>
      <c r="M7" s="96"/>
      <c r="N7" s="96"/>
      <c r="O7" s="96"/>
      <c r="P7" s="96"/>
      <c r="Q7" s="96"/>
    </row>
    <row r="8" spans="1:17" ht="21.75" customHeight="1" x14ac:dyDescent="0.2">
      <c r="A8" s="634"/>
      <c r="B8" s="634"/>
      <c r="C8" s="634"/>
      <c r="D8" s="634"/>
      <c r="E8" s="634"/>
      <c r="F8" s="640" t="s">
        <v>335</v>
      </c>
      <c r="G8" s="640" t="s">
        <v>337</v>
      </c>
      <c r="H8" s="640" t="s">
        <v>338</v>
      </c>
      <c r="I8" s="640" t="s">
        <v>339</v>
      </c>
      <c r="J8" s="640" t="s">
        <v>340</v>
      </c>
      <c r="K8" s="642" t="s">
        <v>341</v>
      </c>
      <c r="L8" s="643"/>
    </row>
    <row r="9" spans="1:17" ht="12" customHeight="1" x14ac:dyDescent="0.2">
      <c r="A9" s="634"/>
      <c r="B9" s="634"/>
      <c r="C9" s="634"/>
      <c r="D9" s="634"/>
      <c r="E9" s="634"/>
      <c r="F9" s="641"/>
      <c r="G9" s="641"/>
      <c r="H9" s="641"/>
      <c r="I9" s="641"/>
      <c r="J9" s="641"/>
      <c r="K9" s="339" t="s">
        <v>102</v>
      </c>
      <c r="L9" s="340" t="s">
        <v>342</v>
      </c>
    </row>
    <row r="10" spans="1:17" ht="12" customHeight="1" x14ac:dyDescent="0.2">
      <c r="A10" s="635"/>
      <c r="B10" s="635"/>
      <c r="C10" s="635"/>
      <c r="D10" s="635"/>
      <c r="E10" s="636"/>
      <c r="F10" s="341">
        <v>1</v>
      </c>
      <c r="G10" s="342">
        <v>2</v>
      </c>
      <c r="H10" s="342">
        <v>3</v>
      </c>
      <c r="I10" s="342">
        <v>4</v>
      </c>
      <c r="J10" s="342">
        <v>5</v>
      </c>
      <c r="K10" s="342">
        <v>6</v>
      </c>
      <c r="L10" s="342">
        <v>7</v>
      </c>
      <c r="M10" s="101"/>
    </row>
    <row r="11" spans="1:17" s="110" customFormat="1" ht="27.75" customHeight="1" x14ac:dyDescent="0.2">
      <c r="A11" s="620" t="s">
        <v>343</v>
      </c>
      <c r="B11" s="621"/>
      <c r="C11" s="621"/>
      <c r="D11" s="621"/>
      <c r="E11" s="622"/>
      <c r="F11" s="343"/>
      <c r="G11" s="343"/>
      <c r="H11" s="343"/>
      <c r="I11" s="343"/>
      <c r="J11" s="344"/>
      <c r="K11" s="343"/>
      <c r="L11" s="344"/>
    </row>
    <row r="12" spans="1:17" s="110" customFormat="1" ht="15.75" customHeight="1" x14ac:dyDescent="0.2">
      <c r="A12" s="345" t="s">
        <v>104</v>
      </c>
      <c r="B12" s="346"/>
      <c r="C12" s="347"/>
      <c r="D12" s="347"/>
      <c r="E12" s="348"/>
      <c r="F12" s="536">
        <v>4013</v>
      </c>
      <c r="G12" s="536">
        <v>2786</v>
      </c>
      <c r="H12" s="536">
        <v>4711</v>
      </c>
      <c r="I12" s="536">
        <v>3446</v>
      </c>
      <c r="J12" s="537">
        <v>4073</v>
      </c>
      <c r="K12" s="538">
        <v>-60</v>
      </c>
      <c r="L12" s="349">
        <v>-1.4731156395777067</v>
      </c>
    </row>
    <row r="13" spans="1:17" s="110" customFormat="1" ht="15" customHeight="1" x14ac:dyDescent="0.2">
      <c r="A13" s="350" t="s">
        <v>344</v>
      </c>
      <c r="B13" s="351" t="s">
        <v>345</v>
      </c>
      <c r="C13" s="347"/>
      <c r="D13" s="347"/>
      <c r="E13" s="348"/>
      <c r="F13" s="536">
        <v>2198</v>
      </c>
      <c r="G13" s="536">
        <v>1525</v>
      </c>
      <c r="H13" s="536">
        <v>2553</v>
      </c>
      <c r="I13" s="536">
        <v>1829</v>
      </c>
      <c r="J13" s="537">
        <v>2234</v>
      </c>
      <c r="K13" s="538">
        <v>-36</v>
      </c>
      <c r="L13" s="349">
        <v>-1.6114592658907789</v>
      </c>
    </row>
    <row r="14" spans="1:17" s="110" customFormat="1" ht="22.5" customHeight="1" x14ac:dyDescent="0.2">
      <c r="A14" s="350"/>
      <c r="B14" s="351" t="s">
        <v>346</v>
      </c>
      <c r="C14" s="347"/>
      <c r="D14" s="347"/>
      <c r="E14" s="348"/>
      <c r="F14" s="536">
        <v>1815</v>
      </c>
      <c r="G14" s="536">
        <v>1261</v>
      </c>
      <c r="H14" s="536">
        <v>2158</v>
      </c>
      <c r="I14" s="536">
        <v>1617</v>
      </c>
      <c r="J14" s="537">
        <v>1839</v>
      </c>
      <c r="K14" s="538">
        <v>-24</v>
      </c>
      <c r="L14" s="349">
        <v>-1.3050570962479608</v>
      </c>
    </row>
    <row r="15" spans="1:17" s="110" customFormat="1" ht="15" customHeight="1" x14ac:dyDescent="0.2">
      <c r="A15" s="350" t="s">
        <v>347</v>
      </c>
      <c r="B15" s="351" t="s">
        <v>108</v>
      </c>
      <c r="C15" s="347"/>
      <c r="D15" s="347"/>
      <c r="E15" s="348"/>
      <c r="F15" s="536">
        <v>849</v>
      </c>
      <c r="G15" s="536">
        <v>610</v>
      </c>
      <c r="H15" s="536">
        <v>2074</v>
      </c>
      <c r="I15" s="536">
        <v>803</v>
      </c>
      <c r="J15" s="537">
        <v>927</v>
      </c>
      <c r="K15" s="538">
        <v>-78</v>
      </c>
      <c r="L15" s="349">
        <v>-8.4142394822006477</v>
      </c>
    </row>
    <row r="16" spans="1:17" s="110" customFormat="1" ht="15" customHeight="1" x14ac:dyDescent="0.2">
      <c r="A16" s="350"/>
      <c r="B16" s="351" t="s">
        <v>109</v>
      </c>
      <c r="C16" s="347"/>
      <c r="D16" s="347"/>
      <c r="E16" s="348"/>
      <c r="F16" s="536">
        <v>2656</v>
      </c>
      <c r="G16" s="536">
        <v>1869</v>
      </c>
      <c r="H16" s="536">
        <v>2302</v>
      </c>
      <c r="I16" s="536">
        <v>2301</v>
      </c>
      <c r="J16" s="537">
        <v>2679</v>
      </c>
      <c r="K16" s="538">
        <v>-23</v>
      </c>
      <c r="L16" s="349">
        <v>-0.85852930197835009</v>
      </c>
    </row>
    <row r="17" spans="1:12" s="110" customFormat="1" ht="15" customHeight="1" x14ac:dyDescent="0.2">
      <c r="A17" s="350"/>
      <c r="B17" s="351" t="s">
        <v>110</v>
      </c>
      <c r="C17" s="347"/>
      <c r="D17" s="347"/>
      <c r="E17" s="348"/>
      <c r="F17" s="536">
        <v>445</v>
      </c>
      <c r="G17" s="536">
        <v>281</v>
      </c>
      <c r="H17" s="536">
        <v>288</v>
      </c>
      <c r="I17" s="536">
        <v>304</v>
      </c>
      <c r="J17" s="537">
        <v>420</v>
      </c>
      <c r="K17" s="538">
        <v>25</v>
      </c>
      <c r="L17" s="349">
        <v>5.9523809523809526</v>
      </c>
    </row>
    <row r="18" spans="1:12" s="110" customFormat="1" ht="15" customHeight="1" x14ac:dyDescent="0.2">
      <c r="A18" s="350"/>
      <c r="B18" s="351" t="s">
        <v>111</v>
      </c>
      <c r="C18" s="347"/>
      <c r="D18" s="347"/>
      <c r="E18" s="348"/>
      <c r="F18" s="536">
        <v>63</v>
      </c>
      <c r="G18" s="536">
        <v>26</v>
      </c>
      <c r="H18" s="536">
        <v>47</v>
      </c>
      <c r="I18" s="536">
        <v>38</v>
      </c>
      <c r="J18" s="537">
        <v>47</v>
      </c>
      <c r="K18" s="538">
        <v>16</v>
      </c>
      <c r="L18" s="349">
        <v>34.042553191489361</v>
      </c>
    </row>
    <row r="19" spans="1:12" s="110" customFormat="1" ht="15" customHeight="1" x14ac:dyDescent="0.2">
      <c r="A19" s="118" t="s">
        <v>113</v>
      </c>
      <c r="B19" s="119" t="s">
        <v>181</v>
      </c>
      <c r="C19" s="347"/>
      <c r="D19" s="347"/>
      <c r="E19" s="348"/>
      <c r="F19" s="536">
        <v>2561</v>
      </c>
      <c r="G19" s="536">
        <v>1753</v>
      </c>
      <c r="H19" s="536">
        <v>3316</v>
      </c>
      <c r="I19" s="536">
        <v>2147</v>
      </c>
      <c r="J19" s="537">
        <v>2736</v>
      </c>
      <c r="K19" s="538">
        <v>-175</v>
      </c>
      <c r="L19" s="349">
        <v>-6.3961988304093564</v>
      </c>
    </row>
    <row r="20" spans="1:12" s="110" customFormat="1" ht="15" customHeight="1" x14ac:dyDescent="0.2">
      <c r="A20" s="118"/>
      <c r="B20" s="119" t="s">
        <v>182</v>
      </c>
      <c r="C20" s="347"/>
      <c r="D20" s="347"/>
      <c r="E20" s="348"/>
      <c r="F20" s="536">
        <v>1452</v>
      </c>
      <c r="G20" s="536">
        <v>1033</v>
      </c>
      <c r="H20" s="536">
        <v>1395</v>
      </c>
      <c r="I20" s="536">
        <v>1299</v>
      </c>
      <c r="J20" s="537">
        <v>1337</v>
      </c>
      <c r="K20" s="538">
        <v>115</v>
      </c>
      <c r="L20" s="349">
        <v>8.6013462976813759</v>
      </c>
    </row>
    <row r="21" spans="1:12" s="110" customFormat="1" ht="15" customHeight="1" x14ac:dyDescent="0.2">
      <c r="A21" s="118" t="s">
        <v>113</v>
      </c>
      <c r="B21" s="119" t="s">
        <v>116</v>
      </c>
      <c r="C21" s="347"/>
      <c r="D21" s="347"/>
      <c r="E21" s="348"/>
      <c r="F21" s="536">
        <v>3151</v>
      </c>
      <c r="G21" s="536">
        <v>2188</v>
      </c>
      <c r="H21" s="536">
        <v>3897</v>
      </c>
      <c r="I21" s="536">
        <v>2655</v>
      </c>
      <c r="J21" s="537">
        <v>3166</v>
      </c>
      <c r="K21" s="538">
        <v>-15</v>
      </c>
      <c r="L21" s="349">
        <v>-0.47378395451674038</v>
      </c>
    </row>
    <row r="22" spans="1:12" s="110" customFormat="1" ht="15" customHeight="1" x14ac:dyDescent="0.2">
      <c r="A22" s="118"/>
      <c r="B22" s="119" t="s">
        <v>117</v>
      </c>
      <c r="C22" s="347"/>
      <c r="D22" s="347"/>
      <c r="E22" s="348"/>
      <c r="F22" s="536">
        <v>860</v>
      </c>
      <c r="G22" s="536">
        <v>597</v>
      </c>
      <c r="H22" s="536">
        <v>805</v>
      </c>
      <c r="I22" s="536">
        <v>790</v>
      </c>
      <c r="J22" s="537">
        <v>904</v>
      </c>
      <c r="K22" s="538">
        <v>-44</v>
      </c>
      <c r="L22" s="349">
        <v>-4.8672566371681416</v>
      </c>
    </row>
    <row r="23" spans="1:12" s="110" customFormat="1" ht="15" customHeight="1" x14ac:dyDescent="0.2">
      <c r="A23" s="352" t="s">
        <v>347</v>
      </c>
      <c r="B23" s="353" t="s">
        <v>193</v>
      </c>
      <c r="C23" s="354"/>
      <c r="D23" s="354"/>
      <c r="E23" s="355"/>
      <c r="F23" s="539">
        <v>78</v>
      </c>
      <c r="G23" s="539">
        <v>77</v>
      </c>
      <c r="H23" s="539">
        <v>1060</v>
      </c>
      <c r="I23" s="539">
        <v>38</v>
      </c>
      <c r="J23" s="540">
        <v>89</v>
      </c>
      <c r="K23" s="541">
        <v>-11</v>
      </c>
      <c r="L23" s="356">
        <v>-12.359550561797754</v>
      </c>
    </row>
    <row r="24" spans="1:12" s="110" customFormat="1" ht="15" customHeight="1" x14ac:dyDescent="0.2">
      <c r="A24" s="623" t="s">
        <v>348</v>
      </c>
      <c r="B24" s="624"/>
      <c r="C24" s="624"/>
      <c r="D24" s="624"/>
      <c r="E24" s="625"/>
      <c r="F24" s="357"/>
      <c r="G24" s="357"/>
      <c r="H24" s="357"/>
      <c r="I24" s="357"/>
      <c r="J24" s="357"/>
      <c r="K24" s="358"/>
      <c r="L24" s="359"/>
    </row>
    <row r="25" spans="1:12" s="110" customFormat="1" ht="15" customHeight="1" x14ac:dyDescent="0.2">
      <c r="A25" s="360" t="s">
        <v>104</v>
      </c>
      <c r="B25" s="361"/>
      <c r="C25" s="362"/>
      <c r="D25" s="362"/>
      <c r="E25" s="363"/>
      <c r="F25" s="542">
        <v>36.4</v>
      </c>
      <c r="G25" s="542">
        <v>34.6</v>
      </c>
      <c r="H25" s="542">
        <v>38.1</v>
      </c>
      <c r="I25" s="542">
        <v>38.9</v>
      </c>
      <c r="J25" s="542">
        <v>41.4</v>
      </c>
      <c r="K25" s="543" t="s">
        <v>349</v>
      </c>
      <c r="L25" s="364">
        <v>-5</v>
      </c>
    </row>
    <row r="26" spans="1:12" s="110" customFormat="1" ht="15" customHeight="1" x14ac:dyDescent="0.2">
      <c r="A26" s="365" t="s">
        <v>105</v>
      </c>
      <c r="B26" s="366" t="s">
        <v>345</v>
      </c>
      <c r="C26" s="362"/>
      <c r="D26" s="362"/>
      <c r="E26" s="363"/>
      <c r="F26" s="542">
        <v>36.1</v>
      </c>
      <c r="G26" s="542">
        <v>34.4</v>
      </c>
      <c r="H26" s="542">
        <v>38.200000000000003</v>
      </c>
      <c r="I26" s="542">
        <v>37.9</v>
      </c>
      <c r="J26" s="544">
        <v>41</v>
      </c>
      <c r="K26" s="543" t="s">
        <v>349</v>
      </c>
      <c r="L26" s="364">
        <v>-4.8999999999999986</v>
      </c>
    </row>
    <row r="27" spans="1:12" s="110" customFormat="1" ht="15" customHeight="1" x14ac:dyDescent="0.2">
      <c r="A27" s="365"/>
      <c r="B27" s="366" t="s">
        <v>346</v>
      </c>
      <c r="C27" s="362"/>
      <c r="D27" s="362"/>
      <c r="E27" s="363"/>
      <c r="F27" s="542">
        <v>36.799999999999997</v>
      </c>
      <c r="G27" s="542">
        <v>34.799999999999997</v>
      </c>
      <c r="H27" s="542">
        <v>37.9</v>
      </c>
      <c r="I27" s="542">
        <v>40.1</v>
      </c>
      <c r="J27" s="542">
        <v>41.8</v>
      </c>
      <c r="K27" s="543" t="s">
        <v>349</v>
      </c>
      <c r="L27" s="364">
        <v>-5</v>
      </c>
    </row>
    <row r="28" spans="1:12" s="110" customFormat="1" ht="15" customHeight="1" x14ac:dyDescent="0.2">
      <c r="A28" s="365" t="s">
        <v>113</v>
      </c>
      <c r="B28" s="366" t="s">
        <v>108</v>
      </c>
      <c r="C28" s="362"/>
      <c r="D28" s="362"/>
      <c r="E28" s="363"/>
      <c r="F28" s="542">
        <v>47.1</v>
      </c>
      <c r="G28" s="542">
        <v>44.1</v>
      </c>
      <c r="H28" s="542">
        <v>46.2</v>
      </c>
      <c r="I28" s="542">
        <v>53.9</v>
      </c>
      <c r="J28" s="542">
        <v>50.1</v>
      </c>
      <c r="K28" s="543" t="s">
        <v>349</v>
      </c>
      <c r="L28" s="364">
        <v>-3</v>
      </c>
    </row>
    <row r="29" spans="1:12" s="110" customFormat="1" ht="11.25" x14ac:dyDescent="0.2">
      <c r="A29" s="365"/>
      <c r="B29" s="366" t="s">
        <v>109</v>
      </c>
      <c r="C29" s="362"/>
      <c r="D29" s="362"/>
      <c r="E29" s="363"/>
      <c r="F29" s="542">
        <v>33.700000000000003</v>
      </c>
      <c r="G29" s="542">
        <v>33.5</v>
      </c>
      <c r="H29" s="542">
        <v>35</v>
      </c>
      <c r="I29" s="542">
        <v>34.4</v>
      </c>
      <c r="J29" s="544">
        <v>38.700000000000003</v>
      </c>
      <c r="K29" s="543" t="s">
        <v>349</v>
      </c>
      <c r="L29" s="364">
        <v>-5</v>
      </c>
    </row>
    <row r="30" spans="1:12" s="110" customFormat="1" ht="15" customHeight="1" x14ac:dyDescent="0.2">
      <c r="A30" s="365"/>
      <c r="B30" s="366" t="s">
        <v>110</v>
      </c>
      <c r="C30" s="362"/>
      <c r="D30" s="362"/>
      <c r="E30" s="363"/>
      <c r="F30" s="542">
        <v>33.9</v>
      </c>
      <c r="G30" s="542">
        <v>25.6</v>
      </c>
      <c r="H30" s="542">
        <v>34.1</v>
      </c>
      <c r="I30" s="542">
        <v>34.9</v>
      </c>
      <c r="J30" s="542">
        <v>39</v>
      </c>
      <c r="K30" s="543" t="s">
        <v>349</v>
      </c>
      <c r="L30" s="364">
        <v>-5.1000000000000014</v>
      </c>
    </row>
    <row r="31" spans="1:12" s="110" customFormat="1" ht="15" customHeight="1" x14ac:dyDescent="0.2">
      <c r="A31" s="365"/>
      <c r="B31" s="366" t="s">
        <v>111</v>
      </c>
      <c r="C31" s="362"/>
      <c r="D31" s="362"/>
      <c r="E31" s="363"/>
      <c r="F31" s="542">
        <v>38.1</v>
      </c>
      <c r="G31" s="542">
        <v>15.4</v>
      </c>
      <c r="H31" s="542">
        <v>42.6</v>
      </c>
      <c r="I31" s="542">
        <v>39.5</v>
      </c>
      <c r="J31" s="542">
        <v>55.3</v>
      </c>
      <c r="K31" s="543" t="s">
        <v>349</v>
      </c>
      <c r="L31" s="364">
        <v>-17.199999999999996</v>
      </c>
    </row>
    <row r="32" spans="1:12" s="110" customFormat="1" ht="15" customHeight="1" x14ac:dyDescent="0.2">
      <c r="A32" s="367" t="s">
        <v>113</v>
      </c>
      <c r="B32" s="368" t="s">
        <v>181</v>
      </c>
      <c r="C32" s="362"/>
      <c r="D32" s="362"/>
      <c r="E32" s="363"/>
      <c r="F32" s="542">
        <v>35.700000000000003</v>
      </c>
      <c r="G32" s="542">
        <v>34.700000000000003</v>
      </c>
      <c r="H32" s="542">
        <v>37.700000000000003</v>
      </c>
      <c r="I32" s="542">
        <v>38.700000000000003</v>
      </c>
      <c r="J32" s="544">
        <v>42.6</v>
      </c>
      <c r="K32" s="543" t="s">
        <v>349</v>
      </c>
      <c r="L32" s="364">
        <v>-6.8999999999999986</v>
      </c>
    </row>
    <row r="33" spans="1:12" s="110" customFormat="1" ht="15" customHeight="1" x14ac:dyDescent="0.2">
      <c r="A33" s="367"/>
      <c r="B33" s="368" t="s">
        <v>182</v>
      </c>
      <c r="C33" s="362"/>
      <c r="D33" s="362"/>
      <c r="E33" s="363"/>
      <c r="F33" s="542">
        <v>37.5</v>
      </c>
      <c r="G33" s="542">
        <v>34.299999999999997</v>
      </c>
      <c r="H33" s="542">
        <v>38.700000000000003</v>
      </c>
      <c r="I33" s="542">
        <v>39.299999999999997</v>
      </c>
      <c r="J33" s="542">
        <v>38.9</v>
      </c>
      <c r="K33" s="543" t="s">
        <v>349</v>
      </c>
      <c r="L33" s="364">
        <v>-1.3999999999999986</v>
      </c>
    </row>
    <row r="34" spans="1:12" s="369" customFormat="1" ht="15" customHeight="1" x14ac:dyDescent="0.2">
      <c r="A34" s="367" t="s">
        <v>113</v>
      </c>
      <c r="B34" s="368" t="s">
        <v>116</v>
      </c>
      <c r="C34" s="362"/>
      <c r="D34" s="362"/>
      <c r="E34" s="363"/>
      <c r="F34" s="542">
        <v>34</v>
      </c>
      <c r="G34" s="542">
        <v>31.6</v>
      </c>
      <c r="H34" s="542">
        <v>34.799999999999997</v>
      </c>
      <c r="I34" s="542">
        <v>36.5</v>
      </c>
      <c r="J34" s="542">
        <v>39.200000000000003</v>
      </c>
      <c r="K34" s="543" t="s">
        <v>349</v>
      </c>
      <c r="L34" s="364">
        <v>-5.2000000000000028</v>
      </c>
    </row>
    <row r="35" spans="1:12" s="369" customFormat="1" ht="11.25" x14ac:dyDescent="0.2">
      <c r="A35" s="370"/>
      <c r="B35" s="371" t="s">
        <v>117</v>
      </c>
      <c r="C35" s="372"/>
      <c r="D35" s="372"/>
      <c r="E35" s="373"/>
      <c r="F35" s="545">
        <v>45.2</v>
      </c>
      <c r="G35" s="545">
        <v>45.4</v>
      </c>
      <c r="H35" s="545">
        <v>50.8</v>
      </c>
      <c r="I35" s="545">
        <v>47</v>
      </c>
      <c r="J35" s="546">
        <v>48.8</v>
      </c>
      <c r="K35" s="547" t="s">
        <v>349</v>
      </c>
      <c r="L35" s="374">
        <v>-3.5999999999999943</v>
      </c>
    </row>
    <row r="36" spans="1:12" s="369" customFormat="1" ht="15.95" customHeight="1" x14ac:dyDescent="0.2">
      <c r="A36" s="375" t="s">
        <v>350</v>
      </c>
      <c r="B36" s="376"/>
      <c r="C36" s="377"/>
      <c r="D36" s="376"/>
      <c r="E36" s="378"/>
      <c r="F36" s="548">
        <v>3914</v>
      </c>
      <c r="G36" s="548">
        <v>2670</v>
      </c>
      <c r="H36" s="548">
        <v>3484</v>
      </c>
      <c r="I36" s="548">
        <v>3401</v>
      </c>
      <c r="J36" s="548">
        <v>3963</v>
      </c>
      <c r="K36" s="549">
        <v>-49</v>
      </c>
      <c r="L36" s="380">
        <v>-1.2364370426444613</v>
      </c>
    </row>
    <row r="37" spans="1:12" s="369" customFormat="1" ht="15.95" customHeight="1" x14ac:dyDescent="0.2">
      <c r="A37" s="381"/>
      <c r="B37" s="382" t="s">
        <v>113</v>
      </c>
      <c r="C37" s="382" t="s">
        <v>351</v>
      </c>
      <c r="D37" s="382"/>
      <c r="E37" s="383"/>
      <c r="F37" s="548">
        <v>1424</v>
      </c>
      <c r="G37" s="548">
        <v>923</v>
      </c>
      <c r="H37" s="548">
        <v>1327</v>
      </c>
      <c r="I37" s="548">
        <v>1323</v>
      </c>
      <c r="J37" s="548">
        <v>1639</v>
      </c>
      <c r="K37" s="549">
        <v>-215</v>
      </c>
      <c r="L37" s="380">
        <v>-13.117754728492983</v>
      </c>
    </row>
    <row r="38" spans="1:12" s="369" customFormat="1" ht="15.95" customHeight="1" x14ac:dyDescent="0.2">
      <c r="A38" s="381"/>
      <c r="B38" s="384" t="s">
        <v>105</v>
      </c>
      <c r="C38" s="384" t="s">
        <v>106</v>
      </c>
      <c r="D38" s="385"/>
      <c r="E38" s="383"/>
      <c r="F38" s="548">
        <v>2149</v>
      </c>
      <c r="G38" s="548">
        <v>1450</v>
      </c>
      <c r="H38" s="548">
        <v>1834</v>
      </c>
      <c r="I38" s="548">
        <v>1812</v>
      </c>
      <c r="J38" s="550">
        <v>2177</v>
      </c>
      <c r="K38" s="549">
        <v>-28</v>
      </c>
      <c r="L38" s="380">
        <v>-1.2861736334405145</v>
      </c>
    </row>
    <row r="39" spans="1:12" s="369" customFormat="1" ht="15.95" customHeight="1" x14ac:dyDescent="0.2">
      <c r="A39" s="381"/>
      <c r="B39" s="385"/>
      <c r="C39" s="382" t="s">
        <v>352</v>
      </c>
      <c r="D39" s="385"/>
      <c r="E39" s="383"/>
      <c r="F39" s="548">
        <v>775</v>
      </c>
      <c r="G39" s="548">
        <v>499</v>
      </c>
      <c r="H39" s="548">
        <v>701</v>
      </c>
      <c r="I39" s="548">
        <v>686</v>
      </c>
      <c r="J39" s="548">
        <v>893</v>
      </c>
      <c r="K39" s="549">
        <v>-118</v>
      </c>
      <c r="L39" s="380">
        <v>-13.213885778275476</v>
      </c>
    </row>
    <row r="40" spans="1:12" s="369" customFormat="1" ht="15.95" customHeight="1" x14ac:dyDescent="0.2">
      <c r="A40" s="381"/>
      <c r="B40" s="384"/>
      <c r="C40" s="384" t="s">
        <v>107</v>
      </c>
      <c r="D40" s="385"/>
      <c r="E40" s="383"/>
      <c r="F40" s="548">
        <v>1765</v>
      </c>
      <c r="G40" s="548">
        <v>1220</v>
      </c>
      <c r="H40" s="548">
        <v>1650</v>
      </c>
      <c r="I40" s="548">
        <v>1589</v>
      </c>
      <c r="J40" s="548">
        <v>1786</v>
      </c>
      <c r="K40" s="549">
        <v>-21</v>
      </c>
      <c r="L40" s="380">
        <v>-1.1758118701007838</v>
      </c>
    </row>
    <row r="41" spans="1:12" s="369" customFormat="1" ht="24" customHeight="1" x14ac:dyDescent="0.2">
      <c r="A41" s="381"/>
      <c r="B41" s="385"/>
      <c r="C41" s="382" t="s">
        <v>352</v>
      </c>
      <c r="D41" s="385"/>
      <c r="E41" s="383"/>
      <c r="F41" s="548">
        <v>649</v>
      </c>
      <c r="G41" s="548">
        <v>424</v>
      </c>
      <c r="H41" s="548">
        <v>626</v>
      </c>
      <c r="I41" s="548">
        <v>637</v>
      </c>
      <c r="J41" s="550">
        <v>746</v>
      </c>
      <c r="K41" s="549">
        <v>-97</v>
      </c>
      <c r="L41" s="380">
        <v>-13.002680965147453</v>
      </c>
    </row>
    <row r="42" spans="1:12" s="110" customFormat="1" ht="15" customHeight="1" x14ac:dyDescent="0.2">
      <c r="A42" s="381"/>
      <c r="B42" s="384" t="s">
        <v>113</v>
      </c>
      <c r="C42" s="384" t="s">
        <v>353</v>
      </c>
      <c r="D42" s="385"/>
      <c r="E42" s="383"/>
      <c r="F42" s="548">
        <v>763</v>
      </c>
      <c r="G42" s="548">
        <v>517</v>
      </c>
      <c r="H42" s="548">
        <v>955</v>
      </c>
      <c r="I42" s="548">
        <v>768</v>
      </c>
      <c r="J42" s="548">
        <v>839</v>
      </c>
      <c r="K42" s="549">
        <v>-76</v>
      </c>
      <c r="L42" s="380">
        <v>-9.0584028605482718</v>
      </c>
    </row>
    <row r="43" spans="1:12" s="110" customFormat="1" ht="15" customHeight="1" x14ac:dyDescent="0.2">
      <c r="A43" s="381"/>
      <c r="B43" s="385"/>
      <c r="C43" s="382" t="s">
        <v>352</v>
      </c>
      <c r="D43" s="385"/>
      <c r="E43" s="383"/>
      <c r="F43" s="548">
        <v>359</v>
      </c>
      <c r="G43" s="548">
        <v>228</v>
      </c>
      <c r="H43" s="548">
        <v>441</v>
      </c>
      <c r="I43" s="548">
        <v>414</v>
      </c>
      <c r="J43" s="548">
        <v>420</v>
      </c>
      <c r="K43" s="549">
        <v>-61</v>
      </c>
      <c r="L43" s="380">
        <v>-14.523809523809524</v>
      </c>
    </row>
    <row r="44" spans="1:12" s="110" customFormat="1" ht="15" customHeight="1" x14ac:dyDescent="0.2">
      <c r="A44" s="381"/>
      <c r="B44" s="384"/>
      <c r="C44" s="366" t="s">
        <v>109</v>
      </c>
      <c r="D44" s="385"/>
      <c r="E44" s="383"/>
      <c r="F44" s="548">
        <v>2643</v>
      </c>
      <c r="G44" s="548">
        <v>1846</v>
      </c>
      <c r="H44" s="548">
        <v>2195</v>
      </c>
      <c r="I44" s="548">
        <v>2291</v>
      </c>
      <c r="J44" s="550">
        <v>2657</v>
      </c>
      <c r="K44" s="549">
        <v>-14</v>
      </c>
      <c r="L44" s="380">
        <v>-0.52691004892736171</v>
      </c>
    </row>
    <row r="45" spans="1:12" s="110" customFormat="1" ht="15" customHeight="1" x14ac:dyDescent="0.2">
      <c r="A45" s="381"/>
      <c r="B45" s="385"/>
      <c r="C45" s="382" t="s">
        <v>352</v>
      </c>
      <c r="D45" s="385"/>
      <c r="E45" s="383"/>
      <c r="F45" s="548">
        <v>890</v>
      </c>
      <c r="G45" s="548">
        <v>619</v>
      </c>
      <c r="H45" s="548">
        <v>768</v>
      </c>
      <c r="I45" s="548">
        <v>788</v>
      </c>
      <c r="J45" s="548">
        <v>1029</v>
      </c>
      <c r="K45" s="549">
        <v>-139</v>
      </c>
      <c r="L45" s="380">
        <v>-13.508260447035957</v>
      </c>
    </row>
    <row r="46" spans="1:12" s="110" customFormat="1" ht="15" customHeight="1" x14ac:dyDescent="0.2">
      <c r="A46" s="381"/>
      <c r="B46" s="384"/>
      <c r="C46" s="366" t="s">
        <v>110</v>
      </c>
      <c r="D46" s="385"/>
      <c r="E46" s="383"/>
      <c r="F46" s="548">
        <v>445</v>
      </c>
      <c r="G46" s="548">
        <v>281</v>
      </c>
      <c r="H46" s="548">
        <v>287</v>
      </c>
      <c r="I46" s="548">
        <v>304</v>
      </c>
      <c r="J46" s="548">
        <v>420</v>
      </c>
      <c r="K46" s="549">
        <v>25</v>
      </c>
      <c r="L46" s="380">
        <v>5.9523809523809526</v>
      </c>
    </row>
    <row r="47" spans="1:12" s="110" customFormat="1" ht="15" customHeight="1" x14ac:dyDescent="0.2">
      <c r="A47" s="381"/>
      <c r="B47" s="385"/>
      <c r="C47" s="382" t="s">
        <v>352</v>
      </c>
      <c r="D47" s="385"/>
      <c r="E47" s="383"/>
      <c r="F47" s="548">
        <v>151</v>
      </c>
      <c r="G47" s="548">
        <v>72</v>
      </c>
      <c r="H47" s="548">
        <v>98</v>
      </c>
      <c r="I47" s="548">
        <v>106</v>
      </c>
      <c r="J47" s="550">
        <v>164</v>
      </c>
      <c r="K47" s="549">
        <v>-13</v>
      </c>
      <c r="L47" s="380">
        <v>-7.9268292682926829</v>
      </c>
    </row>
    <row r="48" spans="1:12" s="110" customFormat="1" ht="15" customHeight="1" x14ac:dyDescent="0.2">
      <c r="A48" s="381"/>
      <c r="B48" s="385"/>
      <c r="C48" s="366" t="s">
        <v>111</v>
      </c>
      <c r="D48" s="386"/>
      <c r="E48" s="387"/>
      <c r="F48" s="548">
        <v>63</v>
      </c>
      <c r="G48" s="548">
        <v>26</v>
      </c>
      <c r="H48" s="548">
        <v>47</v>
      </c>
      <c r="I48" s="548">
        <v>38</v>
      </c>
      <c r="J48" s="548">
        <v>47</v>
      </c>
      <c r="K48" s="549">
        <v>16</v>
      </c>
      <c r="L48" s="380">
        <v>34.042553191489361</v>
      </c>
    </row>
    <row r="49" spans="1:12" s="110" customFormat="1" ht="15" customHeight="1" x14ac:dyDescent="0.2">
      <c r="A49" s="381"/>
      <c r="B49" s="385"/>
      <c r="C49" s="382" t="s">
        <v>352</v>
      </c>
      <c r="D49" s="385"/>
      <c r="E49" s="383"/>
      <c r="F49" s="548">
        <v>24</v>
      </c>
      <c r="G49" s="548">
        <v>4</v>
      </c>
      <c r="H49" s="548">
        <v>20</v>
      </c>
      <c r="I49" s="548">
        <v>15</v>
      </c>
      <c r="J49" s="548">
        <v>26</v>
      </c>
      <c r="K49" s="549">
        <v>-2</v>
      </c>
      <c r="L49" s="380">
        <v>-7.6923076923076925</v>
      </c>
    </row>
    <row r="50" spans="1:12" s="110" customFormat="1" ht="15" customHeight="1" x14ac:dyDescent="0.2">
      <c r="A50" s="381"/>
      <c r="B50" s="384" t="s">
        <v>113</v>
      </c>
      <c r="C50" s="382" t="s">
        <v>181</v>
      </c>
      <c r="D50" s="385"/>
      <c r="E50" s="383"/>
      <c r="F50" s="548">
        <v>2471</v>
      </c>
      <c r="G50" s="548">
        <v>1648</v>
      </c>
      <c r="H50" s="548">
        <v>2134</v>
      </c>
      <c r="I50" s="548">
        <v>2107</v>
      </c>
      <c r="J50" s="550">
        <v>2631</v>
      </c>
      <c r="K50" s="549">
        <v>-160</v>
      </c>
      <c r="L50" s="380">
        <v>-6.0813378943367544</v>
      </c>
    </row>
    <row r="51" spans="1:12" s="110" customFormat="1" ht="15" customHeight="1" x14ac:dyDescent="0.2">
      <c r="A51" s="381"/>
      <c r="B51" s="385"/>
      <c r="C51" s="382" t="s">
        <v>352</v>
      </c>
      <c r="D51" s="385"/>
      <c r="E51" s="383"/>
      <c r="F51" s="548">
        <v>883</v>
      </c>
      <c r="G51" s="548">
        <v>572</v>
      </c>
      <c r="H51" s="548">
        <v>805</v>
      </c>
      <c r="I51" s="548">
        <v>815</v>
      </c>
      <c r="J51" s="548">
        <v>1121</v>
      </c>
      <c r="K51" s="549">
        <v>-238</v>
      </c>
      <c r="L51" s="380">
        <v>-21.231043710972347</v>
      </c>
    </row>
    <row r="52" spans="1:12" s="110" customFormat="1" ht="15" customHeight="1" x14ac:dyDescent="0.2">
      <c r="A52" s="381"/>
      <c r="B52" s="384"/>
      <c r="C52" s="382" t="s">
        <v>182</v>
      </c>
      <c r="D52" s="385"/>
      <c r="E52" s="383"/>
      <c r="F52" s="548">
        <v>1443</v>
      </c>
      <c r="G52" s="548">
        <v>1022</v>
      </c>
      <c r="H52" s="548">
        <v>1350</v>
      </c>
      <c r="I52" s="548">
        <v>1294</v>
      </c>
      <c r="J52" s="548">
        <v>1332</v>
      </c>
      <c r="K52" s="549">
        <v>111</v>
      </c>
      <c r="L52" s="380">
        <v>8.3333333333333339</v>
      </c>
    </row>
    <row r="53" spans="1:12" s="269" customFormat="1" ht="11.25" customHeight="1" x14ac:dyDescent="0.2">
      <c r="A53" s="381"/>
      <c r="B53" s="385"/>
      <c r="C53" s="382" t="s">
        <v>352</v>
      </c>
      <c r="D53" s="385"/>
      <c r="E53" s="383"/>
      <c r="F53" s="548">
        <v>541</v>
      </c>
      <c r="G53" s="548">
        <v>351</v>
      </c>
      <c r="H53" s="548">
        <v>522</v>
      </c>
      <c r="I53" s="548">
        <v>508</v>
      </c>
      <c r="J53" s="550">
        <v>518</v>
      </c>
      <c r="K53" s="549">
        <v>23</v>
      </c>
      <c r="L53" s="380">
        <v>4.4401544401544397</v>
      </c>
    </row>
    <row r="54" spans="1:12" s="151" customFormat="1" ht="12.75" customHeight="1" x14ac:dyDescent="0.2">
      <c r="A54" s="381"/>
      <c r="B54" s="384" t="s">
        <v>113</v>
      </c>
      <c r="C54" s="384" t="s">
        <v>116</v>
      </c>
      <c r="D54" s="385"/>
      <c r="E54" s="383"/>
      <c r="F54" s="548">
        <v>3066</v>
      </c>
      <c r="G54" s="548">
        <v>2087</v>
      </c>
      <c r="H54" s="548">
        <v>2768</v>
      </c>
      <c r="I54" s="548">
        <v>2613</v>
      </c>
      <c r="J54" s="548">
        <v>3069</v>
      </c>
      <c r="K54" s="549">
        <v>-3</v>
      </c>
      <c r="L54" s="380">
        <v>-9.7751710654936458E-2</v>
      </c>
    </row>
    <row r="55" spans="1:12" ht="11.25" x14ac:dyDescent="0.2">
      <c r="A55" s="381"/>
      <c r="B55" s="385"/>
      <c r="C55" s="382" t="s">
        <v>352</v>
      </c>
      <c r="D55" s="385"/>
      <c r="E55" s="383"/>
      <c r="F55" s="548">
        <v>1041</v>
      </c>
      <c r="G55" s="548">
        <v>659</v>
      </c>
      <c r="H55" s="548">
        <v>963</v>
      </c>
      <c r="I55" s="548">
        <v>953</v>
      </c>
      <c r="J55" s="548">
        <v>1204</v>
      </c>
      <c r="K55" s="549">
        <v>-163</v>
      </c>
      <c r="L55" s="380">
        <v>-13.538205980066445</v>
      </c>
    </row>
    <row r="56" spans="1:12" ht="14.25" customHeight="1" x14ac:dyDescent="0.2">
      <c r="A56" s="381"/>
      <c r="B56" s="385"/>
      <c r="C56" s="384" t="s">
        <v>117</v>
      </c>
      <c r="D56" s="385"/>
      <c r="E56" s="383"/>
      <c r="F56" s="548">
        <v>846</v>
      </c>
      <c r="G56" s="548">
        <v>582</v>
      </c>
      <c r="H56" s="548">
        <v>708</v>
      </c>
      <c r="I56" s="548">
        <v>787</v>
      </c>
      <c r="J56" s="548">
        <v>891</v>
      </c>
      <c r="K56" s="549">
        <v>-45</v>
      </c>
      <c r="L56" s="380">
        <v>-5.0505050505050502</v>
      </c>
    </row>
    <row r="57" spans="1:12" ht="18.75" customHeight="1" x14ac:dyDescent="0.2">
      <c r="A57" s="388"/>
      <c r="B57" s="389"/>
      <c r="C57" s="390" t="s">
        <v>352</v>
      </c>
      <c r="D57" s="389"/>
      <c r="E57" s="391"/>
      <c r="F57" s="551">
        <v>382</v>
      </c>
      <c r="G57" s="552">
        <v>264</v>
      </c>
      <c r="H57" s="552">
        <v>360</v>
      </c>
      <c r="I57" s="552">
        <v>370</v>
      </c>
      <c r="J57" s="552">
        <v>435</v>
      </c>
      <c r="K57" s="553">
        <f t="shared" ref="K57" si="0">IF(OR(F57=".",J57=".")=TRUE,".",IF(OR(F57="*",J57="*")=TRUE,"*",IF(AND(F57="-",J57="-")=TRUE,"-",IF(AND(ISNUMBER(J57),ISNUMBER(F57))=TRUE,IF(F57-J57=0,0,F57-J57),IF(ISNUMBER(F57)=TRUE,F57,-J57)))))</f>
        <v>-53</v>
      </c>
      <c r="L57" s="392">
        <f t="shared" ref="L57" si="1">IF(K57 =".",".",IF(K57 ="*","*",IF(K57="-","-",IF(K57=0,0,IF(OR(J57="-",J57=".",F57="-",F57=".")=TRUE,"X",IF(J57=0,"0,0",IF(ABS(K57*100/J57)&gt;250,".X",(K57*100/J57))))))))</f>
        <v>-12.183908045977011</v>
      </c>
    </row>
    <row r="58" spans="1:12" ht="11.25" x14ac:dyDescent="0.2">
      <c r="A58" s="393"/>
      <c r="B58" s="385"/>
      <c r="C58" s="382"/>
      <c r="D58" s="385"/>
      <c r="E58" s="385"/>
      <c r="F58" s="394"/>
      <c r="G58" s="394"/>
      <c r="H58" s="394"/>
      <c r="I58" s="379"/>
      <c r="J58" s="394"/>
      <c r="K58" s="395"/>
      <c r="L58" s="269" t="s">
        <v>45</v>
      </c>
    </row>
    <row r="59" spans="1:12" ht="20.25" customHeight="1" x14ac:dyDescent="0.2">
      <c r="A59" s="626" t="s">
        <v>354</v>
      </c>
      <c r="B59" s="627"/>
      <c r="C59" s="627"/>
      <c r="D59" s="626"/>
      <c r="E59" s="627"/>
      <c r="F59" s="627"/>
      <c r="G59" s="627"/>
      <c r="H59" s="627"/>
      <c r="I59" s="627"/>
      <c r="J59" s="627"/>
      <c r="K59" s="627"/>
      <c r="L59" s="627"/>
    </row>
    <row r="60" spans="1:12" ht="11.25" customHeight="1" x14ac:dyDescent="0.2">
      <c r="A60" s="628" t="s">
        <v>355</v>
      </c>
      <c r="B60" s="629"/>
      <c r="C60" s="629"/>
      <c r="D60" s="629"/>
      <c r="E60" s="629"/>
      <c r="F60" s="629"/>
      <c r="G60" s="629"/>
      <c r="H60" s="629"/>
      <c r="I60" s="629"/>
      <c r="J60" s="629"/>
      <c r="K60" s="629"/>
      <c r="L60" s="629"/>
    </row>
    <row r="61" spans="1:12" ht="12.75" customHeight="1" x14ac:dyDescent="0.2">
      <c r="A61" s="630" t="s">
        <v>356</v>
      </c>
      <c r="B61" s="631"/>
      <c r="C61" s="631"/>
      <c r="D61" s="631"/>
      <c r="E61" s="631"/>
      <c r="F61" s="631"/>
      <c r="G61" s="631"/>
      <c r="H61" s="631"/>
      <c r="I61" s="631"/>
      <c r="J61" s="631"/>
      <c r="K61" s="631"/>
      <c r="L61" s="631"/>
    </row>
    <row r="62" spans="1:12" ht="15.95" customHeight="1" x14ac:dyDescent="0.2">
      <c r="A62" s="396"/>
      <c r="B62" s="396"/>
      <c r="C62" s="396"/>
      <c r="D62" s="396"/>
      <c r="E62" s="396"/>
      <c r="F62" s="396"/>
      <c r="G62" s="396"/>
      <c r="H62" s="396"/>
      <c r="I62" s="396"/>
      <c r="J62" s="397"/>
      <c r="K62" s="397"/>
      <c r="L62" s="398"/>
    </row>
    <row r="63" spans="1:12" ht="15.95" customHeight="1" x14ac:dyDescent="0.2">
      <c r="A63" s="398"/>
      <c r="B63" s="399"/>
      <c r="C63" s="398"/>
      <c r="D63" s="399"/>
      <c r="E63" s="399"/>
      <c r="F63" s="397"/>
      <c r="G63" s="397"/>
      <c r="H63" s="397"/>
      <c r="I63" s="397"/>
      <c r="J63" s="397"/>
      <c r="K63" s="397"/>
      <c r="L63" s="400"/>
    </row>
    <row r="64" spans="1:12" ht="15.95" customHeight="1" x14ac:dyDescent="0.2">
      <c r="A64" s="398"/>
      <c r="B64" s="399"/>
      <c r="C64" s="398"/>
      <c r="D64" s="399"/>
      <c r="E64" s="399"/>
      <c r="F64" s="397"/>
      <c r="G64" s="397"/>
      <c r="H64" s="397"/>
      <c r="I64" s="397"/>
      <c r="J64" s="397"/>
      <c r="K64" s="397"/>
      <c r="L64" s="400"/>
    </row>
    <row r="65" spans="12:12" ht="15.95" customHeight="1" x14ac:dyDescent="0.2">
      <c r="L65" s="401"/>
    </row>
  </sheetData>
  <mergeCells count="15">
    <mergeCell ref="A3:L3"/>
    <mergeCell ref="A5:D5"/>
    <mergeCell ref="A7:E10"/>
    <mergeCell ref="F7:L7"/>
    <mergeCell ref="F8:F9"/>
    <mergeCell ref="G8:G9"/>
    <mergeCell ref="H8:H9"/>
    <mergeCell ref="I8:I9"/>
    <mergeCell ref="J8:J9"/>
    <mergeCell ref="K8:L8"/>
    <mergeCell ref="A11:E11"/>
    <mergeCell ref="A24:E24"/>
    <mergeCell ref="A59:L59"/>
    <mergeCell ref="A60:L60"/>
    <mergeCell ref="A61:L61"/>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47" t="s">
        <v>358</v>
      </c>
      <c r="E7" s="648"/>
      <c r="F7" s="648"/>
      <c r="G7" s="648"/>
      <c r="H7" s="649"/>
      <c r="I7" s="650" t="s">
        <v>359</v>
      </c>
      <c r="J7" s="651"/>
      <c r="K7" s="96"/>
      <c r="L7" s="96"/>
      <c r="M7" s="96"/>
      <c r="N7" s="96"/>
      <c r="O7" s="96"/>
    </row>
    <row r="8" spans="1:15" ht="21.75" customHeight="1" x14ac:dyDescent="0.2">
      <c r="A8" s="616"/>
      <c r="B8" s="617"/>
      <c r="C8" s="583"/>
      <c r="D8" s="566" t="s">
        <v>335</v>
      </c>
      <c r="E8" s="566" t="s">
        <v>337</v>
      </c>
      <c r="F8" s="566" t="s">
        <v>338</v>
      </c>
      <c r="G8" s="566" t="s">
        <v>339</v>
      </c>
      <c r="H8" s="566" t="s">
        <v>340</v>
      </c>
      <c r="I8" s="652"/>
      <c r="J8" s="653"/>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4013</v>
      </c>
      <c r="E11" s="114">
        <v>2786</v>
      </c>
      <c r="F11" s="114">
        <v>4711</v>
      </c>
      <c r="G11" s="114">
        <v>3446</v>
      </c>
      <c r="H11" s="140">
        <v>4073</v>
      </c>
      <c r="I11" s="115">
        <v>-60</v>
      </c>
      <c r="J11" s="116">
        <v>-1.4731156395777067</v>
      </c>
    </row>
    <row r="12" spans="1:15" s="110" customFormat="1" ht="24.95" customHeight="1" x14ac:dyDescent="0.2">
      <c r="A12" s="193" t="s">
        <v>132</v>
      </c>
      <c r="B12" s="194" t="s">
        <v>133</v>
      </c>
      <c r="C12" s="113">
        <v>3.2145527037129331</v>
      </c>
      <c r="D12" s="115">
        <v>129</v>
      </c>
      <c r="E12" s="114">
        <v>105</v>
      </c>
      <c r="F12" s="114">
        <v>171</v>
      </c>
      <c r="G12" s="114">
        <v>114</v>
      </c>
      <c r="H12" s="140">
        <v>153</v>
      </c>
      <c r="I12" s="115">
        <v>-24</v>
      </c>
      <c r="J12" s="116">
        <v>-15.686274509803921</v>
      </c>
    </row>
    <row r="13" spans="1:15" s="110" customFormat="1" ht="24.95" customHeight="1" x14ac:dyDescent="0.2">
      <c r="A13" s="193" t="s">
        <v>134</v>
      </c>
      <c r="B13" s="199" t="s">
        <v>214</v>
      </c>
      <c r="C13" s="113">
        <v>1.6944928980812359</v>
      </c>
      <c r="D13" s="115">
        <v>68</v>
      </c>
      <c r="E13" s="114">
        <v>32</v>
      </c>
      <c r="F13" s="114">
        <v>42</v>
      </c>
      <c r="G13" s="114">
        <v>35</v>
      </c>
      <c r="H13" s="140">
        <v>39</v>
      </c>
      <c r="I13" s="115">
        <v>29</v>
      </c>
      <c r="J13" s="116">
        <v>74.358974358974365</v>
      </c>
    </row>
    <row r="14" spans="1:15" s="287" customFormat="1" ht="24.95" customHeight="1" x14ac:dyDescent="0.2">
      <c r="A14" s="193" t="s">
        <v>215</v>
      </c>
      <c r="B14" s="199" t="s">
        <v>137</v>
      </c>
      <c r="C14" s="113">
        <v>7.3261898828806382</v>
      </c>
      <c r="D14" s="115">
        <v>294</v>
      </c>
      <c r="E14" s="114">
        <v>384</v>
      </c>
      <c r="F14" s="114">
        <v>377</v>
      </c>
      <c r="G14" s="114">
        <v>225</v>
      </c>
      <c r="H14" s="140">
        <v>336</v>
      </c>
      <c r="I14" s="115">
        <v>-42</v>
      </c>
      <c r="J14" s="116">
        <v>-12.5</v>
      </c>
      <c r="K14" s="110"/>
      <c r="L14" s="110"/>
      <c r="M14" s="110"/>
      <c r="N14" s="110"/>
      <c r="O14" s="110"/>
    </row>
    <row r="15" spans="1:15" s="110" customFormat="1" ht="24.95" customHeight="1" x14ac:dyDescent="0.2">
      <c r="A15" s="193" t="s">
        <v>216</v>
      </c>
      <c r="B15" s="199" t="s">
        <v>217</v>
      </c>
      <c r="C15" s="113">
        <v>2.790929479192624</v>
      </c>
      <c r="D15" s="115">
        <v>112</v>
      </c>
      <c r="E15" s="114">
        <v>279</v>
      </c>
      <c r="F15" s="114">
        <v>131</v>
      </c>
      <c r="G15" s="114">
        <v>79</v>
      </c>
      <c r="H15" s="140">
        <v>121</v>
      </c>
      <c r="I15" s="115">
        <v>-9</v>
      </c>
      <c r="J15" s="116">
        <v>-7.4380165289256199</v>
      </c>
    </row>
    <row r="16" spans="1:15" s="287" customFormat="1" ht="24.95" customHeight="1" x14ac:dyDescent="0.2">
      <c r="A16" s="193" t="s">
        <v>218</v>
      </c>
      <c r="B16" s="199" t="s">
        <v>141</v>
      </c>
      <c r="C16" s="113">
        <v>3.1896336905058558</v>
      </c>
      <c r="D16" s="115">
        <v>128</v>
      </c>
      <c r="E16" s="114">
        <v>67</v>
      </c>
      <c r="F16" s="114">
        <v>182</v>
      </c>
      <c r="G16" s="114">
        <v>93</v>
      </c>
      <c r="H16" s="140">
        <v>164</v>
      </c>
      <c r="I16" s="115">
        <v>-36</v>
      </c>
      <c r="J16" s="116">
        <v>-21.951219512195124</v>
      </c>
      <c r="K16" s="110"/>
      <c r="L16" s="110"/>
      <c r="M16" s="110"/>
      <c r="N16" s="110"/>
      <c r="O16" s="110"/>
    </row>
    <row r="17" spans="1:15" s="110" customFormat="1" ht="24.95" customHeight="1" x14ac:dyDescent="0.2">
      <c r="A17" s="193" t="s">
        <v>142</v>
      </c>
      <c r="B17" s="199" t="s">
        <v>220</v>
      </c>
      <c r="C17" s="113">
        <v>1.345626713182158</v>
      </c>
      <c r="D17" s="115">
        <v>54</v>
      </c>
      <c r="E17" s="114">
        <v>38</v>
      </c>
      <c r="F17" s="114">
        <v>64</v>
      </c>
      <c r="G17" s="114">
        <v>53</v>
      </c>
      <c r="H17" s="140">
        <v>51</v>
      </c>
      <c r="I17" s="115">
        <v>3</v>
      </c>
      <c r="J17" s="116">
        <v>5.882352941176471</v>
      </c>
    </row>
    <row r="18" spans="1:15" s="287" customFormat="1" ht="24.95" customHeight="1" x14ac:dyDescent="0.2">
      <c r="A18" s="201" t="s">
        <v>144</v>
      </c>
      <c r="B18" s="202" t="s">
        <v>145</v>
      </c>
      <c r="C18" s="113">
        <v>9.4941440318963366</v>
      </c>
      <c r="D18" s="115">
        <v>381</v>
      </c>
      <c r="E18" s="114">
        <v>165</v>
      </c>
      <c r="F18" s="114">
        <v>454</v>
      </c>
      <c r="G18" s="114">
        <v>301</v>
      </c>
      <c r="H18" s="140">
        <v>313</v>
      </c>
      <c r="I18" s="115">
        <v>68</v>
      </c>
      <c r="J18" s="116">
        <v>21.725239616613418</v>
      </c>
      <c r="K18" s="110"/>
      <c r="L18" s="110"/>
      <c r="M18" s="110"/>
      <c r="N18" s="110"/>
      <c r="O18" s="110"/>
    </row>
    <row r="19" spans="1:15" s="110" customFormat="1" ht="24.95" customHeight="1" x14ac:dyDescent="0.2">
      <c r="A19" s="193" t="s">
        <v>146</v>
      </c>
      <c r="B19" s="199" t="s">
        <v>147</v>
      </c>
      <c r="C19" s="113">
        <v>13.95464739596312</v>
      </c>
      <c r="D19" s="115">
        <v>560</v>
      </c>
      <c r="E19" s="114">
        <v>459</v>
      </c>
      <c r="F19" s="114">
        <v>825</v>
      </c>
      <c r="G19" s="114">
        <v>575</v>
      </c>
      <c r="H19" s="140">
        <v>605</v>
      </c>
      <c r="I19" s="115">
        <v>-45</v>
      </c>
      <c r="J19" s="116">
        <v>-7.4380165289256199</v>
      </c>
    </row>
    <row r="20" spans="1:15" s="287" customFormat="1" ht="24.95" customHeight="1" x14ac:dyDescent="0.2">
      <c r="A20" s="193" t="s">
        <v>148</v>
      </c>
      <c r="B20" s="199" t="s">
        <v>149</v>
      </c>
      <c r="C20" s="113">
        <v>4.9588836282083228</v>
      </c>
      <c r="D20" s="115">
        <v>199</v>
      </c>
      <c r="E20" s="114">
        <v>175</v>
      </c>
      <c r="F20" s="114">
        <v>261</v>
      </c>
      <c r="G20" s="114">
        <v>185</v>
      </c>
      <c r="H20" s="140">
        <v>216</v>
      </c>
      <c r="I20" s="115">
        <v>-17</v>
      </c>
      <c r="J20" s="116">
        <v>-7.8703703703703702</v>
      </c>
      <c r="K20" s="110"/>
      <c r="L20" s="110"/>
      <c r="M20" s="110"/>
      <c r="N20" s="110"/>
      <c r="O20" s="110"/>
    </row>
    <row r="21" spans="1:15" s="110" customFormat="1" ht="24.95" customHeight="1" x14ac:dyDescent="0.2">
      <c r="A21" s="201" t="s">
        <v>150</v>
      </c>
      <c r="B21" s="202" t="s">
        <v>151</v>
      </c>
      <c r="C21" s="113">
        <v>9.6934961375529536</v>
      </c>
      <c r="D21" s="115">
        <v>389</v>
      </c>
      <c r="E21" s="114">
        <v>245</v>
      </c>
      <c r="F21" s="114">
        <v>441</v>
      </c>
      <c r="G21" s="114">
        <v>441</v>
      </c>
      <c r="H21" s="140">
        <v>431</v>
      </c>
      <c r="I21" s="115">
        <v>-42</v>
      </c>
      <c r="J21" s="116">
        <v>-9.7447795823665899</v>
      </c>
    </row>
    <row r="22" spans="1:15" s="110" customFormat="1" ht="24.95" customHeight="1" x14ac:dyDescent="0.2">
      <c r="A22" s="201" t="s">
        <v>152</v>
      </c>
      <c r="B22" s="199" t="s">
        <v>153</v>
      </c>
      <c r="C22" s="113">
        <v>1.071517567904311</v>
      </c>
      <c r="D22" s="115">
        <v>43</v>
      </c>
      <c r="E22" s="114">
        <v>35</v>
      </c>
      <c r="F22" s="114">
        <v>29</v>
      </c>
      <c r="G22" s="114">
        <v>27</v>
      </c>
      <c r="H22" s="140">
        <v>27</v>
      </c>
      <c r="I22" s="115">
        <v>16</v>
      </c>
      <c r="J22" s="116">
        <v>59.25925925925926</v>
      </c>
    </row>
    <row r="23" spans="1:15" s="110" customFormat="1" ht="24.95" customHeight="1" x14ac:dyDescent="0.2">
      <c r="A23" s="193" t="s">
        <v>154</v>
      </c>
      <c r="B23" s="199" t="s">
        <v>155</v>
      </c>
      <c r="C23" s="113">
        <v>1.0964365811113881</v>
      </c>
      <c r="D23" s="115">
        <v>44</v>
      </c>
      <c r="E23" s="114">
        <v>17</v>
      </c>
      <c r="F23" s="114">
        <v>36</v>
      </c>
      <c r="G23" s="114">
        <v>22</v>
      </c>
      <c r="H23" s="140">
        <v>35</v>
      </c>
      <c r="I23" s="115">
        <v>9</v>
      </c>
      <c r="J23" s="116">
        <v>25.714285714285715</v>
      </c>
    </row>
    <row r="24" spans="1:15" s="110" customFormat="1" ht="24.95" customHeight="1" x14ac:dyDescent="0.2">
      <c r="A24" s="193" t="s">
        <v>156</v>
      </c>
      <c r="B24" s="199" t="s">
        <v>221</v>
      </c>
      <c r="C24" s="113">
        <v>2.6414153999501622</v>
      </c>
      <c r="D24" s="115">
        <v>106</v>
      </c>
      <c r="E24" s="114">
        <v>75</v>
      </c>
      <c r="F24" s="114">
        <v>164</v>
      </c>
      <c r="G24" s="114">
        <v>156</v>
      </c>
      <c r="H24" s="140">
        <v>115</v>
      </c>
      <c r="I24" s="115">
        <v>-9</v>
      </c>
      <c r="J24" s="116">
        <v>-7.8260869565217392</v>
      </c>
    </row>
    <row r="25" spans="1:15" s="110" customFormat="1" ht="24.95" customHeight="1" x14ac:dyDescent="0.2">
      <c r="A25" s="193" t="s">
        <v>222</v>
      </c>
      <c r="B25" s="204" t="s">
        <v>159</v>
      </c>
      <c r="C25" s="113">
        <v>6.4540244206329431</v>
      </c>
      <c r="D25" s="115">
        <v>259</v>
      </c>
      <c r="E25" s="114">
        <v>161</v>
      </c>
      <c r="F25" s="114">
        <v>312</v>
      </c>
      <c r="G25" s="114">
        <v>232</v>
      </c>
      <c r="H25" s="140">
        <v>243</v>
      </c>
      <c r="I25" s="115">
        <v>16</v>
      </c>
      <c r="J25" s="116">
        <v>6.5843621399176957</v>
      </c>
    </row>
    <row r="26" spans="1:15" s="110" customFormat="1" ht="24.95" customHeight="1" x14ac:dyDescent="0.2">
      <c r="A26" s="201">
        <v>782.78300000000002</v>
      </c>
      <c r="B26" s="203" t="s">
        <v>160</v>
      </c>
      <c r="C26" s="113">
        <v>5.357587839521555</v>
      </c>
      <c r="D26" s="115">
        <v>215</v>
      </c>
      <c r="E26" s="114">
        <v>179</v>
      </c>
      <c r="F26" s="114">
        <v>164</v>
      </c>
      <c r="G26" s="114">
        <v>182</v>
      </c>
      <c r="H26" s="140">
        <v>246</v>
      </c>
      <c r="I26" s="115">
        <v>-31</v>
      </c>
      <c r="J26" s="116">
        <v>-12.601626016260163</v>
      </c>
    </row>
    <row r="27" spans="1:15" s="110" customFormat="1" ht="24.95" customHeight="1" x14ac:dyDescent="0.2">
      <c r="A27" s="193" t="s">
        <v>161</v>
      </c>
      <c r="B27" s="199" t="s">
        <v>162</v>
      </c>
      <c r="C27" s="113">
        <v>5.9058061300772486</v>
      </c>
      <c r="D27" s="115">
        <v>237</v>
      </c>
      <c r="E27" s="114">
        <v>80</v>
      </c>
      <c r="F27" s="114">
        <v>197</v>
      </c>
      <c r="G27" s="114">
        <v>92</v>
      </c>
      <c r="H27" s="140">
        <v>96</v>
      </c>
      <c r="I27" s="115">
        <v>141</v>
      </c>
      <c r="J27" s="116">
        <v>146.875</v>
      </c>
    </row>
    <row r="28" spans="1:15" s="110" customFormat="1" ht="24.95" customHeight="1" x14ac:dyDescent="0.2">
      <c r="A28" s="193" t="s">
        <v>163</v>
      </c>
      <c r="B28" s="199" t="s">
        <v>164</v>
      </c>
      <c r="C28" s="113">
        <v>2.0433590829803139</v>
      </c>
      <c r="D28" s="115">
        <v>82</v>
      </c>
      <c r="E28" s="114">
        <v>65</v>
      </c>
      <c r="F28" s="114">
        <v>185</v>
      </c>
      <c r="G28" s="114">
        <v>44</v>
      </c>
      <c r="H28" s="140">
        <v>79</v>
      </c>
      <c r="I28" s="115">
        <v>3</v>
      </c>
      <c r="J28" s="116">
        <v>3.7974683544303796</v>
      </c>
    </row>
    <row r="29" spans="1:15" s="110" customFormat="1" ht="24.95" customHeight="1" x14ac:dyDescent="0.2">
      <c r="A29" s="193">
        <v>86</v>
      </c>
      <c r="B29" s="199" t="s">
        <v>165</v>
      </c>
      <c r="C29" s="113">
        <v>4.8093695489658606</v>
      </c>
      <c r="D29" s="115">
        <v>193</v>
      </c>
      <c r="E29" s="114">
        <v>165</v>
      </c>
      <c r="F29" s="114">
        <v>301</v>
      </c>
      <c r="G29" s="114">
        <v>167</v>
      </c>
      <c r="H29" s="140">
        <v>157</v>
      </c>
      <c r="I29" s="115">
        <v>36</v>
      </c>
      <c r="J29" s="116">
        <v>22.929936305732483</v>
      </c>
    </row>
    <row r="30" spans="1:15" s="110" customFormat="1" ht="24.95" customHeight="1" x14ac:dyDescent="0.2">
      <c r="A30" s="193">
        <v>87.88</v>
      </c>
      <c r="B30" s="204" t="s">
        <v>166</v>
      </c>
      <c r="C30" s="113">
        <v>7.6252180413655619</v>
      </c>
      <c r="D30" s="115">
        <v>306</v>
      </c>
      <c r="E30" s="114">
        <v>261</v>
      </c>
      <c r="F30" s="114">
        <v>417</v>
      </c>
      <c r="G30" s="114">
        <v>243</v>
      </c>
      <c r="H30" s="140">
        <v>246</v>
      </c>
      <c r="I30" s="115">
        <v>60</v>
      </c>
      <c r="J30" s="116">
        <v>24.390243902439025</v>
      </c>
    </row>
    <row r="31" spans="1:15" s="110" customFormat="1" ht="24.95" customHeight="1" x14ac:dyDescent="0.2">
      <c r="A31" s="193" t="s">
        <v>167</v>
      </c>
      <c r="B31" s="199" t="s">
        <v>168</v>
      </c>
      <c r="C31" s="113">
        <v>12.658858709195115</v>
      </c>
      <c r="D31" s="115">
        <v>508</v>
      </c>
      <c r="E31" s="114">
        <v>183</v>
      </c>
      <c r="F31" s="114">
        <v>335</v>
      </c>
      <c r="G31" s="114">
        <v>405</v>
      </c>
      <c r="H31" s="140">
        <v>736</v>
      </c>
      <c r="I31" s="115">
        <v>-228</v>
      </c>
      <c r="J31" s="116">
        <v>-30.978260869565219</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3.2145527037129331</v>
      </c>
      <c r="D34" s="115">
        <v>129</v>
      </c>
      <c r="E34" s="114">
        <v>105</v>
      </c>
      <c r="F34" s="114">
        <v>171</v>
      </c>
      <c r="G34" s="114">
        <v>114</v>
      </c>
      <c r="H34" s="140">
        <v>153</v>
      </c>
      <c r="I34" s="115">
        <v>-24</v>
      </c>
      <c r="J34" s="116">
        <v>-15.686274509803921</v>
      </c>
    </row>
    <row r="35" spans="1:10" s="110" customFormat="1" ht="24.95" customHeight="1" x14ac:dyDescent="0.2">
      <c r="A35" s="292" t="s">
        <v>171</v>
      </c>
      <c r="B35" s="293" t="s">
        <v>172</v>
      </c>
      <c r="C35" s="113">
        <v>18.51482681285821</v>
      </c>
      <c r="D35" s="115">
        <v>743</v>
      </c>
      <c r="E35" s="114">
        <v>581</v>
      </c>
      <c r="F35" s="114">
        <v>873</v>
      </c>
      <c r="G35" s="114">
        <v>561</v>
      </c>
      <c r="H35" s="140">
        <v>688</v>
      </c>
      <c r="I35" s="115">
        <v>55</v>
      </c>
      <c r="J35" s="116">
        <v>7.9941860465116283</v>
      </c>
    </row>
    <row r="36" spans="1:10" s="110" customFormat="1" ht="24.95" customHeight="1" x14ac:dyDescent="0.2">
      <c r="A36" s="294" t="s">
        <v>173</v>
      </c>
      <c r="B36" s="295" t="s">
        <v>174</v>
      </c>
      <c r="C36" s="125">
        <v>78.270620483428857</v>
      </c>
      <c r="D36" s="143">
        <v>3141</v>
      </c>
      <c r="E36" s="144">
        <v>2100</v>
      </c>
      <c r="F36" s="144">
        <v>3667</v>
      </c>
      <c r="G36" s="144">
        <v>2771</v>
      </c>
      <c r="H36" s="145">
        <v>3232</v>
      </c>
      <c r="I36" s="143">
        <v>-91</v>
      </c>
      <c r="J36" s="146">
        <v>-2.8155940594059405</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44" t="s">
        <v>360</v>
      </c>
      <c r="B39" s="645"/>
      <c r="C39" s="645"/>
      <c r="D39" s="645"/>
      <c r="E39" s="645"/>
      <c r="F39" s="645"/>
      <c r="G39" s="645"/>
      <c r="H39" s="645"/>
      <c r="I39" s="645"/>
      <c r="J39" s="645"/>
    </row>
    <row r="40" spans="1:10" ht="31.5" customHeight="1" x14ac:dyDescent="0.2">
      <c r="A40" s="646" t="s">
        <v>361</v>
      </c>
      <c r="B40" s="646"/>
      <c r="C40" s="646"/>
      <c r="D40" s="646"/>
      <c r="E40" s="646"/>
      <c r="F40" s="646"/>
      <c r="G40" s="646"/>
      <c r="H40" s="646"/>
      <c r="I40" s="646"/>
      <c r="J40" s="646"/>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335</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332</v>
      </c>
      <c r="B7" s="577"/>
      <c r="C7" s="577"/>
      <c r="D7" s="582" t="s">
        <v>94</v>
      </c>
      <c r="E7" s="656" t="s">
        <v>363</v>
      </c>
      <c r="F7" s="586"/>
      <c r="G7" s="586"/>
      <c r="H7" s="586"/>
      <c r="I7" s="587"/>
      <c r="J7" s="650" t="s">
        <v>359</v>
      </c>
      <c r="K7" s="651"/>
      <c r="L7" s="96"/>
      <c r="M7" s="96"/>
      <c r="N7" s="96"/>
      <c r="O7" s="96"/>
    </row>
    <row r="8" spans="1:15" ht="21.75" customHeight="1" x14ac:dyDescent="0.2">
      <c r="A8" s="578"/>
      <c r="B8" s="579"/>
      <c r="C8" s="579"/>
      <c r="D8" s="583"/>
      <c r="E8" s="566" t="s">
        <v>335</v>
      </c>
      <c r="F8" s="566" t="s">
        <v>337</v>
      </c>
      <c r="G8" s="566" t="s">
        <v>338</v>
      </c>
      <c r="H8" s="566" t="s">
        <v>339</v>
      </c>
      <c r="I8" s="566" t="s">
        <v>340</v>
      </c>
      <c r="J8" s="652"/>
      <c r="K8" s="653"/>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4013</v>
      </c>
      <c r="F11" s="264">
        <v>2786</v>
      </c>
      <c r="G11" s="264">
        <v>4711</v>
      </c>
      <c r="H11" s="264">
        <v>3446</v>
      </c>
      <c r="I11" s="265">
        <v>4073</v>
      </c>
      <c r="J11" s="263">
        <v>-60</v>
      </c>
      <c r="K11" s="266">
        <v>-1.4731156395777067</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32.469474208821332</v>
      </c>
      <c r="E13" s="115">
        <v>1303</v>
      </c>
      <c r="F13" s="114">
        <v>1025</v>
      </c>
      <c r="G13" s="114">
        <v>1258</v>
      </c>
      <c r="H13" s="114">
        <v>1303</v>
      </c>
      <c r="I13" s="140">
        <v>1376</v>
      </c>
      <c r="J13" s="115">
        <v>-73</v>
      </c>
      <c r="K13" s="116">
        <v>-5.3052325581395348</v>
      </c>
    </row>
    <row r="14" spans="1:15" ht="15.95" customHeight="1" x14ac:dyDescent="0.2">
      <c r="A14" s="306" t="s">
        <v>230</v>
      </c>
      <c r="B14" s="307"/>
      <c r="C14" s="308"/>
      <c r="D14" s="113">
        <v>54.871667081983553</v>
      </c>
      <c r="E14" s="115">
        <v>2202</v>
      </c>
      <c r="F14" s="114">
        <v>1429</v>
      </c>
      <c r="G14" s="114">
        <v>2963</v>
      </c>
      <c r="H14" s="114">
        <v>1815</v>
      </c>
      <c r="I14" s="140">
        <v>2239</v>
      </c>
      <c r="J14" s="115">
        <v>-37</v>
      </c>
      <c r="K14" s="116">
        <v>-1.6525234479678428</v>
      </c>
    </row>
    <row r="15" spans="1:15" ht="15.95" customHeight="1" x14ac:dyDescent="0.2">
      <c r="A15" s="306" t="s">
        <v>231</v>
      </c>
      <c r="B15" s="307"/>
      <c r="C15" s="308"/>
      <c r="D15" s="113">
        <v>5.7562920508347872</v>
      </c>
      <c r="E15" s="115">
        <v>231</v>
      </c>
      <c r="F15" s="114">
        <v>166</v>
      </c>
      <c r="G15" s="114">
        <v>245</v>
      </c>
      <c r="H15" s="114">
        <v>200</v>
      </c>
      <c r="I15" s="140">
        <v>225</v>
      </c>
      <c r="J15" s="115">
        <v>6</v>
      </c>
      <c r="K15" s="116">
        <v>2.6666666666666665</v>
      </c>
    </row>
    <row r="16" spans="1:15" ht="15.95" customHeight="1" x14ac:dyDescent="0.2">
      <c r="A16" s="306" t="s">
        <v>232</v>
      </c>
      <c r="B16" s="307"/>
      <c r="C16" s="308"/>
      <c r="D16" s="113">
        <v>6.6035384998754045</v>
      </c>
      <c r="E16" s="115">
        <v>265</v>
      </c>
      <c r="F16" s="114">
        <v>155</v>
      </c>
      <c r="G16" s="114">
        <v>212</v>
      </c>
      <c r="H16" s="114">
        <v>124</v>
      </c>
      <c r="I16" s="140">
        <v>223</v>
      </c>
      <c r="J16" s="115">
        <v>42</v>
      </c>
      <c r="K16" s="116">
        <v>18.834080717488789</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3.5135808621978568</v>
      </c>
      <c r="E18" s="115">
        <v>141</v>
      </c>
      <c r="F18" s="114">
        <v>115</v>
      </c>
      <c r="G18" s="114">
        <v>191</v>
      </c>
      <c r="H18" s="114">
        <v>132</v>
      </c>
      <c r="I18" s="140">
        <v>195</v>
      </c>
      <c r="J18" s="115">
        <v>-54</v>
      </c>
      <c r="K18" s="116">
        <v>-27.692307692307693</v>
      </c>
    </row>
    <row r="19" spans="1:11" ht="14.1" customHeight="1" x14ac:dyDescent="0.2">
      <c r="A19" s="306" t="s">
        <v>235</v>
      </c>
      <c r="B19" s="307" t="s">
        <v>236</v>
      </c>
      <c r="C19" s="308"/>
      <c r="D19" s="113">
        <v>2.3174682282581611</v>
      </c>
      <c r="E19" s="115">
        <v>93</v>
      </c>
      <c r="F19" s="114">
        <v>68</v>
      </c>
      <c r="G19" s="114">
        <v>127</v>
      </c>
      <c r="H19" s="114">
        <v>106</v>
      </c>
      <c r="I19" s="140">
        <v>128</v>
      </c>
      <c r="J19" s="115">
        <v>-35</v>
      </c>
      <c r="K19" s="116">
        <v>-27.34375</v>
      </c>
    </row>
    <row r="20" spans="1:11" ht="14.1" customHeight="1" x14ac:dyDescent="0.2">
      <c r="A20" s="306">
        <v>12</v>
      </c>
      <c r="B20" s="307" t="s">
        <v>237</v>
      </c>
      <c r="C20" s="308"/>
      <c r="D20" s="113">
        <v>2.6164963867430848</v>
      </c>
      <c r="E20" s="115">
        <v>105</v>
      </c>
      <c r="F20" s="114">
        <v>29</v>
      </c>
      <c r="G20" s="114">
        <v>63</v>
      </c>
      <c r="H20" s="114">
        <v>68</v>
      </c>
      <c r="I20" s="140">
        <v>119</v>
      </c>
      <c r="J20" s="115">
        <v>-14</v>
      </c>
      <c r="K20" s="116">
        <v>-11.764705882352942</v>
      </c>
    </row>
    <row r="21" spans="1:11" ht="14.1" customHeight="1" x14ac:dyDescent="0.2">
      <c r="A21" s="306">
        <v>21</v>
      </c>
      <c r="B21" s="307" t="s">
        <v>238</v>
      </c>
      <c r="C21" s="308"/>
      <c r="D21" s="113">
        <v>0.224271118863693</v>
      </c>
      <c r="E21" s="115">
        <v>9</v>
      </c>
      <c r="F21" s="114">
        <v>4</v>
      </c>
      <c r="G21" s="114">
        <v>8</v>
      </c>
      <c r="H21" s="114">
        <v>5</v>
      </c>
      <c r="I21" s="140">
        <v>4</v>
      </c>
      <c r="J21" s="115">
        <v>5</v>
      </c>
      <c r="K21" s="116">
        <v>125</v>
      </c>
    </row>
    <row r="22" spans="1:11" ht="14.1" customHeight="1" x14ac:dyDescent="0.2">
      <c r="A22" s="306">
        <v>22</v>
      </c>
      <c r="B22" s="307" t="s">
        <v>239</v>
      </c>
      <c r="C22" s="308"/>
      <c r="D22" s="113">
        <v>1.6446548716670819</v>
      </c>
      <c r="E22" s="115">
        <v>66</v>
      </c>
      <c r="F22" s="114">
        <v>87</v>
      </c>
      <c r="G22" s="114">
        <v>124</v>
      </c>
      <c r="H22" s="114">
        <v>64</v>
      </c>
      <c r="I22" s="140">
        <v>73</v>
      </c>
      <c r="J22" s="115">
        <v>-7</v>
      </c>
      <c r="K22" s="116">
        <v>-9.5890410958904102</v>
      </c>
    </row>
    <row r="23" spans="1:11" ht="14.1" customHeight="1" x14ac:dyDescent="0.2">
      <c r="A23" s="306">
        <v>23</v>
      </c>
      <c r="B23" s="307" t="s">
        <v>240</v>
      </c>
      <c r="C23" s="308"/>
      <c r="D23" s="113">
        <v>0.224271118863693</v>
      </c>
      <c r="E23" s="115">
        <v>9</v>
      </c>
      <c r="F23" s="114">
        <v>7</v>
      </c>
      <c r="G23" s="114">
        <v>11</v>
      </c>
      <c r="H23" s="114">
        <v>10</v>
      </c>
      <c r="I23" s="140">
        <v>8</v>
      </c>
      <c r="J23" s="115">
        <v>1</v>
      </c>
      <c r="K23" s="116">
        <v>12.5</v>
      </c>
    </row>
    <row r="24" spans="1:11" ht="14.1" customHeight="1" x14ac:dyDescent="0.2">
      <c r="A24" s="306">
        <v>24</v>
      </c>
      <c r="B24" s="307" t="s">
        <v>241</v>
      </c>
      <c r="C24" s="308"/>
      <c r="D24" s="113">
        <v>4.48542237727386</v>
      </c>
      <c r="E24" s="115">
        <v>180</v>
      </c>
      <c r="F24" s="114">
        <v>35</v>
      </c>
      <c r="G24" s="114">
        <v>115</v>
      </c>
      <c r="H24" s="114">
        <v>73</v>
      </c>
      <c r="I24" s="140">
        <v>197</v>
      </c>
      <c r="J24" s="115">
        <v>-17</v>
      </c>
      <c r="K24" s="116">
        <v>-8.6294416243654819</v>
      </c>
    </row>
    <row r="25" spans="1:11" ht="14.1" customHeight="1" x14ac:dyDescent="0.2">
      <c r="A25" s="306">
        <v>25</v>
      </c>
      <c r="B25" s="307" t="s">
        <v>242</v>
      </c>
      <c r="C25" s="308"/>
      <c r="D25" s="113">
        <v>3.2643907301270869</v>
      </c>
      <c r="E25" s="115">
        <v>131</v>
      </c>
      <c r="F25" s="114">
        <v>85</v>
      </c>
      <c r="G25" s="114">
        <v>188</v>
      </c>
      <c r="H25" s="114">
        <v>118</v>
      </c>
      <c r="I25" s="140">
        <v>158</v>
      </c>
      <c r="J25" s="115">
        <v>-27</v>
      </c>
      <c r="K25" s="116">
        <v>-17.088607594936708</v>
      </c>
    </row>
    <row r="26" spans="1:11" ht="14.1" customHeight="1" x14ac:dyDescent="0.2">
      <c r="A26" s="306">
        <v>26</v>
      </c>
      <c r="B26" s="307" t="s">
        <v>243</v>
      </c>
      <c r="C26" s="308"/>
      <c r="D26" s="113">
        <v>1.8689259905307749</v>
      </c>
      <c r="E26" s="115">
        <v>75</v>
      </c>
      <c r="F26" s="114">
        <v>33</v>
      </c>
      <c r="G26" s="114">
        <v>101</v>
      </c>
      <c r="H26" s="114">
        <v>35</v>
      </c>
      <c r="I26" s="140">
        <v>59</v>
      </c>
      <c r="J26" s="115">
        <v>16</v>
      </c>
      <c r="K26" s="116">
        <v>27.118644067796609</v>
      </c>
    </row>
    <row r="27" spans="1:11" ht="14.1" customHeight="1" x14ac:dyDescent="0.2">
      <c r="A27" s="306">
        <v>27</v>
      </c>
      <c r="B27" s="307" t="s">
        <v>244</v>
      </c>
      <c r="C27" s="308"/>
      <c r="D27" s="113">
        <v>0.97184151507600303</v>
      </c>
      <c r="E27" s="115">
        <v>39</v>
      </c>
      <c r="F27" s="114">
        <v>39</v>
      </c>
      <c r="G27" s="114">
        <v>31</v>
      </c>
      <c r="H27" s="114">
        <v>25</v>
      </c>
      <c r="I27" s="140">
        <v>37</v>
      </c>
      <c r="J27" s="115">
        <v>2</v>
      </c>
      <c r="K27" s="116">
        <v>5.4054054054054053</v>
      </c>
    </row>
    <row r="28" spans="1:11" ht="14.1" customHeight="1" x14ac:dyDescent="0.2">
      <c r="A28" s="306">
        <v>28</v>
      </c>
      <c r="B28" s="307" t="s">
        <v>245</v>
      </c>
      <c r="C28" s="308"/>
      <c r="D28" s="113" t="s">
        <v>513</v>
      </c>
      <c r="E28" s="115" t="s">
        <v>513</v>
      </c>
      <c r="F28" s="114">
        <v>3</v>
      </c>
      <c r="G28" s="114">
        <v>3</v>
      </c>
      <c r="H28" s="114">
        <v>6</v>
      </c>
      <c r="I28" s="140">
        <v>12</v>
      </c>
      <c r="J28" s="115" t="s">
        <v>513</v>
      </c>
      <c r="K28" s="116" t="s">
        <v>513</v>
      </c>
    </row>
    <row r="29" spans="1:11" ht="14.1" customHeight="1" x14ac:dyDescent="0.2">
      <c r="A29" s="306">
        <v>29</v>
      </c>
      <c r="B29" s="307" t="s">
        <v>246</v>
      </c>
      <c r="C29" s="308"/>
      <c r="D29" s="113">
        <v>6.3792673810117115</v>
      </c>
      <c r="E29" s="115">
        <v>256</v>
      </c>
      <c r="F29" s="114">
        <v>318</v>
      </c>
      <c r="G29" s="114">
        <v>272</v>
      </c>
      <c r="H29" s="114">
        <v>276</v>
      </c>
      <c r="I29" s="140">
        <v>285</v>
      </c>
      <c r="J29" s="115">
        <v>-29</v>
      </c>
      <c r="K29" s="116">
        <v>-10.175438596491228</v>
      </c>
    </row>
    <row r="30" spans="1:11" ht="14.1" customHeight="1" x14ac:dyDescent="0.2">
      <c r="A30" s="306" t="s">
        <v>247</v>
      </c>
      <c r="B30" s="307" t="s">
        <v>248</v>
      </c>
      <c r="C30" s="308"/>
      <c r="D30" s="113" t="s">
        <v>513</v>
      </c>
      <c r="E30" s="115" t="s">
        <v>513</v>
      </c>
      <c r="F30" s="114">
        <v>212</v>
      </c>
      <c r="G30" s="114" t="s">
        <v>513</v>
      </c>
      <c r="H30" s="114" t="s">
        <v>513</v>
      </c>
      <c r="I30" s="140">
        <v>137</v>
      </c>
      <c r="J30" s="115" t="s">
        <v>513</v>
      </c>
      <c r="K30" s="116" t="s">
        <v>513</v>
      </c>
    </row>
    <row r="31" spans="1:11" ht="14.1" customHeight="1" x14ac:dyDescent="0.2">
      <c r="A31" s="306" t="s">
        <v>249</v>
      </c>
      <c r="B31" s="307" t="s">
        <v>250</v>
      </c>
      <c r="C31" s="308"/>
      <c r="D31" s="113">
        <v>3.3391477697483181</v>
      </c>
      <c r="E31" s="115">
        <v>134</v>
      </c>
      <c r="F31" s="114" t="s">
        <v>513</v>
      </c>
      <c r="G31" s="114">
        <v>172</v>
      </c>
      <c r="H31" s="114">
        <v>195</v>
      </c>
      <c r="I31" s="140">
        <v>143</v>
      </c>
      <c r="J31" s="115">
        <v>-9</v>
      </c>
      <c r="K31" s="116">
        <v>-6.2937062937062933</v>
      </c>
    </row>
    <row r="32" spans="1:11" ht="14.1" customHeight="1" x14ac:dyDescent="0.2">
      <c r="A32" s="306">
        <v>31</v>
      </c>
      <c r="B32" s="307" t="s">
        <v>251</v>
      </c>
      <c r="C32" s="308"/>
      <c r="D32" s="113">
        <v>0.348866184899078</v>
      </c>
      <c r="E32" s="115">
        <v>14</v>
      </c>
      <c r="F32" s="114">
        <v>6</v>
      </c>
      <c r="G32" s="114">
        <v>14</v>
      </c>
      <c r="H32" s="114">
        <v>9</v>
      </c>
      <c r="I32" s="140">
        <v>16</v>
      </c>
      <c r="J32" s="115">
        <v>-2</v>
      </c>
      <c r="K32" s="116">
        <v>-12.5</v>
      </c>
    </row>
    <row r="33" spans="1:11" ht="14.1" customHeight="1" x14ac:dyDescent="0.2">
      <c r="A33" s="306">
        <v>32</v>
      </c>
      <c r="B33" s="307" t="s">
        <v>252</v>
      </c>
      <c r="C33" s="308"/>
      <c r="D33" s="113">
        <v>4.6100174433092453</v>
      </c>
      <c r="E33" s="115">
        <v>185</v>
      </c>
      <c r="F33" s="114">
        <v>76</v>
      </c>
      <c r="G33" s="114">
        <v>194</v>
      </c>
      <c r="H33" s="114">
        <v>178</v>
      </c>
      <c r="I33" s="140">
        <v>127</v>
      </c>
      <c r="J33" s="115">
        <v>58</v>
      </c>
      <c r="K33" s="116">
        <v>45.669291338582674</v>
      </c>
    </row>
    <row r="34" spans="1:11" ht="14.1" customHeight="1" x14ac:dyDescent="0.2">
      <c r="A34" s="306">
        <v>33</v>
      </c>
      <c r="B34" s="307" t="s">
        <v>253</v>
      </c>
      <c r="C34" s="308"/>
      <c r="D34" s="113">
        <v>1.6446548716670819</v>
      </c>
      <c r="E34" s="115">
        <v>66</v>
      </c>
      <c r="F34" s="114">
        <v>30</v>
      </c>
      <c r="G34" s="114">
        <v>83</v>
      </c>
      <c r="H34" s="114">
        <v>50</v>
      </c>
      <c r="I34" s="140">
        <v>66</v>
      </c>
      <c r="J34" s="115">
        <v>0</v>
      </c>
      <c r="K34" s="116">
        <v>0</v>
      </c>
    </row>
    <row r="35" spans="1:11" ht="14.1" customHeight="1" x14ac:dyDescent="0.2">
      <c r="A35" s="306">
        <v>34</v>
      </c>
      <c r="B35" s="307" t="s">
        <v>254</v>
      </c>
      <c r="C35" s="308"/>
      <c r="D35" s="113">
        <v>2.5168203339147768</v>
      </c>
      <c r="E35" s="115">
        <v>101</v>
      </c>
      <c r="F35" s="114">
        <v>54</v>
      </c>
      <c r="G35" s="114">
        <v>119</v>
      </c>
      <c r="H35" s="114">
        <v>54</v>
      </c>
      <c r="I35" s="140">
        <v>82</v>
      </c>
      <c r="J35" s="115">
        <v>19</v>
      </c>
      <c r="K35" s="116">
        <v>23.170731707317074</v>
      </c>
    </row>
    <row r="36" spans="1:11" ht="14.1" customHeight="1" x14ac:dyDescent="0.2">
      <c r="A36" s="306">
        <v>41</v>
      </c>
      <c r="B36" s="307" t="s">
        <v>255</v>
      </c>
      <c r="C36" s="308"/>
      <c r="D36" s="113">
        <v>0.52329927734861703</v>
      </c>
      <c r="E36" s="115">
        <v>21</v>
      </c>
      <c r="F36" s="114">
        <v>16</v>
      </c>
      <c r="G36" s="114">
        <v>46</v>
      </c>
      <c r="H36" s="114">
        <v>26</v>
      </c>
      <c r="I36" s="140">
        <v>26</v>
      </c>
      <c r="J36" s="115">
        <v>-5</v>
      </c>
      <c r="K36" s="116">
        <v>-19.23076923076923</v>
      </c>
    </row>
    <row r="37" spans="1:11" ht="14.1" customHeight="1" x14ac:dyDescent="0.2">
      <c r="A37" s="306">
        <v>42</v>
      </c>
      <c r="B37" s="307" t="s">
        <v>256</v>
      </c>
      <c r="C37" s="308"/>
      <c r="D37" s="113">
        <v>7.4757039621230995E-2</v>
      </c>
      <c r="E37" s="115">
        <v>3</v>
      </c>
      <c r="F37" s="114">
        <v>6</v>
      </c>
      <c r="G37" s="114">
        <v>5</v>
      </c>
      <c r="H37" s="114" t="s">
        <v>513</v>
      </c>
      <c r="I37" s="140">
        <v>5</v>
      </c>
      <c r="J37" s="115">
        <v>-2</v>
      </c>
      <c r="K37" s="116">
        <v>-40</v>
      </c>
    </row>
    <row r="38" spans="1:11" ht="14.1" customHeight="1" x14ac:dyDescent="0.2">
      <c r="A38" s="306">
        <v>43</v>
      </c>
      <c r="B38" s="307" t="s">
        <v>257</v>
      </c>
      <c r="C38" s="308"/>
      <c r="D38" s="113">
        <v>0.89708447545477199</v>
      </c>
      <c r="E38" s="115">
        <v>36</v>
      </c>
      <c r="F38" s="114">
        <v>17</v>
      </c>
      <c r="G38" s="114">
        <v>30</v>
      </c>
      <c r="H38" s="114">
        <v>19</v>
      </c>
      <c r="I38" s="140">
        <v>16</v>
      </c>
      <c r="J38" s="115">
        <v>20</v>
      </c>
      <c r="K38" s="116">
        <v>125</v>
      </c>
    </row>
    <row r="39" spans="1:11" ht="14.1" customHeight="1" x14ac:dyDescent="0.2">
      <c r="A39" s="306">
        <v>51</v>
      </c>
      <c r="B39" s="307" t="s">
        <v>258</v>
      </c>
      <c r="C39" s="308"/>
      <c r="D39" s="113">
        <v>6.5786194866683276</v>
      </c>
      <c r="E39" s="115">
        <v>264</v>
      </c>
      <c r="F39" s="114">
        <v>218</v>
      </c>
      <c r="G39" s="114">
        <v>291</v>
      </c>
      <c r="H39" s="114">
        <v>278</v>
      </c>
      <c r="I39" s="140">
        <v>348</v>
      </c>
      <c r="J39" s="115">
        <v>-84</v>
      </c>
      <c r="K39" s="116">
        <v>-24.137931034482758</v>
      </c>
    </row>
    <row r="40" spans="1:11" ht="14.1" customHeight="1" x14ac:dyDescent="0.2">
      <c r="A40" s="306" t="s">
        <v>259</v>
      </c>
      <c r="B40" s="307" t="s">
        <v>260</v>
      </c>
      <c r="C40" s="308"/>
      <c r="D40" s="113">
        <v>5.806130077248941</v>
      </c>
      <c r="E40" s="115">
        <v>233</v>
      </c>
      <c r="F40" s="114">
        <v>207</v>
      </c>
      <c r="G40" s="114">
        <v>254</v>
      </c>
      <c r="H40" s="114">
        <v>265</v>
      </c>
      <c r="I40" s="140">
        <v>312</v>
      </c>
      <c r="J40" s="115">
        <v>-79</v>
      </c>
      <c r="K40" s="116">
        <v>-25.320512820512821</v>
      </c>
    </row>
    <row r="41" spans="1:11" ht="14.1" customHeight="1" x14ac:dyDescent="0.2">
      <c r="A41" s="306"/>
      <c r="B41" s="307" t="s">
        <v>261</v>
      </c>
      <c r="C41" s="308"/>
      <c r="D41" s="113">
        <v>5.4323448791427857</v>
      </c>
      <c r="E41" s="115">
        <v>218</v>
      </c>
      <c r="F41" s="114">
        <v>185</v>
      </c>
      <c r="G41" s="114">
        <v>217</v>
      </c>
      <c r="H41" s="114">
        <v>251</v>
      </c>
      <c r="I41" s="140">
        <v>296</v>
      </c>
      <c r="J41" s="115">
        <v>-78</v>
      </c>
      <c r="K41" s="116">
        <v>-26.351351351351351</v>
      </c>
    </row>
    <row r="42" spans="1:11" ht="14.1" customHeight="1" x14ac:dyDescent="0.2">
      <c r="A42" s="306">
        <v>52</v>
      </c>
      <c r="B42" s="307" t="s">
        <v>262</v>
      </c>
      <c r="C42" s="308"/>
      <c r="D42" s="113">
        <v>5.7313730376277103</v>
      </c>
      <c r="E42" s="115">
        <v>230</v>
      </c>
      <c r="F42" s="114">
        <v>143</v>
      </c>
      <c r="G42" s="114">
        <v>205</v>
      </c>
      <c r="H42" s="114">
        <v>184</v>
      </c>
      <c r="I42" s="140">
        <v>214</v>
      </c>
      <c r="J42" s="115">
        <v>16</v>
      </c>
      <c r="K42" s="116">
        <v>7.4766355140186915</v>
      </c>
    </row>
    <row r="43" spans="1:11" ht="14.1" customHeight="1" x14ac:dyDescent="0.2">
      <c r="A43" s="306" t="s">
        <v>263</v>
      </c>
      <c r="B43" s="307" t="s">
        <v>264</v>
      </c>
      <c r="C43" s="308"/>
      <c r="D43" s="113">
        <v>4.8592075753800152</v>
      </c>
      <c r="E43" s="115">
        <v>195</v>
      </c>
      <c r="F43" s="114">
        <v>118</v>
      </c>
      <c r="G43" s="114">
        <v>170</v>
      </c>
      <c r="H43" s="114">
        <v>162</v>
      </c>
      <c r="I43" s="140">
        <v>179</v>
      </c>
      <c r="J43" s="115">
        <v>16</v>
      </c>
      <c r="K43" s="116">
        <v>8.938547486033519</v>
      </c>
    </row>
    <row r="44" spans="1:11" ht="14.1" customHeight="1" x14ac:dyDescent="0.2">
      <c r="A44" s="306">
        <v>53</v>
      </c>
      <c r="B44" s="307" t="s">
        <v>265</v>
      </c>
      <c r="C44" s="308"/>
      <c r="D44" s="113">
        <v>0.87216546224769498</v>
      </c>
      <c r="E44" s="115">
        <v>35</v>
      </c>
      <c r="F44" s="114">
        <v>28</v>
      </c>
      <c r="G44" s="114">
        <v>33</v>
      </c>
      <c r="H44" s="114">
        <v>30</v>
      </c>
      <c r="I44" s="140">
        <v>39</v>
      </c>
      <c r="J44" s="115">
        <v>-4</v>
      </c>
      <c r="K44" s="116">
        <v>-10.256410256410257</v>
      </c>
    </row>
    <row r="45" spans="1:11" ht="14.1" customHeight="1" x14ac:dyDescent="0.2">
      <c r="A45" s="306" t="s">
        <v>266</v>
      </c>
      <c r="B45" s="307" t="s">
        <v>267</v>
      </c>
      <c r="C45" s="308"/>
      <c r="D45" s="113">
        <v>0.84724644904061797</v>
      </c>
      <c r="E45" s="115">
        <v>34</v>
      </c>
      <c r="F45" s="114">
        <v>28</v>
      </c>
      <c r="G45" s="114">
        <v>33</v>
      </c>
      <c r="H45" s="114">
        <v>30</v>
      </c>
      <c r="I45" s="140">
        <v>39</v>
      </c>
      <c r="J45" s="115">
        <v>-5</v>
      </c>
      <c r="K45" s="116">
        <v>-12.820512820512821</v>
      </c>
    </row>
    <row r="46" spans="1:11" ht="14.1" customHeight="1" x14ac:dyDescent="0.2">
      <c r="A46" s="306">
        <v>54</v>
      </c>
      <c r="B46" s="307" t="s">
        <v>268</v>
      </c>
      <c r="C46" s="308"/>
      <c r="D46" s="113">
        <v>6.9025666583603291</v>
      </c>
      <c r="E46" s="115">
        <v>277</v>
      </c>
      <c r="F46" s="114">
        <v>161</v>
      </c>
      <c r="G46" s="114">
        <v>246</v>
      </c>
      <c r="H46" s="114">
        <v>264</v>
      </c>
      <c r="I46" s="140">
        <v>261</v>
      </c>
      <c r="J46" s="115">
        <v>16</v>
      </c>
      <c r="K46" s="116">
        <v>6.1302681992337167</v>
      </c>
    </row>
    <row r="47" spans="1:11" ht="14.1" customHeight="1" x14ac:dyDescent="0.2">
      <c r="A47" s="306">
        <v>61</v>
      </c>
      <c r="B47" s="307" t="s">
        <v>269</v>
      </c>
      <c r="C47" s="308"/>
      <c r="D47" s="113">
        <v>1.345626713182158</v>
      </c>
      <c r="E47" s="115">
        <v>54</v>
      </c>
      <c r="F47" s="114">
        <v>44</v>
      </c>
      <c r="G47" s="114">
        <v>105</v>
      </c>
      <c r="H47" s="114">
        <v>78</v>
      </c>
      <c r="I47" s="140">
        <v>71</v>
      </c>
      <c r="J47" s="115">
        <v>-17</v>
      </c>
      <c r="K47" s="116">
        <v>-23.943661971830984</v>
      </c>
    </row>
    <row r="48" spans="1:11" ht="14.1" customHeight="1" x14ac:dyDescent="0.2">
      <c r="A48" s="306">
        <v>62</v>
      </c>
      <c r="B48" s="307" t="s">
        <v>270</v>
      </c>
      <c r="C48" s="308"/>
      <c r="D48" s="113">
        <v>8.3977074507849494</v>
      </c>
      <c r="E48" s="115">
        <v>337</v>
      </c>
      <c r="F48" s="114">
        <v>293</v>
      </c>
      <c r="G48" s="114">
        <v>502</v>
      </c>
      <c r="H48" s="114">
        <v>353</v>
      </c>
      <c r="I48" s="140">
        <v>386</v>
      </c>
      <c r="J48" s="115">
        <v>-49</v>
      </c>
      <c r="K48" s="116">
        <v>-12.694300518134716</v>
      </c>
    </row>
    <row r="49" spans="1:11" ht="14.1" customHeight="1" x14ac:dyDescent="0.2">
      <c r="A49" s="306">
        <v>63</v>
      </c>
      <c r="B49" s="307" t="s">
        <v>271</v>
      </c>
      <c r="C49" s="308"/>
      <c r="D49" s="113">
        <v>5.3825068527286319</v>
      </c>
      <c r="E49" s="115">
        <v>216</v>
      </c>
      <c r="F49" s="114">
        <v>141</v>
      </c>
      <c r="G49" s="114">
        <v>286</v>
      </c>
      <c r="H49" s="114">
        <v>279</v>
      </c>
      <c r="I49" s="140">
        <v>259</v>
      </c>
      <c r="J49" s="115">
        <v>-43</v>
      </c>
      <c r="K49" s="116">
        <v>-16.602316602316602</v>
      </c>
    </row>
    <row r="50" spans="1:11" ht="14.1" customHeight="1" x14ac:dyDescent="0.2">
      <c r="A50" s="306" t="s">
        <v>272</v>
      </c>
      <c r="B50" s="307" t="s">
        <v>273</v>
      </c>
      <c r="C50" s="308"/>
      <c r="D50" s="113">
        <v>1.345626713182158</v>
      </c>
      <c r="E50" s="115">
        <v>54</v>
      </c>
      <c r="F50" s="114">
        <v>26</v>
      </c>
      <c r="G50" s="114">
        <v>78</v>
      </c>
      <c r="H50" s="114">
        <v>66</v>
      </c>
      <c r="I50" s="140">
        <v>48</v>
      </c>
      <c r="J50" s="115">
        <v>6</v>
      </c>
      <c r="K50" s="116">
        <v>12.5</v>
      </c>
    </row>
    <row r="51" spans="1:11" ht="14.1" customHeight="1" x14ac:dyDescent="0.2">
      <c r="A51" s="306" t="s">
        <v>274</v>
      </c>
      <c r="B51" s="307" t="s">
        <v>275</v>
      </c>
      <c r="C51" s="308"/>
      <c r="D51" s="113">
        <v>3.8375280338898579</v>
      </c>
      <c r="E51" s="115">
        <v>154</v>
      </c>
      <c r="F51" s="114">
        <v>109</v>
      </c>
      <c r="G51" s="114">
        <v>174</v>
      </c>
      <c r="H51" s="114">
        <v>195</v>
      </c>
      <c r="I51" s="140">
        <v>194</v>
      </c>
      <c r="J51" s="115">
        <v>-40</v>
      </c>
      <c r="K51" s="116">
        <v>-20.618556701030929</v>
      </c>
    </row>
    <row r="52" spans="1:11" ht="14.1" customHeight="1" x14ac:dyDescent="0.2">
      <c r="A52" s="306">
        <v>71</v>
      </c>
      <c r="B52" s="307" t="s">
        <v>276</v>
      </c>
      <c r="C52" s="308"/>
      <c r="D52" s="113">
        <v>6.5537004734612507</v>
      </c>
      <c r="E52" s="115">
        <v>263</v>
      </c>
      <c r="F52" s="114">
        <v>189</v>
      </c>
      <c r="G52" s="114">
        <v>239</v>
      </c>
      <c r="H52" s="114">
        <v>203</v>
      </c>
      <c r="I52" s="140">
        <v>261</v>
      </c>
      <c r="J52" s="115">
        <v>2</v>
      </c>
      <c r="K52" s="116">
        <v>0.76628352490421459</v>
      </c>
    </row>
    <row r="53" spans="1:11" ht="14.1" customHeight="1" x14ac:dyDescent="0.2">
      <c r="A53" s="306" t="s">
        <v>277</v>
      </c>
      <c r="B53" s="307" t="s">
        <v>278</v>
      </c>
      <c r="C53" s="308"/>
      <c r="D53" s="113">
        <v>1.7194119112883131</v>
      </c>
      <c r="E53" s="115">
        <v>69</v>
      </c>
      <c r="F53" s="114">
        <v>67</v>
      </c>
      <c r="G53" s="114">
        <v>101</v>
      </c>
      <c r="H53" s="114">
        <v>73</v>
      </c>
      <c r="I53" s="140">
        <v>105</v>
      </c>
      <c r="J53" s="115">
        <v>-36</v>
      </c>
      <c r="K53" s="116">
        <v>-34.285714285714285</v>
      </c>
    </row>
    <row r="54" spans="1:11" ht="14.1" customHeight="1" x14ac:dyDescent="0.2">
      <c r="A54" s="306" t="s">
        <v>279</v>
      </c>
      <c r="B54" s="307" t="s">
        <v>280</v>
      </c>
      <c r="C54" s="308"/>
      <c r="D54" s="113">
        <v>4.3608273112384746</v>
      </c>
      <c r="E54" s="115">
        <v>175</v>
      </c>
      <c r="F54" s="114">
        <v>102</v>
      </c>
      <c r="G54" s="114">
        <v>121</v>
      </c>
      <c r="H54" s="114">
        <v>115</v>
      </c>
      <c r="I54" s="140">
        <v>141</v>
      </c>
      <c r="J54" s="115">
        <v>34</v>
      </c>
      <c r="K54" s="116">
        <v>24.113475177304963</v>
      </c>
    </row>
    <row r="55" spans="1:11" ht="14.1" customHeight="1" x14ac:dyDescent="0.2">
      <c r="A55" s="306">
        <v>72</v>
      </c>
      <c r="B55" s="307" t="s">
        <v>281</v>
      </c>
      <c r="C55" s="308"/>
      <c r="D55" s="113">
        <v>1.968602043359083</v>
      </c>
      <c r="E55" s="115">
        <v>79</v>
      </c>
      <c r="F55" s="114">
        <v>20</v>
      </c>
      <c r="G55" s="114">
        <v>54</v>
      </c>
      <c r="H55" s="114">
        <v>40</v>
      </c>
      <c r="I55" s="140">
        <v>64</v>
      </c>
      <c r="J55" s="115">
        <v>15</v>
      </c>
      <c r="K55" s="116">
        <v>23.4375</v>
      </c>
    </row>
    <row r="56" spans="1:11" ht="14.1" customHeight="1" x14ac:dyDescent="0.2">
      <c r="A56" s="306" t="s">
        <v>282</v>
      </c>
      <c r="B56" s="307" t="s">
        <v>283</v>
      </c>
      <c r="C56" s="308"/>
      <c r="D56" s="113">
        <v>0.89708447545477199</v>
      </c>
      <c r="E56" s="115">
        <v>36</v>
      </c>
      <c r="F56" s="114" t="s">
        <v>513</v>
      </c>
      <c r="G56" s="114">
        <v>28</v>
      </c>
      <c r="H56" s="114">
        <v>14</v>
      </c>
      <c r="I56" s="140">
        <v>27</v>
      </c>
      <c r="J56" s="115">
        <v>9</v>
      </c>
      <c r="K56" s="116">
        <v>33.333333333333336</v>
      </c>
    </row>
    <row r="57" spans="1:11" ht="14.1" customHeight="1" x14ac:dyDescent="0.2">
      <c r="A57" s="306" t="s">
        <v>284</v>
      </c>
      <c r="B57" s="307" t="s">
        <v>285</v>
      </c>
      <c r="C57" s="308"/>
      <c r="D57" s="113">
        <v>0.57313730376277094</v>
      </c>
      <c r="E57" s="115">
        <v>23</v>
      </c>
      <c r="F57" s="114">
        <v>9</v>
      </c>
      <c r="G57" s="114">
        <v>11</v>
      </c>
      <c r="H57" s="114">
        <v>18</v>
      </c>
      <c r="I57" s="140">
        <v>27</v>
      </c>
      <c r="J57" s="115">
        <v>-4</v>
      </c>
      <c r="K57" s="116">
        <v>-14.814814814814815</v>
      </c>
    </row>
    <row r="58" spans="1:11" ht="14.1" customHeight="1" x14ac:dyDescent="0.2">
      <c r="A58" s="306">
        <v>73</v>
      </c>
      <c r="B58" s="307" t="s">
        <v>286</v>
      </c>
      <c r="C58" s="308"/>
      <c r="D58" s="113">
        <v>1.6944928980812359</v>
      </c>
      <c r="E58" s="115">
        <v>68</v>
      </c>
      <c r="F58" s="114">
        <v>35</v>
      </c>
      <c r="G58" s="114">
        <v>90</v>
      </c>
      <c r="H58" s="114">
        <v>42</v>
      </c>
      <c r="I58" s="140">
        <v>56</v>
      </c>
      <c r="J58" s="115">
        <v>12</v>
      </c>
      <c r="K58" s="116">
        <v>21.428571428571427</v>
      </c>
    </row>
    <row r="59" spans="1:11" ht="14.1" customHeight="1" x14ac:dyDescent="0.2">
      <c r="A59" s="306" t="s">
        <v>287</v>
      </c>
      <c r="B59" s="307" t="s">
        <v>288</v>
      </c>
      <c r="C59" s="308"/>
      <c r="D59" s="113">
        <v>1.445302766010466</v>
      </c>
      <c r="E59" s="115">
        <v>58</v>
      </c>
      <c r="F59" s="114">
        <v>25</v>
      </c>
      <c r="G59" s="114">
        <v>77</v>
      </c>
      <c r="H59" s="114">
        <v>34</v>
      </c>
      <c r="I59" s="140">
        <v>51</v>
      </c>
      <c r="J59" s="115">
        <v>7</v>
      </c>
      <c r="K59" s="116">
        <v>13.725490196078431</v>
      </c>
    </row>
    <row r="60" spans="1:11" ht="14.1" customHeight="1" x14ac:dyDescent="0.2">
      <c r="A60" s="306">
        <v>81</v>
      </c>
      <c r="B60" s="307" t="s">
        <v>289</v>
      </c>
      <c r="C60" s="308"/>
      <c r="D60" s="113">
        <v>6.6035384998754045</v>
      </c>
      <c r="E60" s="115">
        <v>265</v>
      </c>
      <c r="F60" s="114">
        <v>198</v>
      </c>
      <c r="G60" s="114">
        <v>403</v>
      </c>
      <c r="H60" s="114">
        <v>207</v>
      </c>
      <c r="I60" s="140">
        <v>210</v>
      </c>
      <c r="J60" s="115">
        <v>55</v>
      </c>
      <c r="K60" s="116">
        <v>26.19047619047619</v>
      </c>
    </row>
    <row r="61" spans="1:11" ht="14.1" customHeight="1" x14ac:dyDescent="0.2">
      <c r="A61" s="306" t="s">
        <v>290</v>
      </c>
      <c r="B61" s="307" t="s">
        <v>291</v>
      </c>
      <c r="C61" s="308"/>
      <c r="D61" s="113">
        <v>1.6944928980812359</v>
      </c>
      <c r="E61" s="115">
        <v>68</v>
      </c>
      <c r="F61" s="114">
        <v>43</v>
      </c>
      <c r="G61" s="114">
        <v>138</v>
      </c>
      <c r="H61" s="114">
        <v>73</v>
      </c>
      <c r="I61" s="140">
        <v>53</v>
      </c>
      <c r="J61" s="115">
        <v>15</v>
      </c>
      <c r="K61" s="116">
        <v>28.30188679245283</v>
      </c>
    </row>
    <row r="62" spans="1:11" ht="14.1" customHeight="1" x14ac:dyDescent="0.2">
      <c r="A62" s="306" t="s">
        <v>292</v>
      </c>
      <c r="B62" s="307" t="s">
        <v>293</v>
      </c>
      <c r="C62" s="308"/>
      <c r="D62" s="113">
        <v>2.9653625716421628</v>
      </c>
      <c r="E62" s="115">
        <v>119</v>
      </c>
      <c r="F62" s="114">
        <v>92</v>
      </c>
      <c r="G62" s="114">
        <v>175</v>
      </c>
      <c r="H62" s="114">
        <v>85</v>
      </c>
      <c r="I62" s="140">
        <v>97</v>
      </c>
      <c r="J62" s="115">
        <v>22</v>
      </c>
      <c r="K62" s="116">
        <v>22.680412371134022</v>
      </c>
    </row>
    <row r="63" spans="1:11" ht="14.1" customHeight="1" x14ac:dyDescent="0.2">
      <c r="A63" s="306"/>
      <c r="B63" s="307" t="s">
        <v>294</v>
      </c>
      <c r="C63" s="308"/>
      <c r="D63" s="113">
        <v>2.3673062546723149</v>
      </c>
      <c r="E63" s="115">
        <v>95</v>
      </c>
      <c r="F63" s="114">
        <v>82</v>
      </c>
      <c r="G63" s="114">
        <v>150</v>
      </c>
      <c r="H63" s="114">
        <v>67</v>
      </c>
      <c r="I63" s="140">
        <v>86</v>
      </c>
      <c r="J63" s="115">
        <v>9</v>
      </c>
      <c r="K63" s="116">
        <v>10.465116279069768</v>
      </c>
    </row>
    <row r="64" spans="1:11" ht="14.1" customHeight="1" x14ac:dyDescent="0.2">
      <c r="A64" s="306" t="s">
        <v>295</v>
      </c>
      <c r="B64" s="307" t="s">
        <v>296</v>
      </c>
      <c r="C64" s="308"/>
      <c r="D64" s="113">
        <v>0.72265138300523302</v>
      </c>
      <c r="E64" s="115">
        <v>29</v>
      </c>
      <c r="F64" s="114">
        <v>21</v>
      </c>
      <c r="G64" s="114">
        <v>19</v>
      </c>
      <c r="H64" s="114">
        <v>19</v>
      </c>
      <c r="I64" s="140">
        <v>18</v>
      </c>
      <c r="J64" s="115">
        <v>11</v>
      </c>
      <c r="K64" s="116">
        <v>61.111111111111114</v>
      </c>
    </row>
    <row r="65" spans="1:11" ht="14.1" customHeight="1" x14ac:dyDescent="0.2">
      <c r="A65" s="306" t="s">
        <v>297</v>
      </c>
      <c r="B65" s="307" t="s">
        <v>298</v>
      </c>
      <c r="C65" s="308"/>
      <c r="D65" s="113">
        <v>0.77248940941938704</v>
      </c>
      <c r="E65" s="115">
        <v>31</v>
      </c>
      <c r="F65" s="114">
        <v>28</v>
      </c>
      <c r="G65" s="114">
        <v>33</v>
      </c>
      <c r="H65" s="114">
        <v>17</v>
      </c>
      <c r="I65" s="140">
        <v>27</v>
      </c>
      <c r="J65" s="115">
        <v>4</v>
      </c>
      <c r="K65" s="116">
        <v>14.814814814814815</v>
      </c>
    </row>
    <row r="66" spans="1:11" ht="14.1" customHeight="1" x14ac:dyDescent="0.2">
      <c r="A66" s="306">
        <v>82</v>
      </c>
      <c r="B66" s="307" t="s">
        <v>299</v>
      </c>
      <c r="C66" s="308"/>
      <c r="D66" s="113">
        <v>3.7876900074757041</v>
      </c>
      <c r="E66" s="115">
        <v>152</v>
      </c>
      <c r="F66" s="114">
        <v>133</v>
      </c>
      <c r="G66" s="114">
        <v>201</v>
      </c>
      <c r="H66" s="114">
        <v>152</v>
      </c>
      <c r="I66" s="140">
        <v>128</v>
      </c>
      <c r="J66" s="115">
        <v>24</v>
      </c>
      <c r="K66" s="116">
        <v>18.75</v>
      </c>
    </row>
    <row r="67" spans="1:11" ht="14.1" customHeight="1" x14ac:dyDescent="0.2">
      <c r="A67" s="306" t="s">
        <v>300</v>
      </c>
      <c r="B67" s="307" t="s">
        <v>301</v>
      </c>
      <c r="C67" s="308"/>
      <c r="D67" s="113">
        <v>2.566658360328931</v>
      </c>
      <c r="E67" s="115">
        <v>103</v>
      </c>
      <c r="F67" s="114">
        <v>94</v>
      </c>
      <c r="G67" s="114">
        <v>141</v>
      </c>
      <c r="H67" s="114">
        <v>111</v>
      </c>
      <c r="I67" s="140">
        <v>88</v>
      </c>
      <c r="J67" s="115">
        <v>15</v>
      </c>
      <c r="K67" s="116">
        <v>17.045454545454547</v>
      </c>
    </row>
    <row r="68" spans="1:11" ht="14.1" customHeight="1" x14ac:dyDescent="0.2">
      <c r="A68" s="306" t="s">
        <v>302</v>
      </c>
      <c r="B68" s="307" t="s">
        <v>303</v>
      </c>
      <c r="C68" s="308"/>
      <c r="D68" s="113">
        <v>0.72265138300523302</v>
      </c>
      <c r="E68" s="115">
        <v>29</v>
      </c>
      <c r="F68" s="114">
        <v>26</v>
      </c>
      <c r="G68" s="114">
        <v>36</v>
      </c>
      <c r="H68" s="114">
        <v>28</v>
      </c>
      <c r="I68" s="140">
        <v>24</v>
      </c>
      <c r="J68" s="115">
        <v>5</v>
      </c>
      <c r="K68" s="116">
        <v>20.833333333333332</v>
      </c>
    </row>
    <row r="69" spans="1:11" ht="14.1" customHeight="1" x14ac:dyDescent="0.2">
      <c r="A69" s="306">
        <v>83</v>
      </c>
      <c r="B69" s="307" t="s">
        <v>304</v>
      </c>
      <c r="C69" s="308"/>
      <c r="D69" s="113">
        <v>6.2048342885621732</v>
      </c>
      <c r="E69" s="115">
        <v>249</v>
      </c>
      <c r="F69" s="114">
        <v>158</v>
      </c>
      <c r="G69" s="114">
        <v>316</v>
      </c>
      <c r="H69" s="114">
        <v>132</v>
      </c>
      <c r="I69" s="140">
        <v>160</v>
      </c>
      <c r="J69" s="115">
        <v>89</v>
      </c>
      <c r="K69" s="116">
        <v>55.625</v>
      </c>
    </row>
    <row r="70" spans="1:11" ht="14.1" customHeight="1" x14ac:dyDescent="0.2">
      <c r="A70" s="306" t="s">
        <v>305</v>
      </c>
      <c r="B70" s="307" t="s">
        <v>306</v>
      </c>
      <c r="C70" s="308"/>
      <c r="D70" s="113">
        <v>5.3326688263144781</v>
      </c>
      <c r="E70" s="115">
        <v>214</v>
      </c>
      <c r="F70" s="114">
        <v>111</v>
      </c>
      <c r="G70" s="114">
        <v>270</v>
      </c>
      <c r="H70" s="114">
        <v>91</v>
      </c>
      <c r="I70" s="140">
        <v>113</v>
      </c>
      <c r="J70" s="115">
        <v>101</v>
      </c>
      <c r="K70" s="116">
        <v>89.380530973451329</v>
      </c>
    </row>
    <row r="71" spans="1:11" ht="14.1" customHeight="1" x14ac:dyDescent="0.2">
      <c r="A71" s="306"/>
      <c r="B71" s="307" t="s">
        <v>307</v>
      </c>
      <c r="C71" s="308"/>
      <c r="D71" s="113">
        <v>2.915524545228009</v>
      </c>
      <c r="E71" s="115">
        <v>117</v>
      </c>
      <c r="F71" s="114">
        <v>67</v>
      </c>
      <c r="G71" s="114">
        <v>189</v>
      </c>
      <c r="H71" s="114">
        <v>45</v>
      </c>
      <c r="I71" s="140">
        <v>64</v>
      </c>
      <c r="J71" s="115">
        <v>53</v>
      </c>
      <c r="K71" s="116">
        <v>82.8125</v>
      </c>
    </row>
    <row r="72" spans="1:11" ht="14.1" customHeight="1" x14ac:dyDescent="0.2">
      <c r="A72" s="306">
        <v>84</v>
      </c>
      <c r="B72" s="307" t="s">
        <v>308</v>
      </c>
      <c r="C72" s="308"/>
      <c r="D72" s="113">
        <v>0.922003488661849</v>
      </c>
      <c r="E72" s="115">
        <v>37</v>
      </c>
      <c r="F72" s="114">
        <v>29</v>
      </c>
      <c r="G72" s="114">
        <v>61</v>
      </c>
      <c r="H72" s="114">
        <v>17</v>
      </c>
      <c r="I72" s="140">
        <v>34</v>
      </c>
      <c r="J72" s="115">
        <v>3</v>
      </c>
      <c r="K72" s="116">
        <v>8.8235294117647065</v>
      </c>
    </row>
    <row r="73" spans="1:11" ht="14.1" customHeight="1" x14ac:dyDescent="0.2">
      <c r="A73" s="306" t="s">
        <v>309</v>
      </c>
      <c r="B73" s="307" t="s">
        <v>310</v>
      </c>
      <c r="C73" s="308"/>
      <c r="D73" s="113">
        <v>0.27410914527784702</v>
      </c>
      <c r="E73" s="115">
        <v>11</v>
      </c>
      <c r="F73" s="114">
        <v>11</v>
      </c>
      <c r="G73" s="114">
        <v>35</v>
      </c>
      <c r="H73" s="114">
        <v>4</v>
      </c>
      <c r="I73" s="140">
        <v>10</v>
      </c>
      <c r="J73" s="115">
        <v>1</v>
      </c>
      <c r="K73" s="116">
        <v>10</v>
      </c>
    </row>
    <row r="74" spans="1:11" ht="14.1" customHeight="1" x14ac:dyDescent="0.2">
      <c r="A74" s="306" t="s">
        <v>311</v>
      </c>
      <c r="B74" s="307" t="s">
        <v>312</v>
      </c>
      <c r="C74" s="308"/>
      <c r="D74" s="113">
        <v>0.24919013207077001</v>
      </c>
      <c r="E74" s="115">
        <v>10</v>
      </c>
      <c r="F74" s="114">
        <v>0</v>
      </c>
      <c r="G74" s="114">
        <v>11</v>
      </c>
      <c r="H74" s="114" t="s">
        <v>513</v>
      </c>
      <c r="I74" s="140">
        <v>6</v>
      </c>
      <c r="J74" s="115">
        <v>4</v>
      </c>
      <c r="K74" s="116">
        <v>66.666666666666671</v>
      </c>
    </row>
    <row r="75" spans="1:11" ht="14.1" customHeight="1" x14ac:dyDescent="0.2">
      <c r="A75" s="306" t="s">
        <v>313</v>
      </c>
      <c r="B75" s="307" t="s">
        <v>314</v>
      </c>
      <c r="C75" s="308"/>
      <c r="D75" s="113">
        <v>0</v>
      </c>
      <c r="E75" s="115">
        <v>0</v>
      </c>
      <c r="F75" s="114" t="s">
        <v>513</v>
      </c>
      <c r="G75" s="114">
        <v>0</v>
      </c>
      <c r="H75" s="114" t="s">
        <v>513</v>
      </c>
      <c r="I75" s="140">
        <v>0</v>
      </c>
      <c r="J75" s="115">
        <v>0</v>
      </c>
      <c r="K75" s="116">
        <v>0</v>
      </c>
    </row>
    <row r="76" spans="1:11" ht="14.1" customHeight="1" x14ac:dyDescent="0.2">
      <c r="A76" s="306">
        <v>91</v>
      </c>
      <c r="B76" s="307" t="s">
        <v>315</v>
      </c>
      <c r="C76" s="308"/>
      <c r="D76" s="113">
        <v>0.124595066035385</v>
      </c>
      <c r="E76" s="115">
        <v>5</v>
      </c>
      <c r="F76" s="114">
        <v>6</v>
      </c>
      <c r="G76" s="114">
        <v>12</v>
      </c>
      <c r="H76" s="114">
        <v>3</v>
      </c>
      <c r="I76" s="140">
        <v>11</v>
      </c>
      <c r="J76" s="115">
        <v>-6</v>
      </c>
      <c r="K76" s="116">
        <v>-54.545454545454547</v>
      </c>
    </row>
    <row r="77" spans="1:11" ht="14.1" customHeight="1" x14ac:dyDescent="0.2">
      <c r="A77" s="306">
        <v>92</v>
      </c>
      <c r="B77" s="307" t="s">
        <v>316</v>
      </c>
      <c r="C77" s="308"/>
      <c r="D77" s="113">
        <v>0.39870421131323197</v>
      </c>
      <c r="E77" s="115">
        <v>16</v>
      </c>
      <c r="F77" s="114">
        <v>11</v>
      </c>
      <c r="G77" s="114">
        <v>20</v>
      </c>
      <c r="H77" s="114">
        <v>15</v>
      </c>
      <c r="I77" s="140">
        <v>28</v>
      </c>
      <c r="J77" s="115">
        <v>-12</v>
      </c>
      <c r="K77" s="116">
        <v>-42.857142857142854</v>
      </c>
    </row>
    <row r="78" spans="1:11" ht="14.1" customHeight="1" x14ac:dyDescent="0.2">
      <c r="A78" s="306">
        <v>93</v>
      </c>
      <c r="B78" s="307" t="s">
        <v>317</v>
      </c>
      <c r="C78" s="308"/>
      <c r="D78" s="113" t="s">
        <v>513</v>
      </c>
      <c r="E78" s="115" t="s">
        <v>513</v>
      </c>
      <c r="F78" s="114">
        <v>0</v>
      </c>
      <c r="G78" s="114">
        <v>5</v>
      </c>
      <c r="H78" s="114" t="s">
        <v>513</v>
      </c>
      <c r="I78" s="140">
        <v>4</v>
      </c>
      <c r="J78" s="115" t="s">
        <v>513</v>
      </c>
      <c r="K78" s="116" t="s">
        <v>513</v>
      </c>
    </row>
    <row r="79" spans="1:11" ht="14.1" customHeight="1" x14ac:dyDescent="0.2">
      <c r="A79" s="306">
        <v>94</v>
      </c>
      <c r="B79" s="307" t="s">
        <v>318</v>
      </c>
      <c r="C79" s="308"/>
      <c r="D79" s="113">
        <v>0.29902815848492398</v>
      </c>
      <c r="E79" s="115">
        <v>12</v>
      </c>
      <c r="F79" s="114">
        <v>8</v>
      </c>
      <c r="G79" s="114">
        <v>11</v>
      </c>
      <c r="H79" s="114">
        <v>14</v>
      </c>
      <c r="I79" s="140">
        <v>44</v>
      </c>
      <c r="J79" s="115">
        <v>-32</v>
      </c>
      <c r="K79" s="116">
        <v>-72.727272727272734</v>
      </c>
    </row>
    <row r="80" spans="1:11" ht="14.1" customHeight="1" x14ac:dyDescent="0.2">
      <c r="A80" s="306" t="s">
        <v>319</v>
      </c>
      <c r="B80" s="307" t="s">
        <v>320</v>
      </c>
      <c r="C80" s="308"/>
      <c r="D80" s="113">
        <v>0</v>
      </c>
      <c r="E80" s="115">
        <v>0</v>
      </c>
      <c r="F80" s="114">
        <v>0</v>
      </c>
      <c r="G80" s="114">
        <v>0</v>
      </c>
      <c r="H80" s="114">
        <v>0</v>
      </c>
      <c r="I80" s="140">
        <v>0</v>
      </c>
      <c r="J80" s="115">
        <v>0</v>
      </c>
      <c r="K80" s="116">
        <v>0</v>
      </c>
    </row>
    <row r="81" spans="1:11" ht="14.1" customHeight="1" x14ac:dyDescent="0.2">
      <c r="A81" s="310" t="s">
        <v>321</v>
      </c>
      <c r="B81" s="311" t="s">
        <v>333</v>
      </c>
      <c r="C81" s="312"/>
      <c r="D81" s="125">
        <v>0.29902815848492398</v>
      </c>
      <c r="E81" s="143">
        <v>12</v>
      </c>
      <c r="F81" s="144">
        <v>11</v>
      </c>
      <c r="G81" s="144">
        <v>33</v>
      </c>
      <c r="H81" s="144">
        <v>4</v>
      </c>
      <c r="I81" s="145">
        <v>10</v>
      </c>
      <c r="J81" s="143">
        <v>2</v>
      </c>
      <c r="K81" s="146">
        <v>20</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4" t="s">
        <v>364</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151" t="s">
        <v>365</v>
      </c>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5">
    <mergeCell ref="A3:K3"/>
    <mergeCell ref="A4:K4"/>
    <mergeCell ref="A5:E5"/>
    <mergeCell ref="A7:C10"/>
    <mergeCell ref="D7:D10"/>
    <mergeCell ref="E7:I7"/>
    <mergeCell ref="J7:K8"/>
    <mergeCell ref="E8:E9"/>
    <mergeCell ref="F8:F9"/>
    <mergeCell ref="G8:G9"/>
    <mergeCell ref="H8:H9"/>
    <mergeCell ref="I8:I9"/>
    <mergeCell ref="A84:K84"/>
    <mergeCell ref="A85:K85"/>
    <mergeCell ref="A87:K87"/>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366</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56" t="s">
        <v>367</v>
      </c>
      <c r="E7" s="657"/>
      <c r="F7" s="657"/>
      <c r="G7" s="657"/>
      <c r="H7" s="658"/>
      <c r="I7" s="588" t="s">
        <v>359</v>
      </c>
      <c r="J7" s="589"/>
      <c r="K7" s="96"/>
      <c r="L7" s="96"/>
      <c r="M7" s="96"/>
      <c r="N7" s="96"/>
      <c r="O7" s="96"/>
    </row>
    <row r="8" spans="1:15" ht="21.75" customHeight="1" x14ac:dyDescent="0.2">
      <c r="A8" s="616"/>
      <c r="B8" s="617"/>
      <c r="C8" s="583"/>
      <c r="D8" s="566" t="s">
        <v>335</v>
      </c>
      <c r="E8" s="566" t="s">
        <v>337</v>
      </c>
      <c r="F8" s="566" t="s">
        <v>338</v>
      </c>
      <c r="G8" s="566" t="s">
        <v>339</v>
      </c>
      <c r="H8" s="566" t="s">
        <v>340</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3600</v>
      </c>
      <c r="E11" s="114">
        <v>4025</v>
      </c>
      <c r="F11" s="114">
        <v>3929</v>
      </c>
      <c r="G11" s="114">
        <v>3116</v>
      </c>
      <c r="H11" s="140">
        <v>3718</v>
      </c>
      <c r="I11" s="115">
        <v>-118</v>
      </c>
      <c r="J11" s="116">
        <v>-3.1737493275954813</v>
      </c>
    </row>
    <row r="12" spans="1:15" s="110" customFormat="1" ht="24.95" customHeight="1" x14ac:dyDescent="0.2">
      <c r="A12" s="193" t="s">
        <v>132</v>
      </c>
      <c r="B12" s="194" t="s">
        <v>133</v>
      </c>
      <c r="C12" s="113">
        <v>3</v>
      </c>
      <c r="D12" s="115">
        <v>108</v>
      </c>
      <c r="E12" s="114">
        <v>140</v>
      </c>
      <c r="F12" s="114">
        <v>169</v>
      </c>
      <c r="G12" s="114">
        <v>88</v>
      </c>
      <c r="H12" s="140">
        <v>106</v>
      </c>
      <c r="I12" s="115">
        <v>2</v>
      </c>
      <c r="J12" s="116">
        <v>1.8867924528301887</v>
      </c>
    </row>
    <row r="13" spans="1:15" s="110" customFormat="1" ht="24.95" customHeight="1" x14ac:dyDescent="0.2">
      <c r="A13" s="193" t="s">
        <v>134</v>
      </c>
      <c r="B13" s="199" t="s">
        <v>214</v>
      </c>
      <c r="C13" s="113">
        <v>1.8055555555555556</v>
      </c>
      <c r="D13" s="115">
        <v>65</v>
      </c>
      <c r="E13" s="114">
        <v>19</v>
      </c>
      <c r="F13" s="114">
        <v>31</v>
      </c>
      <c r="G13" s="114">
        <v>29</v>
      </c>
      <c r="H13" s="140">
        <v>29</v>
      </c>
      <c r="I13" s="115">
        <v>36</v>
      </c>
      <c r="J13" s="116">
        <v>124.13793103448276</v>
      </c>
    </row>
    <row r="14" spans="1:15" s="287" customFormat="1" ht="24.95" customHeight="1" x14ac:dyDescent="0.2">
      <c r="A14" s="193" t="s">
        <v>215</v>
      </c>
      <c r="B14" s="199" t="s">
        <v>137</v>
      </c>
      <c r="C14" s="113">
        <v>9.9444444444444446</v>
      </c>
      <c r="D14" s="115">
        <v>358</v>
      </c>
      <c r="E14" s="114">
        <v>457</v>
      </c>
      <c r="F14" s="114">
        <v>375</v>
      </c>
      <c r="G14" s="114">
        <v>311</v>
      </c>
      <c r="H14" s="140">
        <v>533</v>
      </c>
      <c r="I14" s="115">
        <v>-175</v>
      </c>
      <c r="J14" s="116">
        <v>-32.833020637898684</v>
      </c>
      <c r="K14" s="110"/>
      <c r="L14" s="110"/>
      <c r="M14" s="110"/>
      <c r="N14" s="110"/>
      <c r="O14" s="110"/>
    </row>
    <row r="15" spans="1:15" s="110" customFormat="1" ht="24.95" customHeight="1" x14ac:dyDescent="0.2">
      <c r="A15" s="193" t="s">
        <v>216</v>
      </c>
      <c r="B15" s="199" t="s">
        <v>217</v>
      </c>
      <c r="C15" s="113">
        <v>3.3888888888888888</v>
      </c>
      <c r="D15" s="115">
        <v>122</v>
      </c>
      <c r="E15" s="114">
        <v>282</v>
      </c>
      <c r="F15" s="114">
        <v>110</v>
      </c>
      <c r="G15" s="114">
        <v>107</v>
      </c>
      <c r="H15" s="140">
        <v>111</v>
      </c>
      <c r="I15" s="115">
        <v>11</v>
      </c>
      <c r="J15" s="116">
        <v>9.9099099099099099</v>
      </c>
    </row>
    <row r="16" spans="1:15" s="287" customFormat="1" ht="24.95" customHeight="1" x14ac:dyDescent="0.2">
      <c r="A16" s="193" t="s">
        <v>218</v>
      </c>
      <c r="B16" s="199" t="s">
        <v>141</v>
      </c>
      <c r="C16" s="113">
        <v>4.3055555555555554</v>
      </c>
      <c r="D16" s="115">
        <v>155</v>
      </c>
      <c r="E16" s="114">
        <v>105</v>
      </c>
      <c r="F16" s="114">
        <v>149</v>
      </c>
      <c r="G16" s="114">
        <v>140</v>
      </c>
      <c r="H16" s="140">
        <v>349</v>
      </c>
      <c r="I16" s="115">
        <v>-194</v>
      </c>
      <c r="J16" s="116">
        <v>-55.587392550143264</v>
      </c>
      <c r="K16" s="110"/>
      <c r="L16" s="110"/>
      <c r="M16" s="110"/>
      <c r="N16" s="110"/>
      <c r="O16" s="110"/>
    </row>
    <row r="17" spans="1:15" s="110" customFormat="1" ht="24.95" customHeight="1" x14ac:dyDescent="0.2">
      <c r="A17" s="193" t="s">
        <v>142</v>
      </c>
      <c r="B17" s="199" t="s">
        <v>220</v>
      </c>
      <c r="C17" s="113">
        <v>2.25</v>
      </c>
      <c r="D17" s="115">
        <v>81</v>
      </c>
      <c r="E17" s="114">
        <v>70</v>
      </c>
      <c r="F17" s="114">
        <v>116</v>
      </c>
      <c r="G17" s="114">
        <v>64</v>
      </c>
      <c r="H17" s="140">
        <v>73</v>
      </c>
      <c r="I17" s="115">
        <v>8</v>
      </c>
      <c r="J17" s="116">
        <v>10.95890410958904</v>
      </c>
    </row>
    <row r="18" spans="1:15" s="287" customFormat="1" ht="24.95" customHeight="1" x14ac:dyDescent="0.2">
      <c r="A18" s="201" t="s">
        <v>144</v>
      </c>
      <c r="B18" s="202" t="s">
        <v>145</v>
      </c>
      <c r="C18" s="113">
        <v>8.6111111111111107</v>
      </c>
      <c r="D18" s="115">
        <v>310</v>
      </c>
      <c r="E18" s="114">
        <v>263</v>
      </c>
      <c r="F18" s="114">
        <v>328</v>
      </c>
      <c r="G18" s="114">
        <v>207</v>
      </c>
      <c r="H18" s="140">
        <v>282</v>
      </c>
      <c r="I18" s="115">
        <v>28</v>
      </c>
      <c r="J18" s="116">
        <v>9.9290780141843964</v>
      </c>
      <c r="K18" s="110"/>
      <c r="L18" s="110"/>
      <c r="M18" s="110"/>
      <c r="N18" s="110"/>
      <c r="O18" s="110"/>
    </row>
    <row r="19" spans="1:15" s="110" customFormat="1" ht="24.95" customHeight="1" x14ac:dyDescent="0.2">
      <c r="A19" s="193" t="s">
        <v>146</v>
      </c>
      <c r="B19" s="199" t="s">
        <v>147</v>
      </c>
      <c r="C19" s="113">
        <v>16.888888888888889</v>
      </c>
      <c r="D19" s="115">
        <v>608</v>
      </c>
      <c r="E19" s="114">
        <v>552</v>
      </c>
      <c r="F19" s="114">
        <v>652</v>
      </c>
      <c r="G19" s="114">
        <v>556</v>
      </c>
      <c r="H19" s="140">
        <v>612</v>
      </c>
      <c r="I19" s="115">
        <v>-4</v>
      </c>
      <c r="J19" s="116">
        <v>-0.65359477124183007</v>
      </c>
    </row>
    <row r="20" spans="1:15" s="287" customFormat="1" ht="24.95" customHeight="1" x14ac:dyDescent="0.2">
      <c r="A20" s="193" t="s">
        <v>148</v>
      </c>
      <c r="B20" s="199" t="s">
        <v>149</v>
      </c>
      <c r="C20" s="113">
        <v>5.1944444444444446</v>
      </c>
      <c r="D20" s="115">
        <v>187</v>
      </c>
      <c r="E20" s="114">
        <v>193</v>
      </c>
      <c r="F20" s="114">
        <v>241</v>
      </c>
      <c r="G20" s="114">
        <v>193</v>
      </c>
      <c r="H20" s="140">
        <v>287</v>
      </c>
      <c r="I20" s="115">
        <v>-100</v>
      </c>
      <c r="J20" s="116">
        <v>-34.843205574912893</v>
      </c>
      <c r="K20" s="110"/>
      <c r="L20" s="110"/>
      <c r="M20" s="110"/>
      <c r="N20" s="110"/>
      <c r="O20" s="110"/>
    </row>
    <row r="21" spans="1:15" s="110" customFormat="1" ht="24.95" customHeight="1" x14ac:dyDescent="0.2">
      <c r="A21" s="201" t="s">
        <v>150</v>
      </c>
      <c r="B21" s="202" t="s">
        <v>151</v>
      </c>
      <c r="C21" s="113">
        <v>10.305555555555555</v>
      </c>
      <c r="D21" s="115">
        <v>371</v>
      </c>
      <c r="E21" s="114">
        <v>507</v>
      </c>
      <c r="F21" s="114">
        <v>396</v>
      </c>
      <c r="G21" s="114">
        <v>299</v>
      </c>
      <c r="H21" s="140">
        <v>372</v>
      </c>
      <c r="I21" s="115">
        <v>-1</v>
      </c>
      <c r="J21" s="116">
        <v>-0.26881720430107525</v>
      </c>
    </row>
    <row r="22" spans="1:15" s="110" customFormat="1" ht="24.95" customHeight="1" x14ac:dyDescent="0.2">
      <c r="A22" s="201" t="s">
        <v>152</v>
      </c>
      <c r="B22" s="199" t="s">
        <v>153</v>
      </c>
      <c r="C22" s="113">
        <v>0.91666666666666663</v>
      </c>
      <c r="D22" s="115">
        <v>33</v>
      </c>
      <c r="E22" s="114">
        <v>17</v>
      </c>
      <c r="F22" s="114">
        <v>27</v>
      </c>
      <c r="G22" s="114">
        <v>28</v>
      </c>
      <c r="H22" s="140">
        <v>26</v>
      </c>
      <c r="I22" s="115">
        <v>7</v>
      </c>
      <c r="J22" s="116">
        <v>26.923076923076923</v>
      </c>
    </row>
    <row r="23" spans="1:15" s="110" customFormat="1" ht="24.95" customHeight="1" x14ac:dyDescent="0.2">
      <c r="A23" s="193" t="s">
        <v>154</v>
      </c>
      <c r="B23" s="199" t="s">
        <v>155</v>
      </c>
      <c r="C23" s="113">
        <v>1.1944444444444444</v>
      </c>
      <c r="D23" s="115">
        <v>43</v>
      </c>
      <c r="E23" s="114">
        <v>32</v>
      </c>
      <c r="F23" s="114">
        <v>26</v>
      </c>
      <c r="G23" s="114">
        <v>39</v>
      </c>
      <c r="H23" s="140">
        <v>50</v>
      </c>
      <c r="I23" s="115">
        <v>-7</v>
      </c>
      <c r="J23" s="116">
        <v>-14</v>
      </c>
    </row>
    <row r="24" spans="1:15" s="110" customFormat="1" ht="24.95" customHeight="1" x14ac:dyDescent="0.2">
      <c r="A24" s="193" t="s">
        <v>156</v>
      </c>
      <c r="B24" s="199" t="s">
        <v>221</v>
      </c>
      <c r="C24" s="113">
        <v>2.4722222222222223</v>
      </c>
      <c r="D24" s="115">
        <v>89</v>
      </c>
      <c r="E24" s="114">
        <v>133</v>
      </c>
      <c r="F24" s="114">
        <v>134</v>
      </c>
      <c r="G24" s="114">
        <v>111</v>
      </c>
      <c r="H24" s="140">
        <v>95</v>
      </c>
      <c r="I24" s="115">
        <v>-6</v>
      </c>
      <c r="J24" s="116">
        <v>-6.3157894736842106</v>
      </c>
    </row>
    <row r="25" spans="1:15" s="110" customFormat="1" ht="24.95" customHeight="1" x14ac:dyDescent="0.2">
      <c r="A25" s="193" t="s">
        <v>222</v>
      </c>
      <c r="B25" s="204" t="s">
        <v>159</v>
      </c>
      <c r="C25" s="113">
        <v>6.3055555555555554</v>
      </c>
      <c r="D25" s="115">
        <v>227</v>
      </c>
      <c r="E25" s="114">
        <v>273</v>
      </c>
      <c r="F25" s="114">
        <v>237</v>
      </c>
      <c r="G25" s="114">
        <v>212</v>
      </c>
      <c r="H25" s="140">
        <v>236</v>
      </c>
      <c r="I25" s="115">
        <v>-9</v>
      </c>
      <c r="J25" s="116">
        <v>-3.8135593220338984</v>
      </c>
    </row>
    <row r="26" spans="1:15" s="110" customFormat="1" ht="24.95" customHeight="1" x14ac:dyDescent="0.2">
      <c r="A26" s="201">
        <v>782.78300000000002</v>
      </c>
      <c r="B26" s="203" t="s">
        <v>160</v>
      </c>
      <c r="C26" s="113">
        <v>4.916666666666667</v>
      </c>
      <c r="D26" s="115">
        <v>177</v>
      </c>
      <c r="E26" s="114">
        <v>159</v>
      </c>
      <c r="F26" s="114">
        <v>171</v>
      </c>
      <c r="G26" s="114">
        <v>209</v>
      </c>
      <c r="H26" s="140">
        <v>226</v>
      </c>
      <c r="I26" s="115">
        <v>-49</v>
      </c>
      <c r="J26" s="116">
        <v>-21.681415929203538</v>
      </c>
    </row>
    <row r="27" spans="1:15" s="110" customFormat="1" ht="24.95" customHeight="1" x14ac:dyDescent="0.2">
      <c r="A27" s="193" t="s">
        <v>161</v>
      </c>
      <c r="B27" s="199" t="s">
        <v>162</v>
      </c>
      <c r="C27" s="113">
        <v>6.9722222222222223</v>
      </c>
      <c r="D27" s="115">
        <v>251</v>
      </c>
      <c r="E27" s="114">
        <v>102</v>
      </c>
      <c r="F27" s="114">
        <v>122</v>
      </c>
      <c r="G27" s="114">
        <v>91</v>
      </c>
      <c r="H27" s="140">
        <v>130</v>
      </c>
      <c r="I27" s="115">
        <v>121</v>
      </c>
      <c r="J27" s="116">
        <v>93.07692307692308</v>
      </c>
    </row>
    <row r="28" spans="1:15" s="110" customFormat="1" ht="24.95" customHeight="1" x14ac:dyDescent="0.2">
      <c r="A28" s="193" t="s">
        <v>163</v>
      </c>
      <c r="B28" s="199" t="s">
        <v>164</v>
      </c>
      <c r="C28" s="113">
        <v>2.3055555555555554</v>
      </c>
      <c r="D28" s="115">
        <v>83</v>
      </c>
      <c r="E28" s="114">
        <v>44</v>
      </c>
      <c r="F28" s="114">
        <v>141</v>
      </c>
      <c r="G28" s="114">
        <v>56</v>
      </c>
      <c r="H28" s="140">
        <v>79</v>
      </c>
      <c r="I28" s="115">
        <v>4</v>
      </c>
      <c r="J28" s="116">
        <v>5.0632911392405067</v>
      </c>
    </row>
    <row r="29" spans="1:15" s="110" customFormat="1" ht="24.95" customHeight="1" x14ac:dyDescent="0.2">
      <c r="A29" s="193">
        <v>86</v>
      </c>
      <c r="B29" s="199" t="s">
        <v>165</v>
      </c>
      <c r="C29" s="113">
        <v>5.833333333333333</v>
      </c>
      <c r="D29" s="115">
        <v>210</v>
      </c>
      <c r="E29" s="114">
        <v>181</v>
      </c>
      <c r="F29" s="114">
        <v>230</v>
      </c>
      <c r="G29" s="114">
        <v>188</v>
      </c>
      <c r="H29" s="140">
        <v>182</v>
      </c>
      <c r="I29" s="115">
        <v>28</v>
      </c>
      <c r="J29" s="116">
        <v>15.384615384615385</v>
      </c>
    </row>
    <row r="30" spans="1:15" s="110" customFormat="1" ht="24.95" customHeight="1" x14ac:dyDescent="0.2">
      <c r="A30" s="193">
        <v>87.88</v>
      </c>
      <c r="B30" s="204" t="s">
        <v>166</v>
      </c>
      <c r="C30" s="113">
        <v>7.4444444444444446</v>
      </c>
      <c r="D30" s="115">
        <v>268</v>
      </c>
      <c r="E30" s="114">
        <v>225</v>
      </c>
      <c r="F30" s="114">
        <v>338</v>
      </c>
      <c r="G30" s="114">
        <v>287</v>
      </c>
      <c r="H30" s="140">
        <v>233</v>
      </c>
      <c r="I30" s="115">
        <v>35</v>
      </c>
      <c r="J30" s="116">
        <v>15.021459227467812</v>
      </c>
    </row>
    <row r="31" spans="1:15" s="110" customFormat="1" ht="24.95" customHeight="1" x14ac:dyDescent="0.2">
      <c r="A31" s="193" t="s">
        <v>167</v>
      </c>
      <c r="B31" s="199" t="s">
        <v>168</v>
      </c>
      <c r="C31" s="113">
        <v>5.8888888888888893</v>
      </c>
      <c r="D31" s="115">
        <v>212</v>
      </c>
      <c r="E31" s="114">
        <v>728</v>
      </c>
      <c r="F31" s="114">
        <v>311</v>
      </c>
      <c r="G31" s="114">
        <v>212</v>
      </c>
      <c r="H31" s="140">
        <v>240</v>
      </c>
      <c r="I31" s="115">
        <v>-28</v>
      </c>
      <c r="J31" s="116">
        <v>-11.666666666666666</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3</v>
      </c>
      <c r="D34" s="115">
        <v>108</v>
      </c>
      <c r="E34" s="114">
        <v>140</v>
      </c>
      <c r="F34" s="114">
        <v>169</v>
      </c>
      <c r="G34" s="114">
        <v>88</v>
      </c>
      <c r="H34" s="140">
        <v>106</v>
      </c>
      <c r="I34" s="115">
        <v>2</v>
      </c>
      <c r="J34" s="116">
        <v>1.8867924528301887</v>
      </c>
    </row>
    <row r="35" spans="1:10" s="110" customFormat="1" ht="24.95" customHeight="1" x14ac:dyDescent="0.2">
      <c r="A35" s="292" t="s">
        <v>171</v>
      </c>
      <c r="B35" s="293" t="s">
        <v>172</v>
      </c>
      <c r="C35" s="113">
        <v>20.361111111111111</v>
      </c>
      <c r="D35" s="115">
        <v>733</v>
      </c>
      <c r="E35" s="114">
        <v>739</v>
      </c>
      <c r="F35" s="114">
        <v>734</v>
      </c>
      <c r="G35" s="114">
        <v>547</v>
      </c>
      <c r="H35" s="140">
        <v>844</v>
      </c>
      <c r="I35" s="115">
        <v>-111</v>
      </c>
      <c r="J35" s="116">
        <v>-13.151658767772512</v>
      </c>
    </row>
    <row r="36" spans="1:10" s="110" customFormat="1" ht="24.95" customHeight="1" x14ac:dyDescent="0.2">
      <c r="A36" s="294" t="s">
        <v>173</v>
      </c>
      <c r="B36" s="295" t="s">
        <v>174</v>
      </c>
      <c r="C36" s="125">
        <v>76.638888888888886</v>
      </c>
      <c r="D36" s="143">
        <v>2759</v>
      </c>
      <c r="E36" s="144">
        <v>3146</v>
      </c>
      <c r="F36" s="144">
        <v>3026</v>
      </c>
      <c r="G36" s="144">
        <v>2481</v>
      </c>
      <c r="H36" s="145">
        <v>2768</v>
      </c>
      <c r="I36" s="143">
        <v>-9</v>
      </c>
      <c r="J36" s="146">
        <v>-0.32514450867052025</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44" t="s">
        <v>368</v>
      </c>
      <c r="B39" s="645"/>
      <c r="C39" s="645"/>
      <c r="D39" s="645"/>
      <c r="E39" s="645"/>
      <c r="F39" s="645"/>
      <c r="G39" s="645"/>
      <c r="H39" s="645"/>
      <c r="I39" s="645"/>
      <c r="J39" s="645"/>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7"/>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369</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335</v>
      </c>
      <c r="B5" s="573"/>
      <c r="C5" s="573"/>
      <c r="D5" s="573"/>
      <c r="E5" s="573"/>
      <c r="F5" s="252"/>
      <c r="G5" s="252"/>
      <c r="H5" s="252"/>
      <c r="I5" s="252"/>
      <c r="J5" s="252"/>
      <c r="K5" s="252"/>
    </row>
    <row r="6" spans="1:17" s="94" customFormat="1" ht="11.25" customHeight="1" x14ac:dyDescent="0.2">
      <c r="A6" s="227"/>
      <c r="B6" s="228"/>
      <c r="C6" s="228"/>
      <c r="D6" s="228"/>
      <c r="E6" s="228"/>
      <c r="F6" s="228"/>
      <c r="G6" s="228"/>
      <c r="H6" s="228"/>
      <c r="I6" s="228"/>
      <c r="J6" s="228"/>
    </row>
    <row r="7" spans="1:17" s="91" customFormat="1" ht="24.95" customHeight="1" x14ac:dyDescent="0.2">
      <c r="A7" s="588" t="s">
        <v>332</v>
      </c>
      <c r="B7" s="577"/>
      <c r="C7" s="577"/>
      <c r="D7" s="582" t="s">
        <v>94</v>
      </c>
      <c r="E7" s="647" t="s">
        <v>370</v>
      </c>
      <c r="F7" s="648"/>
      <c r="G7" s="648"/>
      <c r="H7" s="648"/>
      <c r="I7" s="649"/>
      <c r="J7" s="588" t="s">
        <v>359</v>
      </c>
      <c r="K7" s="589"/>
      <c r="L7" s="96"/>
      <c r="M7" s="96"/>
      <c r="N7" s="96"/>
      <c r="O7" s="96"/>
      <c r="Q7" s="408"/>
    </row>
    <row r="8" spans="1:17" ht="21.75" customHeight="1" x14ac:dyDescent="0.2">
      <c r="A8" s="578"/>
      <c r="B8" s="579"/>
      <c r="C8" s="579"/>
      <c r="D8" s="583"/>
      <c r="E8" s="566" t="s">
        <v>335</v>
      </c>
      <c r="F8" s="566" t="s">
        <v>337</v>
      </c>
      <c r="G8" s="566" t="s">
        <v>338</v>
      </c>
      <c r="H8" s="566" t="s">
        <v>339</v>
      </c>
      <c r="I8" s="566" t="s">
        <v>340</v>
      </c>
      <c r="J8" s="590"/>
      <c r="K8" s="591"/>
    </row>
    <row r="9" spans="1:17" ht="12" customHeight="1" x14ac:dyDescent="0.2">
      <c r="A9" s="578"/>
      <c r="B9" s="579"/>
      <c r="C9" s="579"/>
      <c r="D9" s="583"/>
      <c r="E9" s="567"/>
      <c r="F9" s="567"/>
      <c r="G9" s="567"/>
      <c r="H9" s="567"/>
      <c r="I9" s="567"/>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3600</v>
      </c>
      <c r="F11" s="264">
        <v>4025</v>
      </c>
      <c r="G11" s="264">
        <v>3929</v>
      </c>
      <c r="H11" s="264">
        <v>3116</v>
      </c>
      <c r="I11" s="265">
        <v>3718</v>
      </c>
      <c r="J11" s="263">
        <v>-118</v>
      </c>
      <c r="K11" s="266">
        <v>-3.1737493275954813</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29.75</v>
      </c>
      <c r="E13" s="115">
        <v>1071</v>
      </c>
      <c r="F13" s="114">
        <v>1406</v>
      </c>
      <c r="G13" s="114">
        <v>1210</v>
      </c>
      <c r="H13" s="114">
        <v>1003</v>
      </c>
      <c r="I13" s="140">
        <v>1221</v>
      </c>
      <c r="J13" s="115">
        <v>-150</v>
      </c>
      <c r="K13" s="116">
        <v>-12.285012285012286</v>
      </c>
    </row>
    <row r="14" spans="1:17" ht="15.95" customHeight="1" x14ac:dyDescent="0.2">
      <c r="A14" s="306" t="s">
        <v>230</v>
      </c>
      <c r="B14" s="307"/>
      <c r="C14" s="308"/>
      <c r="D14" s="113">
        <v>58</v>
      </c>
      <c r="E14" s="115">
        <v>2088</v>
      </c>
      <c r="F14" s="114">
        <v>2192</v>
      </c>
      <c r="G14" s="114">
        <v>2256</v>
      </c>
      <c r="H14" s="114">
        <v>1723</v>
      </c>
      <c r="I14" s="140">
        <v>2056</v>
      </c>
      <c r="J14" s="115">
        <v>32</v>
      </c>
      <c r="K14" s="116">
        <v>1.556420233463035</v>
      </c>
    </row>
    <row r="15" spans="1:17" ht="15.95" customHeight="1" x14ac:dyDescent="0.2">
      <c r="A15" s="306" t="s">
        <v>231</v>
      </c>
      <c r="B15" s="307"/>
      <c r="C15" s="308"/>
      <c r="D15" s="113">
        <v>6.0555555555555554</v>
      </c>
      <c r="E15" s="115">
        <v>218</v>
      </c>
      <c r="F15" s="114">
        <v>203</v>
      </c>
      <c r="G15" s="114">
        <v>216</v>
      </c>
      <c r="H15" s="114">
        <v>211</v>
      </c>
      <c r="I15" s="140">
        <v>218</v>
      </c>
      <c r="J15" s="115">
        <v>0</v>
      </c>
      <c r="K15" s="116">
        <v>0</v>
      </c>
    </row>
    <row r="16" spans="1:17" ht="15.95" customHeight="1" x14ac:dyDescent="0.2">
      <c r="A16" s="306" t="s">
        <v>232</v>
      </c>
      <c r="B16" s="307"/>
      <c r="C16" s="308"/>
      <c r="D16" s="113">
        <v>5.7222222222222223</v>
      </c>
      <c r="E16" s="115">
        <v>206</v>
      </c>
      <c r="F16" s="114">
        <v>207</v>
      </c>
      <c r="G16" s="114">
        <v>230</v>
      </c>
      <c r="H16" s="114">
        <v>163</v>
      </c>
      <c r="I16" s="140">
        <v>215</v>
      </c>
      <c r="J16" s="115">
        <v>-9</v>
      </c>
      <c r="K16" s="116">
        <v>-4.1860465116279073</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3</v>
      </c>
      <c r="E18" s="115">
        <v>108</v>
      </c>
      <c r="F18" s="114">
        <v>188</v>
      </c>
      <c r="G18" s="114">
        <v>185</v>
      </c>
      <c r="H18" s="114">
        <v>97</v>
      </c>
      <c r="I18" s="140">
        <v>131</v>
      </c>
      <c r="J18" s="115">
        <v>-23</v>
      </c>
      <c r="K18" s="116">
        <v>-17.557251908396946</v>
      </c>
    </row>
    <row r="19" spans="1:11" ht="14.1" customHeight="1" x14ac:dyDescent="0.2">
      <c r="A19" s="306" t="s">
        <v>235</v>
      </c>
      <c r="B19" s="307" t="s">
        <v>236</v>
      </c>
      <c r="C19" s="308"/>
      <c r="D19" s="113">
        <v>1.9166666666666667</v>
      </c>
      <c r="E19" s="115">
        <v>69</v>
      </c>
      <c r="F19" s="114">
        <v>127</v>
      </c>
      <c r="G19" s="114">
        <v>142</v>
      </c>
      <c r="H19" s="114">
        <v>75</v>
      </c>
      <c r="I19" s="140">
        <v>73</v>
      </c>
      <c r="J19" s="115">
        <v>-4</v>
      </c>
      <c r="K19" s="116">
        <v>-5.4794520547945202</v>
      </c>
    </row>
    <row r="20" spans="1:11" ht="14.1" customHeight="1" x14ac:dyDescent="0.2">
      <c r="A20" s="306">
        <v>12</v>
      </c>
      <c r="B20" s="307" t="s">
        <v>237</v>
      </c>
      <c r="C20" s="308"/>
      <c r="D20" s="113">
        <v>1.6944444444444444</v>
      </c>
      <c r="E20" s="115">
        <v>61</v>
      </c>
      <c r="F20" s="114">
        <v>116</v>
      </c>
      <c r="G20" s="114">
        <v>41</v>
      </c>
      <c r="H20" s="114">
        <v>33</v>
      </c>
      <c r="I20" s="140">
        <v>65</v>
      </c>
      <c r="J20" s="115">
        <v>-4</v>
      </c>
      <c r="K20" s="116">
        <v>-6.1538461538461542</v>
      </c>
    </row>
    <row r="21" spans="1:11" ht="14.1" customHeight="1" x14ac:dyDescent="0.2">
      <c r="A21" s="306">
        <v>21</v>
      </c>
      <c r="B21" s="307" t="s">
        <v>238</v>
      </c>
      <c r="C21" s="308"/>
      <c r="D21" s="113">
        <v>0.19444444444444445</v>
      </c>
      <c r="E21" s="115">
        <v>7</v>
      </c>
      <c r="F21" s="114" t="s">
        <v>513</v>
      </c>
      <c r="G21" s="114">
        <v>5</v>
      </c>
      <c r="H21" s="114" t="s">
        <v>513</v>
      </c>
      <c r="I21" s="140">
        <v>4</v>
      </c>
      <c r="J21" s="115">
        <v>3</v>
      </c>
      <c r="K21" s="116">
        <v>75</v>
      </c>
    </row>
    <row r="22" spans="1:11" ht="14.1" customHeight="1" x14ac:dyDescent="0.2">
      <c r="A22" s="306">
        <v>22</v>
      </c>
      <c r="B22" s="307" t="s">
        <v>239</v>
      </c>
      <c r="C22" s="308"/>
      <c r="D22" s="113">
        <v>2.0555555555555554</v>
      </c>
      <c r="E22" s="115">
        <v>74</v>
      </c>
      <c r="F22" s="114">
        <v>67</v>
      </c>
      <c r="G22" s="114">
        <v>93</v>
      </c>
      <c r="H22" s="114">
        <v>72</v>
      </c>
      <c r="I22" s="140">
        <v>253</v>
      </c>
      <c r="J22" s="115">
        <v>-179</v>
      </c>
      <c r="K22" s="116">
        <v>-70.750988142292485</v>
      </c>
    </row>
    <row r="23" spans="1:11" ht="14.1" customHeight="1" x14ac:dyDescent="0.2">
      <c r="A23" s="306">
        <v>23</v>
      </c>
      <c r="B23" s="307" t="s">
        <v>240</v>
      </c>
      <c r="C23" s="308"/>
      <c r="D23" s="113">
        <v>0.30555555555555558</v>
      </c>
      <c r="E23" s="115">
        <v>11</v>
      </c>
      <c r="F23" s="114">
        <v>12</v>
      </c>
      <c r="G23" s="114">
        <v>10</v>
      </c>
      <c r="H23" s="114">
        <v>9</v>
      </c>
      <c r="I23" s="140">
        <v>14</v>
      </c>
      <c r="J23" s="115">
        <v>-3</v>
      </c>
      <c r="K23" s="116">
        <v>-21.428571428571427</v>
      </c>
    </row>
    <row r="24" spans="1:11" ht="14.1" customHeight="1" x14ac:dyDescent="0.2">
      <c r="A24" s="306">
        <v>24</v>
      </c>
      <c r="B24" s="307" t="s">
        <v>241</v>
      </c>
      <c r="C24" s="308"/>
      <c r="D24" s="113">
        <v>2.1388888888888888</v>
      </c>
      <c r="E24" s="115">
        <v>77</v>
      </c>
      <c r="F24" s="114">
        <v>174</v>
      </c>
      <c r="G24" s="114">
        <v>102</v>
      </c>
      <c r="H24" s="114">
        <v>74</v>
      </c>
      <c r="I24" s="140">
        <v>70</v>
      </c>
      <c r="J24" s="115">
        <v>7</v>
      </c>
      <c r="K24" s="116">
        <v>10</v>
      </c>
    </row>
    <row r="25" spans="1:11" ht="14.1" customHeight="1" x14ac:dyDescent="0.2">
      <c r="A25" s="306">
        <v>25</v>
      </c>
      <c r="B25" s="307" t="s">
        <v>242</v>
      </c>
      <c r="C25" s="308"/>
      <c r="D25" s="113">
        <v>4.5277777777777777</v>
      </c>
      <c r="E25" s="115">
        <v>163</v>
      </c>
      <c r="F25" s="114">
        <v>134</v>
      </c>
      <c r="G25" s="114">
        <v>125</v>
      </c>
      <c r="H25" s="114">
        <v>104</v>
      </c>
      <c r="I25" s="140">
        <v>168</v>
      </c>
      <c r="J25" s="115">
        <v>-5</v>
      </c>
      <c r="K25" s="116">
        <v>-2.9761904761904763</v>
      </c>
    </row>
    <row r="26" spans="1:11" ht="14.1" customHeight="1" x14ac:dyDescent="0.2">
      <c r="A26" s="306">
        <v>26</v>
      </c>
      <c r="B26" s="307" t="s">
        <v>243</v>
      </c>
      <c r="C26" s="308"/>
      <c r="D26" s="113">
        <v>2.3055555555555554</v>
      </c>
      <c r="E26" s="115">
        <v>83</v>
      </c>
      <c r="F26" s="114">
        <v>50</v>
      </c>
      <c r="G26" s="114">
        <v>60</v>
      </c>
      <c r="H26" s="114">
        <v>49</v>
      </c>
      <c r="I26" s="140">
        <v>69</v>
      </c>
      <c r="J26" s="115">
        <v>14</v>
      </c>
      <c r="K26" s="116">
        <v>20.289855072463769</v>
      </c>
    </row>
    <row r="27" spans="1:11" ht="14.1" customHeight="1" x14ac:dyDescent="0.2">
      <c r="A27" s="306">
        <v>27</v>
      </c>
      <c r="B27" s="307" t="s">
        <v>244</v>
      </c>
      <c r="C27" s="308"/>
      <c r="D27" s="113">
        <v>0.77777777777777779</v>
      </c>
      <c r="E27" s="115">
        <v>28</v>
      </c>
      <c r="F27" s="114">
        <v>50</v>
      </c>
      <c r="G27" s="114">
        <v>29</v>
      </c>
      <c r="H27" s="114">
        <v>35</v>
      </c>
      <c r="I27" s="140">
        <v>49</v>
      </c>
      <c r="J27" s="115">
        <v>-21</v>
      </c>
      <c r="K27" s="116">
        <v>-42.857142857142854</v>
      </c>
    </row>
    <row r="28" spans="1:11" ht="14.1" customHeight="1" x14ac:dyDescent="0.2">
      <c r="A28" s="306">
        <v>28</v>
      </c>
      <c r="B28" s="307" t="s">
        <v>245</v>
      </c>
      <c r="C28" s="308"/>
      <c r="D28" s="113">
        <v>0.1388888888888889</v>
      </c>
      <c r="E28" s="115">
        <v>5</v>
      </c>
      <c r="F28" s="114">
        <v>12</v>
      </c>
      <c r="G28" s="114">
        <v>6</v>
      </c>
      <c r="H28" s="114">
        <v>9</v>
      </c>
      <c r="I28" s="140">
        <v>10</v>
      </c>
      <c r="J28" s="115">
        <v>-5</v>
      </c>
      <c r="K28" s="116">
        <v>-50</v>
      </c>
    </row>
    <row r="29" spans="1:11" ht="14.1" customHeight="1" x14ac:dyDescent="0.2">
      <c r="A29" s="306">
        <v>29</v>
      </c>
      <c r="B29" s="307" t="s">
        <v>246</v>
      </c>
      <c r="C29" s="308"/>
      <c r="D29" s="113">
        <v>6.5555555555555554</v>
      </c>
      <c r="E29" s="115">
        <v>236</v>
      </c>
      <c r="F29" s="114">
        <v>422</v>
      </c>
      <c r="G29" s="114">
        <v>251</v>
      </c>
      <c r="H29" s="114">
        <v>240</v>
      </c>
      <c r="I29" s="140">
        <v>251</v>
      </c>
      <c r="J29" s="115">
        <v>-15</v>
      </c>
      <c r="K29" s="116">
        <v>-5.9760956175298805</v>
      </c>
    </row>
    <row r="30" spans="1:11" ht="14.1" customHeight="1" x14ac:dyDescent="0.2">
      <c r="A30" s="306" t="s">
        <v>247</v>
      </c>
      <c r="B30" s="307" t="s">
        <v>248</v>
      </c>
      <c r="C30" s="308"/>
      <c r="D30" s="113" t="s">
        <v>513</v>
      </c>
      <c r="E30" s="115" t="s">
        <v>513</v>
      </c>
      <c r="F30" s="114">
        <v>211</v>
      </c>
      <c r="G30" s="114" t="s">
        <v>513</v>
      </c>
      <c r="H30" s="114" t="s">
        <v>513</v>
      </c>
      <c r="I30" s="140" t="s">
        <v>513</v>
      </c>
      <c r="J30" s="115" t="s">
        <v>513</v>
      </c>
      <c r="K30" s="116" t="s">
        <v>513</v>
      </c>
    </row>
    <row r="31" spans="1:11" ht="14.1" customHeight="1" x14ac:dyDescent="0.2">
      <c r="A31" s="306" t="s">
        <v>249</v>
      </c>
      <c r="B31" s="307" t="s">
        <v>250</v>
      </c>
      <c r="C31" s="308"/>
      <c r="D31" s="113">
        <v>3.7777777777777777</v>
      </c>
      <c r="E31" s="115">
        <v>136</v>
      </c>
      <c r="F31" s="114">
        <v>211</v>
      </c>
      <c r="G31" s="114">
        <v>155</v>
      </c>
      <c r="H31" s="114">
        <v>127</v>
      </c>
      <c r="I31" s="140">
        <v>134</v>
      </c>
      <c r="J31" s="115">
        <v>2</v>
      </c>
      <c r="K31" s="116">
        <v>1.4925373134328359</v>
      </c>
    </row>
    <row r="32" spans="1:11" ht="14.1" customHeight="1" x14ac:dyDescent="0.2">
      <c r="A32" s="306">
        <v>31</v>
      </c>
      <c r="B32" s="307" t="s">
        <v>251</v>
      </c>
      <c r="C32" s="308"/>
      <c r="D32" s="113">
        <v>0.3611111111111111</v>
      </c>
      <c r="E32" s="115">
        <v>13</v>
      </c>
      <c r="F32" s="114">
        <v>10</v>
      </c>
      <c r="G32" s="114">
        <v>12</v>
      </c>
      <c r="H32" s="114">
        <v>7</v>
      </c>
      <c r="I32" s="140">
        <v>7</v>
      </c>
      <c r="J32" s="115">
        <v>6</v>
      </c>
      <c r="K32" s="116">
        <v>85.714285714285708</v>
      </c>
    </row>
    <row r="33" spans="1:11" ht="14.1" customHeight="1" x14ac:dyDescent="0.2">
      <c r="A33" s="306">
        <v>32</v>
      </c>
      <c r="B33" s="307" t="s">
        <v>252</v>
      </c>
      <c r="C33" s="308"/>
      <c r="D33" s="113">
        <v>3.8888888888888888</v>
      </c>
      <c r="E33" s="115">
        <v>140</v>
      </c>
      <c r="F33" s="114">
        <v>120</v>
      </c>
      <c r="G33" s="114">
        <v>154</v>
      </c>
      <c r="H33" s="114">
        <v>88</v>
      </c>
      <c r="I33" s="140">
        <v>112</v>
      </c>
      <c r="J33" s="115">
        <v>28</v>
      </c>
      <c r="K33" s="116">
        <v>25</v>
      </c>
    </row>
    <row r="34" spans="1:11" ht="14.1" customHeight="1" x14ac:dyDescent="0.2">
      <c r="A34" s="306">
        <v>33</v>
      </c>
      <c r="B34" s="307" t="s">
        <v>253</v>
      </c>
      <c r="C34" s="308"/>
      <c r="D34" s="113">
        <v>1.2777777777777777</v>
      </c>
      <c r="E34" s="115">
        <v>46</v>
      </c>
      <c r="F34" s="114">
        <v>69</v>
      </c>
      <c r="G34" s="114">
        <v>60</v>
      </c>
      <c r="H34" s="114">
        <v>46</v>
      </c>
      <c r="I34" s="140">
        <v>46</v>
      </c>
      <c r="J34" s="115">
        <v>0</v>
      </c>
      <c r="K34" s="116">
        <v>0</v>
      </c>
    </row>
    <row r="35" spans="1:11" ht="14.1" customHeight="1" x14ac:dyDescent="0.2">
      <c r="A35" s="306">
        <v>34</v>
      </c>
      <c r="B35" s="307" t="s">
        <v>254</v>
      </c>
      <c r="C35" s="308"/>
      <c r="D35" s="113">
        <v>2.9166666666666665</v>
      </c>
      <c r="E35" s="115">
        <v>105</v>
      </c>
      <c r="F35" s="114">
        <v>74</v>
      </c>
      <c r="G35" s="114">
        <v>80</v>
      </c>
      <c r="H35" s="114">
        <v>45</v>
      </c>
      <c r="I35" s="140">
        <v>81</v>
      </c>
      <c r="J35" s="115">
        <v>24</v>
      </c>
      <c r="K35" s="116">
        <v>29.62962962962963</v>
      </c>
    </row>
    <row r="36" spans="1:11" ht="14.1" customHeight="1" x14ac:dyDescent="0.2">
      <c r="A36" s="306">
        <v>41</v>
      </c>
      <c r="B36" s="307" t="s">
        <v>255</v>
      </c>
      <c r="C36" s="308"/>
      <c r="D36" s="113">
        <v>0.80555555555555558</v>
      </c>
      <c r="E36" s="115">
        <v>29</v>
      </c>
      <c r="F36" s="114">
        <v>31</v>
      </c>
      <c r="G36" s="114">
        <v>70</v>
      </c>
      <c r="H36" s="114">
        <v>27</v>
      </c>
      <c r="I36" s="140">
        <v>38</v>
      </c>
      <c r="J36" s="115">
        <v>-9</v>
      </c>
      <c r="K36" s="116">
        <v>-23.684210526315791</v>
      </c>
    </row>
    <row r="37" spans="1:11" ht="14.1" customHeight="1" x14ac:dyDescent="0.2">
      <c r="A37" s="306">
        <v>42</v>
      </c>
      <c r="B37" s="307" t="s">
        <v>256</v>
      </c>
      <c r="C37" s="308"/>
      <c r="D37" s="113" t="s">
        <v>513</v>
      </c>
      <c r="E37" s="115" t="s">
        <v>513</v>
      </c>
      <c r="F37" s="114" t="s">
        <v>513</v>
      </c>
      <c r="G37" s="114">
        <v>6</v>
      </c>
      <c r="H37" s="114" t="s">
        <v>513</v>
      </c>
      <c r="I37" s="140">
        <v>9</v>
      </c>
      <c r="J37" s="115" t="s">
        <v>513</v>
      </c>
      <c r="K37" s="116" t="s">
        <v>513</v>
      </c>
    </row>
    <row r="38" spans="1:11" ht="14.1" customHeight="1" x14ac:dyDescent="0.2">
      <c r="A38" s="306">
        <v>43</v>
      </c>
      <c r="B38" s="307" t="s">
        <v>257</v>
      </c>
      <c r="C38" s="308"/>
      <c r="D38" s="113">
        <v>0.80555555555555558</v>
      </c>
      <c r="E38" s="115">
        <v>29</v>
      </c>
      <c r="F38" s="114">
        <v>20</v>
      </c>
      <c r="G38" s="114">
        <v>15</v>
      </c>
      <c r="H38" s="114">
        <v>28</v>
      </c>
      <c r="I38" s="140">
        <v>18</v>
      </c>
      <c r="J38" s="115">
        <v>11</v>
      </c>
      <c r="K38" s="116">
        <v>61.111111111111114</v>
      </c>
    </row>
    <row r="39" spans="1:11" ht="14.1" customHeight="1" x14ac:dyDescent="0.2">
      <c r="A39" s="306">
        <v>51</v>
      </c>
      <c r="B39" s="307" t="s">
        <v>258</v>
      </c>
      <c r="C39" s="308"/>
      <c r="D39" s="113">
        <v>6.6944444444444446</v>
      </c>
      <c r="E39" s="115">
        <v>241</v>
      </c>
      <c r="F39" s="114">
        <v>289</v>
      </c>
      <c r="G39" s="114">
        <v>275</v>
      </c>
      <c r="H39" s="114">
        <v>276</v>
      </c>
      <c r="I39" s="140">
        <v>307</v>
      </c>
      <c r="J39" s="115">
        <v>-66</v>
      </c>
      <c r="K39" s="116">
        <v>-21.498371335504885</v>
      </c>
    </row>
    <row r="40" spans="1:11" ht="14.1" customHeight="1" x14ac:dyDescent="0.2">
      <c r="A40" s="306" t="s">
        <v>259</v>
      </c>
      <c r="B40" s="307" t="s">
        <v>260</v>
      </c>
      <c r="C40" s="308"/>
      <c r="D40" s="113">
        <v>5.7777777777777777</v>
      </c>
      <c r="E40" s="115">
        <v>208</v>
      </c>
      <c r="F40" s="114">
        <v>258</v>
      </c>
      <c r="G40" s="114">
        <v>237</v>
      </c>
      <c r="H40" s="114">
        <v>232</v>
      </c>
      <c r="I40" s="140">
        <v>269</v>
      </c>
      <c r="J40" s="115">
        <v>-61</v>
      </c>
      <c r="K40" s="116">
        <v>-22.676579925650557</v>
      </c>
    </row>
    <row r="41" spans="1:11" ht="14.1" customHeight="1" x14ac:dyDescent="0.2">
      <c r="A41" s="306"/>
      <c r="B41" s="307" t="s">
        <v>261</v>
      </c>
      <c r="C41" s="308"/>
      <c r="D41" s="113">
        <v>5.1388888888888893</v>
      </c>
      <c r="E41" s="115">
        <v>185</v>
      </c>
      <c r="F41" s="114">
        <v>246</v>
      </c>
      <c r="G41" s="114">
        <v>216</v>
      </c>
      <c r="H41" s="114">
        <v>205</v>
      </c>
      <c r="I41" s="140">
        <v>243</v>
      </c>
      <c r="J41" s="115">
        <v>-58</v>
      </c>
      <c r="K41" s="116">
        <v>-23.868312757201647</v>
      </c>
    </row>
    <row r="42" spans="1:11" ht="14.1" customHeight="1" x14ac:dyDescent="0.2">
      <c r="A42" s="306">
        <v>52</v>
      </c>
      <c r="B42" s="307" t="s">
        <v>262</v>
      </c>
      <c r="C42" s="308"/>
      <c r="D42" s="113">
        <v>4.6944444444444446</v>
      </c>
      <c r="E42" s="115">
        <v>169</v>
      </c>
      <c r="F42" s="114">
        <v>197</v>
      </c>
      <c r="G42" s="114">
        <v>174</v>
      </c>
      <c r="H42" s="114">
        <v>133</v>
      </c>
      <c r="I42" s="140">
        <v>197</v>
      </c>
      <c r="J42" s="115">
        <v>-28</v>
      </c>
      <c r="K42" s="116">
        <v>-14.213197969543147</v>
      </c>
    </row>
    <row r="43" spans="1:11" ht="14.1" customHeight="1" x14ac:dyDescent="0.2">
      <c r="A43" s="306" t="s">
        <v>263</v>
      </c>
      <c r="B43" s="307" t="s">
        <v>264</v>
      </c>
      <c r="C43" s="308"/>
      <c r="D43" s="113">
        <v>4.0277777777777777</v>
      </c>
      <c r="E43" s="115">
        <v>145</v>
      </c>
      <c r="F43" s="114">
        <v>178</v>
      </c>
      <c r="G43" s="114">
        <v>152</v>
      </c>
      <c r="H43" s="114">
        <v>107</v>
      </c>
      <c r="I43" s="140">
        <v>171</v>
      </c>
      <c r="J43" s="115">
        <v>-26</v>
      </c>
      <c r="K43" s="116">
        <v>-15.2046783625731</v>
      </c>
    </row>
    <row r="44" spans="1:11" ht="14.1" customHeight="1" x14ac:dyDescent="0.2">
      <c r="A44" s="306">
        <v>53</v>
      </c>
      <c r="B44" s="307" t="s">
        <v>265</v>
      </c>
      <c r="C44" s="308"/>
      <c r="D44" s="113">
        <v>1.0833333333333333</v>
      </c>
      <c r="E44" s="115">
        <v>39</v>
      </c>
      <c r="F44" s="114">
        <v>44</v>
      </c>
      <c r="G44" s="114">
        <v>36</v>
      </c>
      <c r="H44" s="114">
        <v>34</v>
      </c>
      <c r="I44" s="140">
        <v>48</v>
      </c>
      <c r="J44" s="115">
        <v>-9</v>
      </c>
      <c r="K44" s="116">
        <v>-18.75</v>
      </c>
    </row>
    <row r="45" spans="1:11" ht="14.1" customHeight="1" x14ac:dyDescent="0.2">
      <c r="A45" s="306" t="s">
        <v>266</v>
      </c>
      <c r="B45" s="307" t="s">
        <v>267</v>
      </c>
      <c r="C45" s="308"/>
      <c r="D45" s="113">
        <v>1.0833333333333333</v>
      </c>
      <c r="E45" s="115">
        <v>39</v>
      </c>
      <c r="F45" s="114">
        <v>43</v>
      </c>
      <c r="G45" s="114">
        <v>36</v>
      </c>
      <c r="H45" s="114">
        <v>34</v>
      </c>
      <c r="I45" s="140">
        <v>48</v>
      </c>
      <c r="J45" s="115">
        <v>-9</v>
      </c>
      <c r="K45" s="116">
        <v>-18.75</v>
      </c>
    </row>
    <row r="46" spans="1:11" ht="14.1" customHeight="1" x14ac:dyDescent="0.2">
      <c r="A46" s="306">
        <v>54</v>
      </c>
      <c r="B46" s="307" t="s">
        <v>268</v>
      </c>
      <c r="C46" s="308"/>
      <c r="D46" s="113">
        <v>7.0277777777777777</v>
      </c>
      <c r="E46" s="115">
        <v>253</v>
      </c>
      <c r="F46" s="114">
        <v>245</v>
      </c>
      <c r="G46" s="114">
        <v>212</v>
      </c>
      <c r="H46" s="114">
        <v>199</v>
      </c>
      <c r="I46" s="140">
        <v>208</v>
      </c>
      <c r="J46" s="115">
        <v>45</v>
      </c>
      <c r="K46" s="116">
        <v>21.634615384615383</v>
      </c>
    </row>
    <row r="47" spans="1:11" ht="14.1" customHeight="1" x14ac:dyDescent="0.2">
      <c r="A47" s="306">
        <v>61</v>
      </c>
      <c r="B47" s="307" t="s">
        <v>269</v>
      </c>
      <c r="C47" s="308"/>
      <c r="D47" s="113">
        <v>1.8888888888888888</v>
      </c>
      <c r="E47" s="115">
        <v>68</v>
      </c>
      <c r="F47" s="114">
        <v>76</v>
      </c>
      <c r="G47" s="114">
        <v>74</v>
      </c>
      <c r="H47" s="114">
        <v>85</v>
      </c>
      <c r="I47" s="140">
        <v>58</v>
      </c>
      <c r="J47" s="115">
        <v>10</v>
      </c>
      <c r="K47" s="116">
        <v>17.241379310344829</v>
      </c>
    </row>
    <row r="48" spans="1:11" ht="14.1" customHeight="1" x14ac:dyDescent="0.2">
      <c r="A48" s="306">
        <v>62</v>
      </c>
      <c r="B48" s="307" t="s">
        <v>270</v>
      </c>
      <c r="C48" s="308"/>
      <c r="D48" s="113">
        <v>8.8333333333333339</v>
      </c>
      <c r="E48" s="115">
        <v>318</v>
      </c>
      <c r="F48" s="114">
        <v>509</v>
      </c>
      <c r="G48" s="114">
        <v>438</v>
      </c>
      <c r="H48" s="114">
        <v>297</v>
      </c>
      <c r="I48" s="140">
        <v>329</v>
      </c>
      <c r="J48" s="115">
        <v>-11</v>
      </c>
      <c r="K48" s="116">
        <v>-3.3434650455927053</v>
      </c>
    </row>
    <row r="49" spans="1:11" ht="14.1" customHeight="1" x14ac:dyDescent="0.2">
      <c r="A49" s="306">
        <v>63</v>
      </c>
      <c r="B49" s="307" t="s">
        <v>271</v>
      </c>
      <c r="C49" s="308"/>
      <c r="D49" s="113">
        <v>5.6388888888888893</v>
      </c>
      <c r="E49" s="115">
        <v>203</v>
      </c>
      <c r="F49" s="114">
        <v>262</v>
      </c>
      <c r="G49" s="114">
        <v>244</v>
      </c>
      <c r="H49" s="114">
        <v>197</v>
      </c>
      <c r="I49" s="140">
        <v>238</v>
      </c>
      <c r="J49" s="115">
        <v>-35</v>
      </c>
      <c r="K49" s="116">
        <v>-14.705882352941176</v>
      </c>
    </row>
    <row r="50" spans="1:11" ht="14.1" customHeight="1" x14ac:dyDescent="0.2">
      <c r="A50" s="306" t="s">
        <v>272</v>
      </c>
      <c r="B50" s="307" t="s">
        <v>273</v>
      </c>
      <c r="C50" s="308"/>
      <c r="D50" s="113">
        <v>1.5555555555555556</v>
      </c>
      <c r="E50" s="115">
        <v>56</v>
      </c>
      <c r="F50" s="114">
        <v>64</v>
      </c>
      <c r="G50" s="114">
        <v>50</v>
      </c>
      <c r="H50" s="114">
        <v>53</v>
      </c>
      <c r="I50" s="140">
        <v>48</v>
      </c>
      <c r="J50" s="115">
        <v>8</v>
      </c>
      <c r="K50" s="116">
        <v>16.666666666666668</v>
      </c>
    </row>
    <row r="51" spans="1:11" ht="14.1" customHeight="1" x14ac:dyDescent="0.2">
      <c r="A51" s="306" t="s">
        <v>274</v>
      </c>
      <c r="B51" s="307" t="s">
        <v>275</v>
      </c>
      <c r="C51" s="308"/>
      <c r="D51" s="113">
        <v>3.8333333333333335</v>
      </c>
      <c r="E51" s="115">
        <v>138</v>
      </c>
      <c r="F51" s="114">
        <v>178</v>
      </c>
      <c r="G51" s="114">
        <v>175</v>
      </c>
      <c r="H51" s="114">
        <v>124</v>
      </c>
      <c r="I51" s="140">
        <v>175</v>
      </c>
      <c r="J51" s="115">
        <v>-37</v>
      </c>
      <c r="K51" s="116">
        <v>-21.142857142857142</v>
      </c>
    </row>
    <row r="52" spans="1:11" ht="14.1" customHeight="1" x14ac:dyDescent="0.2">
      <c r="A52" s="306">
        <v>71</v>
      </c>
      <c r="B52" s="307" t="s">
        <v>276</v>
      </c>
      <c r="C52" s="308"/>
      <c r="D52" s="113">
        <v>6.7222222222222223</v>
      </c>
      <c r="E52" s="115">
        <v>242</v>
      </c>
      <c r="F52" s="114">
        <v>216</v>
      </c>
      <c r="G52" s="114">
        <v>240</v>
      </c>
      <c r="H52" s="114">
        <v>242</v>
      </c>
      <c r="I52" s="140">
        <v>252</v>
      </c>
      <c r="J52" s="115">
        <v>-10</v>
      </c>
      <c r="K52" s="116">
        <v>-3.9682539682539684</v>
      </c>
    </row>
    <row r="53" spans="1:11" ht="14.1" customHeight="1" x14ac:dyDescent="0.2">
      <c r="A53" s="306" t="s">
        <v>277</v>
      </c>
      <c r="B53" s="307" t="s">
        <v>278</v>
      </c>
      <c r="C53" s="308"/>
      <c r="D53" s="113">
        <v>2.2777777777777777</v>
      </c>
      <c r="E53" s="115">
        <v>82</v>
      </c>
      <c r="F53" s="114">
        <v>87</v>
      </c>
      <c r="G53" s="114">
        <v>91</v>
      </c>
      <c r="H53" s="114">
        <v>76</v>
      </c>
      <c r="I53" s="140">
        <v>90</v>
      </c>
      <c r="J53" s="115">
        <v>-8</v>
      </c>
      <c r="K53" s="116">
        <v>-8.8888888888888893</v>
      </c>
    </row>
    <row r="54" spans="1:11" ht="14.1" customHeight="1" x14ac:dyDescent="0.2">
      <c r="A54" s="306" t="s">
        <v>279</v>
      </c>
      <c r="B54" s="307" t="s">
        <v>280</v>
      </c>
      <c r="C54" s="308"/>
      <c r="D54" s="113">
        <v>3.7777777777777777</v>
      </c>
      <c r="E54" s="115">
        <v>136</v>
      </c>
      <c r="F54" s="114">
        <v>109</v>
      </c>
      <c r="G54" s="114">
        <v>131</v>
      </c>
      <c r="H54" s="114">
        <v>146</v>
      </c>
      <c r="I54" s="140">
        <v>144</v>
      </c>
      <c r="J54" s="115">
        <v>-8</v>
      </c>
      <c r="K54" s="116">
        <v>-5.5555555555555554</v>
      </c>
    </row>
    <row r="55" spans="1:11" ht="14.1" customHeight="1" x14ac:dyDescent="0.2">
      <c r="A55" s="306">
        <v>72</v>
      </c>
      <c r="B55" s="307" t="s">
        <v>281</v>
      </c>
      <c r="C55" s="308"/>
      <c r="D55" s="113">
        <v>2.1111111111111112</v>
      </c>
      <c r="E55" s="115">
        <v>76</v>
      </c>
      <c r="F55" s="114">
        <v>45</v>
      </c>
      <c r="G55" s="114">
        <v>45</v>
      </c>
      <c r="H55" s="114">
        <v>64</v>
      </c>
      <c r="I55" s="140">
        <v>69</v>
      </c>
      <c r="J55" s="115">
        <v>7</v>
      </c>
      <c r="K55" s="116">
        <v>10.144927536231885</v>
      </c>
    </row>
    <row r="56" spans="1:11" ht="14.1" customHeight="1" x14ac:dyDescent="0.2">
      <c r="A56" s="306" t="s">
        <v>282</v>
      </c>
      <c r="B56" s="307" t="s">
        <v>283</v>
      </c>
      <c r="C56" s="308"/>
      <c r="D56" s="113">
        <v>0.97222222222222221</v>
      </c>
      <c r="E56" s="115">
        <v>35</v>
      </c>
      <c r="F56" s="114">
        <v>23</v>
      </c>
      <c r="G56" s="114">
        <v>22</v>
      </c>
      <c r="H56" s="114">
        <v>30</v>
      </c>
      <c r="I56" s="140">
        <v>42</v>
      </c>
      <c r="J56" s="115">
        <v>-7</v>
      </c>
      <c r="K56" s="116">
        <v>-16.666666666666668</v>
      </c>
    </row>
    <row r="57" spans="1:11" ht="14.1" customHeight="1" x14ac:dyDescent="0.2">
      <c r="A57" s="306" t="s">
        <v>284</v>
      </c>
      <c r="B57" s="307" t="s">
        <v>285</v>
      </c>
      <c r="C57" s="308"/>
      <c r="D57" s="113">
        <v>0.55555555555555558</v>
      </c>
      <c r="E57" s="115">
        <v>20</v>
      </c>
      <c r="F57" s="114">
        <v>15</v>
      </c>
      <c r="G57" s="114">
        <v>14</v>
      </c>
      <c r="H57" s="114">
        <v>23</v>
      </c>
      <c r="I57" s="140">
        <v>21</v>
      </c>
      <c r="J57" s="115">
        <v>-1</v>
      </c>
      <c r="K57" s="116">
        <v>-4.7619047619047619</v>
      </c>
    </row>
    <row r="58" spans="1:11" ht="14.1" customHeight="1" x14ac:dyDescent="0.2">
      <c r="A58" s="306">
        <v>73</v>
      </c>
      <c r="B58" s="307" t="s">
        <v>286</v>
      </c>
      <c r="C58" s="308"/>
      <c r="D58" s="113">
        <v>1.7222222222222223</v>
      </c>
      <c r="E58" s="115">
        <v>62</v>
      </c>
      <c r="F58" s="114">
        <v>38</v>
      </c>
      <c r="G58" s="114">
        <v>71</v>
      </c>
      <c r="H58" s="114">
        <v>56</v>
      </c>
      <c r="I58" s="140">
        <v>59</v>
      </c>
      <c r="J58" s="115">
        <v>3</v>
      </c>
      <c r="K58" s="116">
        <v>5.0847457627118642</v>
      </c>
    </row>
    <row r="59" spans="1:11" ht="14.1" customHeight="1" x14ac:dyDescent="0.2">
      <c r="A59" s="306" t="s">
        <v>287</v>
      </c>
      <c r="B59" s="307" t="s">
        <v>288</v>
      </c>
      <c r="C59" s="308"/>
      <c r="D59" s="113">
        <v>1.4444444444444444</v>
      </c>
      <c r="E59" s="115">
        <v>52</v>
      </c>
      <c r="F59" s="114">
        <v>30</v>
      </c>
      <c r="G59" s="114">
        <v>62</v>
      </c>
      <c r="H59" s="114">
        <v>41</v>
      </c>
      <c r="I59" s="140">
        <v>46</v>
      </c>
      <c r="J59" s="115">
        <v>6</v>
      </c>
      <c r="K59" s="116">
        <v>13.043478260869565</v>
      </c>
    </row>
    <row r="60" spans="1:11" ht="14.1" customHeight="1" x14ac:dyDescent="0.2">
      <c r="A60" s="306">
        <v>81</v>
      </c>
      <c r="B60" s="307" t="s">
        <v>289</v>
      </c>
      <c r="C60" s="308"/>
      <c r="D60" s="113">
        <v>7.5277777777777777</v>
      </c>
      <c r="E60" s="115">
        <v>271</v>
      </c>
      <c r="F60" s="114">
        <v>213</v>
      </c>
      <c r="G60" s="114">
        <v>298</v>
      </c>
      <c r="H60" s="114">
        <v>210</v>
      </c>
      <c r="I60" s="140">
        <v>213</v>
      </c>
      <c r="J60" s="115">
        <v>58</v>
      </c>
      <c r="K60" s="116">
        <v>27.230046948356808</v>
      </c>
    </row>
    <row r="61" spans="1:11" ht="14.1" customHeight="1" x14ac:dyDescent="0.2">
      <c r="A61" s="306" t="s">
        <v>290</v>
      </c>
      <c r="B61" s="307" t="s">
        <v>291</v>
      </c>
      <c r="C61" s="308"/>
      <c r="D61" s="113">
        <v>2.3611111111111112</v>
      </c>
      <c r="E61" s="115">
        <v>85</v>
      </c>
      <c r="F61" s="114">
        <v>49</v>
      </c>
      <c r="G61" s="114">
        <v>99</v>
      </c>
      <c r="H61" s="114">
        <v>90</v>
      </c>
      <c r="I61" s="140">
        <v>65</v>
      </c>
      <c r="J61" s="115">
        <v>20</v>
      </c>
      <c r="K61" s="116">
        <v>30.76923076923077</v>
      </c>
    </row>
    <row r="62" spans="1:11" ht="14.1" customHeight="1" x14ac:dyDescent="0.2">
      <c r="A62" s="306" t="s">
        <v>292</v>
      </c>
      <c r="B62" s="307" t="s">
        <v>293</v>
      </c>
      <c r="C62" s="308"/>
      <c r="D62" s="113">
        <v>3.1111111111111112</v>
      </c>
      <c r="E62" s="115">
        <v>112</v>
      </c>
      <c r="F62" s="114">
        <v>93</v>
      </c>
      <c r="G62" s="114">
        <v>125</v>
      </c>
      <c r="H62" s="114">
        <v>75</v>
      </c>
      <c r="I62" s="140">
        <v>94</v>
      </c>
      <c r="J62" s="115">
        <v>18</v>
      </c>
      <c r="K62" s="116">
        <v>19.148936170212767</v>
      </c>
    </row>
    <row r="63" spans="1:11" ht="14.1" customHeight="1" x14ac:dyDescent="0.2">
      <c r="A63" s="306"/>
      <c r="B63" s="307" t="s">
        <v>294</v>
      </c>
      <c r="C63" s="308"/>
      <c r="D63" s="113">
        <v>2.8611111111111112</v>
      </c>
      <c r="E63" s="115">
        <v>103</v>
      </c>
      <c r="F63" s="114">
        <v>78</v>
      </c>
      <c r="G63" s="114">
        <v>103</v>
      </c>
      <c r="H63" s="114">
        <v>68</v>
      </c>
      <c r="I63" s="140">
        <v>77</v>
      </c>
      <c r="J63" s="115">
        <v>26</v>
      </c>
      <c r="K63" s="116">
        <v>33.766233766233768</v>
      </c>
    </row>
    <row r="64" spans="1:11" ht="14.1" customHeight="1" x14ac:dyDescent="0.2">
      <c r="A64" s="306" t="s">
        <v>295</v>
      </c>
      <c r="B64" s="307" t="s">
        <v>296</v>
      </c>
      <c r="C64" s="308"/>
      <c r="D64" s="113">
        <v>0.69444444444444442</v>
      </c>
      <c r="E64" s="115">
        <v>25</v>
      </c>
      <c r="F64" s="114">
        <v>16</v>
      </c>
      <c r="G64" s="114">
        <v>22</v>
      </c>
      <c r="H64" s="114">
        <v>17</v>
      </c>
      <c r="I64" s="140">
        <v>21</v>
      </c>
      <c r="J64" s="115">
        <v>4</v>
      </c>
      <c r="K64" s="116">
        <v>19.047619047619047</v>
      </c>
    </row>
    <row r="65" spans="1:11" ht="14.1" customHeight="1" x14ac:dyDescent="0.2">
      <c r="A65" s="306" t="s">
        <v>297</v>
      </c>
      <c r="B65" s="307" t="s">
        <v>298</v>
      </c>
      <c r="C65" s="308"/>
      <c r="D65" s="113">
        <v>1.0277777777777777</v>
      </c>
      <c r="E65" s="115">
        <v>37</v>
      </c>
      <c r="F65" s="114">
        <v>34</v>
      </c>
      <c r="G65" s="114">
        <v>20</v>
      </c>
      <c r="H65" s="114">
        <v>16</v>
      </c>
      <c r="I65" s="140">
        <v>18</v>
      </c>
      <c r="J65" s="115">
        <v>19</v>
      </c>
      <c r="K65" s="116">
        <v>105.55555555555556</v>
      </c>
    </row>
    <row r="66" spans="1:11" ht="14.1" customHeight="1" x14ac:dyDescent="0.2">
      <c r="A66" s="306">
        <v>82</v>
      </c>
      <c r="B66" s="307" t="s">
        <v>299</v>
      </c>
      <c r="C66" s="308"/>
      <c r="D66" s="113">
        <v>4.0555555555555554</v>
      </c>
      <c r="E66" s="115">
        <v>146</v>
      </c>
      <c r="F66" s="114">
        <v>129</v>
      </c>
      <c r="G66" s="114">
        <v>136</v>
      </c>
      <c r="H66" s="114">
        <v>169</v>
      </c>
      <c r="I66" s="140">
        <v>124</v>
      </c>
      <c r="J66" s="115">
        <v>22</v>
      </c>
      <c r="K66" s="116">
        <v>17.741935483870968</v>
      </c>
    </row>
    <row r="67" spans="1:11" ht="14.1" customHeight="1" x14ac:dyDescent="0.2">
      <c r="A67" s="306" t="s">
        <v>300</v>
      </c>
      <c r="B67" s="307" t="s">
        <v>301</v>
      </c>
      <c r="C67" s="308"/>
      <c r="D67" s="113">
        <v>2.6944444444444446</v>
      </c>
      <c r="E67" s="115">
        <v>97</v>
      </c>
      <c r="F67" s="114">
        <v>80</v>
      </c>
      <c r="G67" s="114">
        <v>99</v>
      </c>
      <c r="H67" s="114">
        <v>119</v>
      </c>
      <c r="I67" s="140">
        <v>86</v>
      </c>
      <c r="J67" s="115">
        <v>11</v>
      </c>
      <c r="K67" s="116">
        <v>12.790697674418604</v>
      </c>
    </row>
    <row r="68" spans="1:11" ht="14.1" customHeight="1" x14ac:dyDescent="0.2">
      <c r="A68" s="306" t="s">
        <v>302</v>
      </c>
      <c r="B68" s="307" t="s">
        <v>303</v>
      </c>
      <c r="C68" s="308"/>
      <c r="D68" s="113">
        <v>0.88888888888888884</v>
      </c>
      <c r="E68" s="115">
        <v>32</v>
      </c>
      <c r="F68" s="114">
        <v>28</v>
      </c>
      <c r="G68" s="114">
        <v>27</v>
      </c>
      <c r="H68" s="114">
        <v>34</v>
      </c>
      <c r="I68" s="140">
        <v>26</v>
      </c>
      <c r="J68" s="115">
        <v>6</v>
      </c>
      <c r="K68" s="116">
        <v>23.076923076923077</v>
      </c>
    </row>
    <row r="69" spans="1:11" ht="14.1" customHeight="1" x14ac:dyDescent="0.2">
      <c r="A69" s="306">
        <v>83</v>
      </c>
      <c r="B69" s="307" t="s">
        <v>304</v>
      </c>
      <c r="C69" s="308"/>
      <c r="D69" s="113">
        <v>5.9444444444444446</v>
      </c>
      <c r="E69" s="115">
        <v>214</v>
      </c>
      <c r="F69" s="114">
        <v>127</v>
      </c>
      <c r="G69" s="114">
        <v>267</v>
      </c>
      <c r="H69" s="114">
        <v>126</v>
      </c>
      <c r="I69" s="140">
        <v>147</v>
      </c>
      <c r="J69" s="115">
        <v>67</v>
      </c>
      <c r="K69" s="116">
        <v>45.57823129251701</v>
      </c>
    </row>
    <row r="70" spans="1:11" ht="14.1" customHeight="1" x14ac:dyDescent="0.2">
      <c r="A70" s="306" t="s">
        <v>305</v>
      </c>
      <c r="B70" s="307" t="s">
        <v>306</v>
      </c>
      <c r="C70" s="308"/>
      <c r="D70" s="113">
        <v>5.1111111111111107</v>
      </c>
      <c r="E70" s="115">
        <v>184</v>
      </c>
      <c r="F70" s="114">
        <v>90</v>
      </c>
      <c r="G70" s="114">
        <v>232</v>
      </c>
      <c r="H70" s="114">
        <v>95</v>
      </c>
      <c r="I70" s="140">
        <v>105</v>
      </c>
      <c r="J70" s="115">
        <v>79</v>
      </c>
      <c r="K70" s="116">
        <v>75.238095238095241</v>
      </c>
    </row>
    <row r="71" spans="1:11" ht="14.1" customHeight="1" x14ac:dyDescent="0.2">
      <c r="A71" s="306"/>
      <c r="B71" s="307" t="s">
        <v>307</v>
      </c>
      <c r="C71" s="308"/>
      <c r="D71" s="113">
        <v>3.3333333333333335</v>
      </c>
      <c r="E71" s="115">
        <v>120</v>
      </c>
      <c r="F71" s="114">
        <v>49</v>
      </c>
      <c r="G71" s="114">
        <v>151</v>
      </c>
      <c r="H71" s="114">
        <v>47</v>
      </c>
      <c r="I71" s="140">
        <v>63</v>
      </c>
      <c r="J71" s="115">
        <v>57</v>
      </c>
      <c r="K71" s="116">
        <v>90.476190476190482</v>
      </c>
    </row>
    <row r="72" spans="1:11" ht="14.1" customHeight="1" x14ac:dyDescent="0.2">
      <c r="A72" s="306">
        <v>84</v>
      </c>
      <c r="B72" s="307" t="s">
        <v>308</v>
      </c>
      <c r="C72" s="308"/>
      <c r="D72" s="113">
        <v>0.80555555555555558</v>
      </c>
      <c r="E72" s="115">
        <v>29</v>
      </c>
      <c r="F72" s="114">
        <v>10</v>
      </c>
      <c r="G72" s="114">
        <v>60</v>
      </c>
      <c r="H72" s="114">
        <v>16</v>
      </c>
      <c r="I72" s="140">
        <v>32</v>
      </c>
      <c r="J72" s="115">
        <v>-3</v>
      </c>
      <c r="K72" s="116">
        <v>-9.375</v>
      </c>
    </row>
    <row r="73" spans="1:11" ht="14.1" customHeight="1" x14ac:dyDescent="0.2">
      <c r="A73" s="306" t="s">
        <v>309</v>
      </c>
      <c r="B73" s="307" t="s">
        <v>310</v>
      </c>
      <c r="C73" s="308"/>
      <c r="D73" s="113">
        <v>0.3888888888888889</v>
      </c>
      <c r="E73" s="115">
        <v>14</v>
      </c>
      <c r="F73" s="114">
        <v>3</v>
      </c>
      <c r="G73" s="114">
        <v>38</v>
      </c>
      <c r="H73" s="114">
        <v>5</v>
      </c>
      <c r="I73" s="140">
        <v>11</v>
      </c>
      <c r="J73" s="115">
        <v>3</v>
      </c>
      <c r="K73" s="116">
        <v>27.272727272727273</v>
      </c>
    </row>
    <row r="74" spans="1:11" ht="14.1" customHeight="1" x14ac:dyDescent="0.2">
      <c r="A74" s="306" t="s">
        <v>311</v>
      </c>
      <c r="B74" s="307" t="s">
        <v>312</v>
      </c>
      <c r="C74" s="308"/>
      <c r="D74" s="113">
        <v>0.1388888888888889</v>
      </c>
      <c r="E74" s="115">
        <v>5</v>
      </c>
      <c r="F74" s="114" t="s">
        <v>513</v>
      </c>
      <c r="G74" s="114">
        <v>12</v>
      </c>
      <c r="H74" s="114">
        <v>0</v>
      </c>
      <c r="I74" s="140">
        <v>8</v>
      </c>
      <c r="J74" s="115">
        <v>-3</v>
      </c>
      <c r="K74" s="116">
        <v>-37.5</v>
      </c>
    </row>
    <row r="75" spans="1:11" ht="14.1" customHeight="1" x14ac:dyDescent="0.2">
      <c r="A75" s="306" t="s">
        <v>313</v>
      </c>
      <c r="B75" s="307" t="s">
        <v>314</v>
      </c>
      <c r="C75" s="308"/>
      <c r="D75" s="113">
        <v>0</v>
      </c>
      <c r="E75" s="115">
        <v>0</v>
      </c>
      <c r="F75" s="114">
        <v>0</v>
      </c>
      <c r="G75" s="114">
        <v>0</v>
      </c>
      <c r="H75" s="114">
        <v>0</v>
      </c>
      <c r="I75" s="140">
        <v>0</v>
      </c>
      <c r="J75" s="115">
        <v>0</v>
      </c>
      <c r="K75" s="116">
        <v>0</v>
      </c>
    </row>
    <row r="76" spans="1:11" ht="14.1" customHeight="1" x14ac:dyDescent="0.2">
      <c r="A76" s="306">
        <v>91</v>
      </c>
      <c r="B76" s="307" t="s">
        <v>315</v>
      </c>
      <c r="C76" s="308"/>
      <c r="D76" s="113">
        <v>0.16666666666666666</v>
      </c>
      <c r="E76" s="115">
        <v>6</v>
      </c>
      <c r="F76" s="114">
        <v>8</v>
      </c>
      <c r="G76" s="114">
        <v>8</v>
      </c>
      <c r="H76" s="114" t="s">
        <v>513</v>
      </c>
      <c r="I76" s="140">
        <v>5</v>
      </c>
      <c r="J76" s="115">
        <v>1</v>
      </c>
      <c r="K76" s="116">
        <v>20</v>
      </c>
    </row>
    <row r="77" spans="1:11" ht="14.1" customHeight="1" x14ac:dyDescent="0.2">
      <c r="A77" s="306">
        <v>92</v>
      </c>
      <c r="B77" s="307" t="s">
        <v>316</v>
      </c>
      <c r="C77" s="308"/>
      <c r="D77" s="113">
        <v>0.3888888888888889</v>
      </c>
      <c r="E77" s="115">
        <v>14</v>
      </c>
      <c r="F77" s="114">
        <v>8</v>
      </c>
      <c r="G77" s="114">
        <v>11</v>
      </c>
      <c r="H77" s="114">
        <v>14</v>
      </c>
      <c r="I77" s="140">
        <v>18</v>
      </c>
      <c r="J77" s="115">
        <v>-4</v>
      </c>
      <c r="K77" s="116">
        <v>-22.222222222222221</v>
      </c>
    </row>
    <row r="78" spans="1:11" ht="14.1" customHeight="1" x14ac:dyDescent="0.2">
      <c r="A78" s="306">
        <v>93</v>
      </c>
      <c r="B78" s="307" t="s">
        <v>317</v>
      </c>
      <c r="C78" s="308"/>
      <c r="D78" s="113" t="s">
        <v>513</v>
      </c>
      <c r="E78" s="115" t="s">
        <v>513</v>
      </c>
      <c r="F78" s="114">
        <v>0</v>
      </c>
      <c r="G78" s="114" t="s">
        <v>513</v>
      </c>
      <c r="H78" s="114" t="s">
        <v>513</v>
      </c>
      <c r="I78" s="140">
        <v>4</v>
      </c>
      <c r="J78" s="115" t="s">
        <v>513</v>
      </c>
      <c r="K78" s="116" t="s">
        <v>513</v>
      </c>
    </row>
    <row r="79" spans="1:11" ht="14.1" customHeight="1" x14ac:dyDescent="0.2">
      <c r="A79" s="306">
        <v>94</v>
      </c>
      <c r="B79" s="307" t="s">
        <v>318</v>
      </c>
      <c r="C79" s="308"/>
      <c r="D79" s="113">
        <v>0.3611111111111111</v>
      </c>
      <c r="E79" s="115">
        <v>13</v>
      </c>
      <c r="F79" s="114">
        <v>35</v>
      </c>
      <c r="G79" s="114">
        <v>14</v>
      </c>
      <c r="H79" s="114">
        <v>12</v>
      </c>
      <c r="I79" s="140">
        <v>7</v>
      </c>
      <c r="J79" s="115">
        <v>6</v>
      </c>
      <c r="K79" s="116">
        <v>85.714285714285708</v>
      </c>
    </row>
    <row r="80" spans="1:11" ht="14.1" customHeight="1" x14ac:dyDescent="0.2">
      <c r="A80" s="306" t="s">
        <v>319</v>
      </c>
      <c r="B80" s="307" t="s">
        <v>320</v>
      </c>
      <c r="C80" s="308"/>
      <c r="D80" s="113">
        <v>0</v>
      </c>
      <c r="E80" s="115">
        <v>0</v>
      </c>
      <c r="F80" s="114">
        <v>0</v>
      </c>
      <c r="G80" s="114" t="s">
        <v>513</v>
      </c>
      <c r="H80" s="114">
        <v>0</v>
      </c>
      <c r="I80" s="140">
        <v>0</v>
      </c>
      <c r="J80" s="115">
        <v>0</v>
      </c>
      <c r="K80" s="116">
        <v>0</v>
      </c>
    </row>
    <row r="81" spans="1:11" ht="14.1" customHeight="1" x14ac:dyDescent="0.2">
      <c r="A81" s="310" t="s">
        <v>321</v>
      </c>
      <c r="B81" s="311" t="s">
        <v>333</v>
      </c>
      <c r="C81" s="312"/>
      <c r="D81" s="125">
        <v>0.47222222222222221</v>
      </c>
      <c r="E81" s="143">
        <v>17</v>
      </c>
      <c r="F81" s="144">
        <v>17</v>
      </c>
      <c r="G81" s="144">
        <v>17</v>
      </c>
      <c r="H81" s="144">
        <v>16</v>
      </c>
      <c r="I81" s="145">
        <v>8</v>
      </c>
      <c r="J81" s="143">
        <v>9</v>
      </c>
      <c r="K81" s="146">
        <v>112.5</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4" t="s">
        <v>371</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618" t="s">
        <v>365</v>
      </c>
      <c r="B86" s="618"/>
      <c r="C86" s="618"/>
      <c r="D86" s="618"/>
      <c r="E86" s="618"/>
      <c r="F86" s="618"/>
      <c r="G86" s="618"/>
      <c r="H86" s="618"/>
      <c r="I86" s="618"/>
      <c r="J86" s="618"/>
      <c r="K86" s="618"/>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6">
    <mergeCell ref="A87:K87"/>
    <mergeCell ref="A3:K3"/>
    <mergeCell ref="A4:K4"/>
    <mergeCell ref="A5:E5"/>
    <mergeCell ref="A7:C10"/>
    <mergeCell ref="D7:D10"/>
    <mergeCell ref="E7:I7"/>
    <mergeCell ref="J7:K8"/>
    <mergeCell ref="E8:E9"/>
    <mergeCell ref="F8:F9"/>
    <mergeCell ref="G8:G9"/>
    <mergeCell ref="H8:H9"/>
    <mergeCell ref="I8:I9"/>
    <mergeCell ref="A84:K84"/>
    <mergeCell ref="A85:K85"/>
    <mergeCell ref="A86:K86"/>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9"/>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372</v>
      </c>
      <c r="B3" s="571"/>
      <c r="C3" s="571"/>
      <c r="D3" s="571"/>
      <c r="E3" s="571"/>
      <c r="F3" s="571"/>
      <c r="G3" s="571"/>
      <c r="H3" s="571"/>
      <c r="I3" s="571"/>
      <c r="J3" s="571"/>
      <c r="K3" s="571"/>
    </row>
    <row r="4" spans="1:13" s="94" customFormat="1" ht="12" customHeight="1" x14ac:dyDescent="0.2">
      <c r="A4" s="410" t="s">
        <v>373</v>
      </c>
      <c r="B4" s="411"/>
      <c r="C4" s="411"/>
      <c r="D4" s="411"/>
      <c r="E4" s="411"/>
      <c r="F4" s="411"/>
      <c r="G4" s="411"/>
      <c r="H4" s="411"/>
      <c r="I4" s="411"/>
      <c r="J4" s="411"/>
      <c r="K4" s="411"/>
      <c r="L4" s="411"/>
      <c r="M4" s="411"/>
    </row>
    <row r="5" spans="1:13" s="94" customFormat="1" ht="12" customHeight="1" x14ac:dyDescent="0.2">
      <c r="A5" s="667" t="s">
        <v>374</v>
      </c>
      <c r="B5" s="667"/>
      <c r="C5" s="412"/>
      <c r="D5" s="412"/>
      <c r="E5" s="412"/>
      <c r="F5" s="413"/>
      <c r="G5" s="413"/>
      <c r="H5" s="413"/>
      <c r="I5" s="413"/>
      <c r="J5" s="413"/>
      <c r="K5" s="413"/>
      <c r="L5" s="413"/>
      <c r="M5" s="413"/>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375</v>
      </c>
      <c r="B7" s="668" t="s">
        <v>376</v>
      </c>
      <c r="C7" s="668"/>
      <c r="D7" s="668"/>
      <c r="E7" s="668"/>
      <c r="F7" s="668"/>
      <c r="G7" s="668"/>
      <c r="H7" s="669"/>
      <c r="I7" s="668" t="s">
        <v>377</v>
      </c>
      <c r="J7" s="668"/>
      <c r="K7" s="669"/>
      <c r="L7" s="670" t="s">
        <v>378</v>
      </c>
      <c r="M7" s="671"/>
    </row>
    <row r="8" spans="1:13" ht="23.85" customHeight="1" x14ac:dyDescent="0.2">
      <c r="A8" s="583"/>
      <c r="B8" s="414" t="s">
        <v>104</v>
      </c>
      <c r="C8" s="415" t="s">
        <v>106</v>
      </c>
      <c r="D8" s="415" t="s">
        <v>107</v>
      </c>
      <c r="E8" s="415" t="s">
        <v>379</v>
      </c>
      <c r="F8" s="415" t="s">
        <v>380</v>
      </c>
      <c r="G8" s="415" t="s">
        <v>108</v>
      </c>
      <c r="H8" s="416" t="s">
        <v>381</v>
      </c>
      <c r="I8" s="414" t="s">
        <v>104</v>
      </c>
      <c r="J8" s="414" t="s">
        <v>382</v>
      </c>
      <c r="K8" s="417" t="s">
        <v>383</v>
      </c>
      <c r="L8" s="418" t="s">
        <v>384</v>
      </c>
      <c r="M8" s="419" t="s">
        <v>385</v>
      </c>
    </row>
    <row r="9" spans="1:13" ht="12" customHeight="1" x14ac:dyDescent="0.2">
      <c r="A9" s="584"/>
      <c r="B9" s="100">
        <v>1</v>
      </c>
      <c r="C9" s="100">
        <v>2</v>
      </c>
      <c r="D9" s="100">
        <v>3</v>
      </c>
      <c r="E9" s="100">
        <v>4</v>
      </c>
      <c r="F9" s="100">
        <v>5</v>
      </c>
      <c r="G9" s="100">
        <v>6</v>
      </c>
      <c r="H9" s="100">
        <v>7</v>
      </c>
      <c r="I9" s="100">
        <v>8</v>
      </c>
      <c r="J9" s="100">
        <v>9</v>
      </c>
      <c r="K9" s="420">
        <v>10</v>
      </c>
      <c r="L9" s="421">
        <v>11</v>
      </c>
      <c r="M9" s="421">
        <v>12</v>
      </c>
    </row>
    <row r="10" spans="1:13" ht="15" customHeight="1" x14ac:dyDescent="0.2">
      <c r="A10" s="422" t="s">
        <v>386</v>
      </c>
      <c r="B10" s="115">
        <v>41005</v>
      </c>
      <c r="C10" s="114">
        <v>21471</v>
      </c>
      <c r="D10" s="114">
        <v>19534</v>
      </c>
      <c r="E10" s="114">
        <v>30357</v>
      </c>
      <c r="F10" s="114">
        <v>9942</v>
      </c>
      <c r="G10" s="114">
        <v>5177</v>
      </c>
      <c r="H10" s="114">
        <v>10871</v>
      </c>
      <c r="I10" s="115">
        <v>12982</v>
      </c>
      <c r="J10" s="114">
        <v>9755</v>
      </c>
      <c r="K10" s="114">
        <v>3227</v>
      </c>
      <c r="L10" s="423">
        <v>3107</v>
      </c>
      <c r="M10" s="424">
        <v>2863</v>
      </c>
    </row>
    <row r="11" spans="1:13" ht="11.1" customHeight="1" x14ac:dyDescent="0.2">
      <c r="A11" s="422" t="s">
        <v>387</v>
      </c>
      <c r="B11" s="115">
        <v>41589</v>
      </c>
      <c r="C11" s="114">
        <v>21935</v>
      </c>
      <c r="D11" s="114">
        <v>19654</v>
      </c>
      <c r="E11" s="114">
        <v>30829</v>
      </c>
      <c r="F11" s="114">
        <v>10101</v>
      </c>
      <c r="G11" s="114">
        <v>4985</v>
      </c>
      <c r="H11" s="114">
        <v>11262</v>
      </c>
      <c r="I11" s="115">
        <v>13398</v>
      </c>
      <c r="J11" s="114">
        <v>9990</v>
      </c>
      <c r="K11" s="114">
        <v>3408</v>
      </c>
      <c r="L11" s="423">
        <v>3334</v>
      </c>
      <c r="M11" s="424">
        <v>2812</v>
      </c>
    </row>
    <row r="12" spans="1:13" ht="11.1" customHeight="1" x14ac:dyDescent="0.2">
      <c r="A12" s="422" t="s">
        <v>388</v>
      </c>
      <c r="B12" s="115">
        <v>42669</v>
      </c>
      <c r="C12" s="114">
        <v>22544</v>
      </c>
      <c r="D12" s="114">
        <v>20125</v>
      </c>
      <c r="E12" s="114">
        <v>31707</v>
      </c>
      <c r="F12" s="114">
        <v>10291</v>
      </c>
      <c r="G12" s="114">
        <v>5646</v>
      </c>
      <c r="H12" s="114">
        <v>11501</v>
      </c>
      <c r="I12" s="115">
        <v>13357</v>
      </c>
      <c r="J12" s="114">
        <v>9839</v>
      </c>
      <c r="K12" s="114">
        <v>3518</v>
      </c>
      <c r="L12" s="423">
        <v>4379</v>
      </c>
      <c r="M12" s="424">
        <v>3399</v>
      </c>
    </row>
    <row r="13" spans="1:13" s="110" customFormat="1" ht="11.1" customHeight="1" x14ac:dyDescent="0.2">
      <c r="A13" s="422" t="s">
        <v>389</v>
      </c>
      <c r="B13" s="115">
        <v>41456</v>
      </c>
      <c r="C13" s="114">
        <v>21819</v>
      </c>
      <c r="D13" s="114">
        <v>19637</v>
      </c>
      <c r="E13" s="114">
        <v>30640</v>
      </c>
      <c r="F13" s="114">
        <v>10146</v>
      </c>
      <c r="G13" s="114">
        <v>5241</v>
      </c>
      <c r="H13" s="114">
        <v>11420</v>
      </c>
      <c r="I13" s="115">
        <v>13142</v>
      </c>
      <c r="J13" s="114">
        <v>9752</v>
      </c>
      <c r="K13" s="114">
        <v>3390</v>
      </c>
      <c r="L13" s="423">
        <v>2243</v>
      </c>
      <c r="M13" s="424">
        <v>3530</v>
      </c>
    </row>
    <row r="14" spans="1:13" ht="15" customHeight="1" x14ac:dyDescent="0.2">
      <c r="A14" s="422" t="s">
        <v>390</v>
      </c>
      <c r="B14" s="115">
        <v>41309</v>
      </c>
      <c r="C14" s="114">
        <v>21771</v>
      </c>
      <c r="D14" s="114">
        <v>19538</v>
      </c>
      <c r="E14" s="114">
        <v>29509</v>
      </c>
      <c r="F14" s="114">
        <v>11189</v>
      </c>
      <c r="G14" s="114">
        <v>4969</v>
      </c>
      <c r="H14" s="114">
        <v>11619</v>
      </c>
      <c r="I14" s="115">
        <v>13057</v>
      </c>
      <c r="J14" s="114">
        <v>9701</v>
      </c>
      <c r="K14" s="114">
        <v>3356</v>
      </c>
      <c r="L14" s="423">
        <v>3070</v>
      </c>
      <c r="M14" s="424">
        <v>3103</v>
      </c>
    </row>
    <row r="15" spans="1:13" ht="11.1" customHeight="1" x14ac:dyDescent="0.2">
      <c r="A15" s="422" t="s">
        <v>387</v>
      </c>
      <c r="B15" s="115">
        <v>42418</v>
      </c>
      <c r="C15" s="114">
        <v>22462</v>
      </c>
      <c r="D15" s="114">
        <v>19956</v>
      </c>
      <c r="E15" s="114">
        <v>30124</v>
      </c>
      <c r="F15" s="114">
        <v>11687</v>
      </c>
      <c r="G15" s="114">
        <v>5014</v>
      </c>
      <c r="H15" s="114">
        <v>12012</v>
      </c>
      <c r="I15" s="115">
        <v>13576</v>
      </c>
      <c r="J15" s="114">
        <v>10067</v>
      </c>
      <c r="K15" s="114">
        <v>3509</v>
      </c>
      <c r="L15" s="423">
        <v>3927</v>
      </c>
      <c r="M15" s="424">
        <v>2826</v>
      </c>
    </row>
    <row r="16" spans="1:13" ht="11.1" customHeight="1" x14ac:dyDescent="0.2">
      <c r="A16" s="422" t="s">
        <v>388</v>
      </c>
      <c r="B16" s="115">
        <v>43478</v>
      </c>
      <c r="C16" s="114">
        <v>23091</v>
      </c>
      <c r="D16" s="114">
        <v>20387</v>
      </c>
      <c r="E16" s="114">
        <v>30962</v>
      </c>
      <c r="F16" s="114">
        <v>11895</v>
      </c>
      <c r="G16" s="114">
        <v>5681</v>
      </c>
      <c r="H16" s="114">
        <v>12219</v>
      </c>
      <c r="I16" s="115">
        <v>13460</v>
      </c>
      <c r="J16" s="114">
        <v>9734</v>
      </c>
      <c r="K16" s="114">
        <v>3726</v>
      </c>
      <c r="L16" s="423">
        <v>5128</v>
      </c>
      <c r="M16" s="424">
        <v>4188</v>
      </c>
    </row>
    <row r="17" spans="1:13" s="110" customFormat="1" ht="11.1" customHeight="1" x14ac:dyDescent="0.2">
      <c r="A17" s="422" t="s">
        <v>389</v>
      </c>
      <c r="B17" s="115">
        <v>42411</v>
      </c>
      <c r="C17" s="114">
        <v>22423</v>
      </c>
      <c r="D17" s="114">
        <v>19988</v>
      </c>
      <c r="E17" s="114">
        <v>30710</v>
      </c>
      <c r="F17" s="114">
        <v>11674</v>
      </c>
      <c r="G17" s="114">
        <v>5291</v>
      </c>
      <c r="H17" s="114">
        <v>12160</v>
      </c>
      <c r="I17" s="115">
        <v>13094</v>
      </c>
      <c r="J17" s="114">
        <v>9497</v>
      </c>
      <c r="K17" s="114">
        <v>3597</v>
      </c>
      <c r="L17" s="423">
        <v>2372</v>
      </c>
      <c r="M17" s="424">
        <v>3530</v>
      </c>
    </row>
    <row r="18" spans="1:13" ht="15" customHeight="1" x14ac:dyDescent="0.2">
      <c r="A18" s="422" t="s">
        <v>391</v>
      </c>
      <c r="B18" s="115">
        <v>43008</v>
      </c>
      <c r="C18" s="114">
        <v>22698</v>
      </c>
      <c r="D18" s="114">
        <v>20310</v>
      </c>
      <c r="E18" s="114">
        <v>31017</v>
      </c>
      <c r="F18" s="114">
        <v>11955</v>
      </c>
      <c r="G18" s="114">
        <v>5260</v>
      </c>
      <c r="H18" s="114">
        <v>12493</v>
      </c>
      <c r="I18" s="115">
        <v>13165</v>
      </c>
      <c r="J18" s="114">
        <v>9626</v>
      </c>
      <c r="K18" s="114">
        <v>3539</v>
      </c>
      <c r="L18" s="423">
        <v>4024</v>
      </c>
      <c r="M18" s="424">
        <v>3473</v>
      </c>
    </row>
    <row r="19" spans="1:13" ht="11.1" customHeight="1" x14ac:dyDescent="0.2">
      <c r="A19" s="422" t="s">
        <v>387</v>
      </c>
      <c r="B19" s="115">
        <v>43379</v>
      </c>
      <c r="C19" s="114">
        <v>22917</v>
      </c>
      <c r="D19" s="114">
        <v>20462</v>
      </c>
      <c r="E19" s="114">
        <v>30959</v>
      </c>
      <c r="F19" s="114">
        <v>12379</v>
      </c>
      <c r="G19" s="114">
        <v>5122</v>
      </c>
      <c r="H19" s="114">
        <v>12755</v>
      </c>
      <c r="I19" s="115">
        <v>13580</v>
      </c>
      <c r="J19" s="114">
        <v>9836</v>
      </c>
      <c r="K19" s="114">
        <v>3744</v>
      </c>
      <c r="L19" s="423">
        <v>3077</v>
      </c>
      <c r="M19" s="424">
        <v>2753</v>
      </c>
    </row>
    <row r="20" spans="1:13" ht="11.1" customHeight="1" x14ac:dyDescent="0.2">
      <c r="A20" s="422" t="s">
        <v>388</v>
      </c>
      <c r="B20" s="115">
        <v>44183</v>
      </c>
      <c r="C20" s="114">
        <v>23368</v>
      </c>
      <c r="D20" s="114">
        <v>20815</v>
      </c>
      <c r="E20" s="114">
        <v>31657</v>
      </c>
      <c r="F20" s="114">
        <v>12460</v>
      </c>
      <c r="G20" s="114">
        <v>5715</v>
      </c>
      <c r="H20" s="114">
        <v>12955</v>
      </c>
      <c r="I20" s="115">
        <v>13753</v>
      </c>
      <c r="J20" s="114">
        <v>9767</v>
      </c>
      <c r="K20" s="114">
        <v>3986</v>
      </c>
      <c r="L20" s="423">
        <v>4560</v>
      </c>
      <c r="M20" s="424">
        <v>3914</v>
      </c>
    </row>
    <row r="21" spans="1:13" s="110" customFormat="1" ht="11.1" customHeight="1" x14ac:dyDescent="0.2">
      <c r="A21" s="422" t="s">
        <v>389</v>
      </c>
      <c r="B21" s="115">
        <v>43101</v>
      </c>
      <c r="C21" s="114">
        <v>22698</v>
      </c>
      <c r="D21" s="114">
        <v>20403</v>
      </c>
      <c r="E21" s="114">
        <v>30993</v>
      </c>
      <c r="F21" s="114">
        <v>12088</v>
      </c>
      <c r="G21" s="114">
        <v>5333</v>
      </c>
      <c r="H21" s="114">
        <v>12905</v>
      </c>
      <c r="I21" s="115">
        <v>13428</v>
      </c>
      <c r="J21" s="114">
        <v>9611</v>
      </c>
      <c r="K21" s="114">
        <v>3817</v>
      </c>
      <c r="L21" s="423">
        <v>2425</v>
      </c>
      <c r="M21" s="424">
        <v>3603</v>
      </c>
    </row>
    <row r="22" spans="1:13" ht="15" customHeight="1" x14ac:dyDescent="0.2">
      <c r="A22" s="422" t="s">
        <v>392</v>
      </c>
      <c r="B22" s="115">
        <v>43378</v>
      </c>
      <c r="C22" s="114">
        <v>22763</v>
      </c>
      <c r="D22" s="114">
        <v>20615</v>
      </c>
      <c r="E22" s="114">
        <v>31055</v>
      </c>
      <c r="F22" s="114">
        <v>12250</v>
      </c>
      <c r="G22" s="114">
        <v>5177</v>
      </c>
      <c r="H22" s="114">
        <v>13176</v>
      </c>
      <c r="I22" s="115">
        <v>13494</v>
      </c>
      <c r="J22" s="114">
        <v>9653</v>
      </c>
      <c r="K22" s="114">
        <v>3841</v>
      </c>
      <c r="L22" s="423">
        <v>3478</v>
      </c>
      <c r="M22" s="424">
        <v>3278</v>
      </c>
    </row>
    <row r="23" spans="1:13" ht="11.1" customHeight="1" x14ac:dyDescent="0.2">
      <c r="A23" s="422" t="s">
        <v>387</v>
      </c>
      <c r="B23" s="115">
        <v>43585</v>
      </c>
      <c r="C23" s="114">
        <v>22990</v>
      </c>
      <c r="D23" s="114">
        <v>20595</v>
      </c>
      <c r="E23" s="114">
        <v>30977</v>
      </c>
      <c r="F23" s="114">
        <v>12518</v>
      </c>
      <c r="G23" s="114">
        <v>4912</v>
      </c>
      <c r="H23" s="114">
        <v>13410</v>
      </c>
      <c r="I23" s="115">
        <v>13815</v>
      </c>
      <c r="J23" s="114">
        <v>9850</v>
      </c>
      <c r="K23" s="114">
        <v>3965</v>
      </c>
      <c r="L23" s="423">
        <v>3080</v>
      </c>
      <c r="M23" s="424">
        <v>2970</v>
      </c>
    </row>
    <row r="24" spans="1:13" ht="11.1" customHeight="1" x14ac:dyDescent="0.2">
      <c r="A24" s="422" t="s">
        <v>388</v>
      </c>
      <c r="B24" s="115">
        <v>44593</v>
      </c>
      <c r="C24" s="114">
        <v>23621</v>
      </c>
      <c r="D24" s="114">
        <v>20972</v>
      </c>
      <c r="E24" s="114">
        <v>31292</v>
      </c>
      <c r="F24" s="114">
        <v>12642</v>
      </c>
      <c r="G24" s="114">
        <v>5605</v>
      </c>
      <c r="H24" s="114">
        <v>13569</v>
      </c>
      <c r="I24" s="115">
        <v>13935</v>
      </c>
      <c r="J24" s="114">
        <v>9750</v>
      </c>
      <c r="K24" s="114">
        <v>4185</v>
      </c>
      <c r="L24" s="423">
        <v>4526</v>
      </c>
      <c r="M24" s="424">
        <v>3657</v>
      </c>
    </row>
    <row r="25" spans="1:13" s="110" customFormat="1" ht="11.1" customHeight="1" x14ac:dyDescent="0.2">
      <c r="A25" s="422" t="s">
        <v>389</v>
      </c>
      <c r="B25" s="115">
        <v>43033</v>
      </c>
      <c r="C25" s="114">
        <v>22597</v>
      </c>
      <c r="D25" s="114">
        <v>20436</v>
      </c>
      <c r="E25" s="114">
        <v>29946</v>
      </c>
      <c r="F25" s="114">
        <v>12424</v>
      </c>
      <c r="G25" s="114">
        <v>5196</v>
      </c>
      <c r="H25" s="114">
        <v>13388</v>
      </c>
      <c r="I25" s="115">
        <v>13591</v>
      </c>
      <c r="J25" s="114">
        <v>9578</v>
      </c>
      <c r="K25" s="114">
        <v>4013</v>
      </c>
      <c r="L25" s="423">
        <v>2173</v>
      </c>
      <c r="M25" s="424">
        <v>3460</v>
      </c>
    </row>
    <row r="26" spans="1:13" ht="15" customHeight="1" x14ac:dyDescent="0.2">
      <c r="A26" s="422" t="s">
        <v>393</v>
      </c>
      <c r="B26" s="115">
        <v>43403</v>
      </c>
      <c r="C26" s="114">
        <v>22755</v>
      </c>
      <c r="D26" s="114">
        <v>20648</v>
      </c>
      <c r="E26" s="114">
        <v>30165</v>
      </c>
      <c r="F26" s="114">
        <v>12577</v>
      </c>
      <c r="G26" s="114">
        <v>5059</v>
      </c>
      <c r="H26" s="114">
        <v>13670</v>
      </c>
      <c r="I26" s="115">
        <v>13624</v>
      </c>
      <c r="J26" s="114">
        <v>9568</v>
      </c>
      <c r="K26" s="114">
        <v>4056</v>
      </c>
      <c r="L26" s="423">
        <v>3706</v>
      </c>
      <c r="M26" s="424">
        <v>3314</v>
      </c>
    </row>
    <row r="27" spans="1:13" ht="11.1" customHeight="1" x14ac:dyDescent="0.2">
      <c r="A27" s="422" t="s">
        <v>387</v>
      </c>
      <c r="B27" s="115">
        <v>43792</v>
      </c>
      <c r="C27" s="114">
        <v>22921</v>
      </c>
      <c r="D27" s="114">
        <v>20871</v>
      </c>
      <c r="E27" s="114">
        <v>30290</v>
      </c>
      <c r="F27" s="114">
        <v>12845</v>
      </c>
      <c r="G27" s="114">
        <v>5036</v>
      </c>
      <c r="H27" s="114">
        <v>13984</v>
      </c>
      <c r="I27" s="115">
        <v>14108</v>
      </c>
      <c r="J27" s="114">
        <v>9861</v>
      </c>
      <c r="K27" s="114">
        <v>4247</v>
      </c>
      <c r="L27" s="423">
        <v>2912</v>
      </c>
      <c r="M27" s="424">
        <v>2558</v>
      </c>
    </row>
    <row r="28" spans="1:13" ht="11.1" customHeight="1" x14ac:dyDescent="0.2">
      <c r="A28" s="422" t="s">
        <v>388</v>
      </c>
      <c r="B28" s="115">
        <v>44535</v>
      </c>
      <c r="C28" s="114">
        <v>23352</v>
      </c>
      <c r="D28" s="114">
        <v>21183</v>
      </c>
      <c r="E28" s="114">
        <v>31486</v>
      </c>
      <c r="F28" s="114">
        <v>12971</v>
      </c>
      <c r="G28" s="114">
        <v>5492</v>
      </c>
      <c r="H28" s="114">
        <v>14149</v>
      </c>
      <c r="I28" s="115">
        <v>14257</v>
      </c>
      <c r="J28" s="114">
        <v>9796</v>
      </c>
      <c r="K28" s="114">
        <v>4461</v>
      </c>
      <c r="L28" s="423">
        <v>4375</v>
      </c>
      <c r="M28" s="424">
        <v>3754</v>
      </c>
    </row>
    <row r="29" spans="1:13" s="110" customFormat="1" ht="11.1" customHeight="1" x14ac:dyDescent="0.2">
      <c r="A29" s="422" t="s">
        <v>389</v>
      </c>
      <c r="B29" s="115">
        <v>43259</v>
      </c>
      <c r="C29" s="114">
        <v>22551</v>
      </c>
      <c r="D29" s="114">
        <v>20708</v>
      </c>
      <c r="E29" s="114">
        <v>30411</v>
      </c>
      <c r="F29" s="114">
        <v>12833</v>
      </c>
      <c r="G29" s="114">
        <v>5148</v>
      </c>
      <c r="H29" s="114">
        <v>14064</v>
      </c>
      <c r="I29" s="115">
        <v>13689</v>
      </c>
      <c r="J29" s="114">
        <v>9552</v>
      </c>
      <c r="K29" s="114">
        <v>4137</v>
      </c>
      <c r="L29" s="423">
        <v>2066</v>
      </c>
      <c r="M29" s="424">
        <v>3382</v>
      </c>
    </row>
    <row r="30" spans="1:13" ht="15" customHeight="1" x14ac:dyDescent="0.2">
      <c r="A30" s="422" t="s">
        <v>394</v>
      </c>
      <c r="B30" s="115">
        <v>44045</v>
      </c>
      <c r="C30" s="114">
        <v>22911</v>
      </c>
      <c r="D30" s="114">
        <v>21134</v>
      </c>
      <c r="E30" s="114">
        <v>30762</v>
      </c>
      <c r="F30" s="114">
        <v>13270</v>
      </c>
      <c r="G30" s="114">
        <v>5026</v>
      </c>
      <c r="H30" s="114">
        <v>14451</v>
      </c>
      <c r="I30" s="115">
        <v>13618</v>
      </c>
      <c r="J30" s="114">
        <v>9462</v>
      </c>
      <c r="K30" s="114">
        <v>4156</v>
      </c>
      <c r="L30" s="423">
        <v>3699</v>
      </c>
      <c r="M30" s="424">
        <v>2986</v>
      </c>
    </row>
    <row r="31" spans="1:13" ht="11.1" customHeight="1" x14ac:dyDescent="0.2">
      <c r="A31" s="422" t="s">
        <v>387</v>
      </c>
      <c r="B31" s="115">
        <v>44521</v>
      </c>
      <c r="C31" s="114">
        <v>23219</v>
      </c>
      <c r="D31" s="114">
        <v>21302</v>
      </c>
      <c r="E31" s="114">
        <v>30935</v>
      </c>
      <c r="F31" s="114">
        <v>13575</v>
      </c>
      <c r="G31" s="114">
        <v>4997</v>
      </c>
      <c r="H31" s="114">
        <v>14708</v>
      </c>
      <c r="I31" s="115">
        <v>13911</v>
      </c>
      <c r="J31" s="114">
        <v>9599</v>
      </c>
      <c r="K31" s="114">
        <v>4312</v>
      </c>
      <c r="L31" s="423">
        <v>2981</v>
      </c>
      <c r="M31" s="424">
        <v>2501</v>
      </c>
    </row>
    <row r="32" spans="1:13" ht="11.1" customHeight="1" x14ac:dyDescent="0.2">
      <c r="A32" s="422" t="s">
        <v>388</v>
      </c>
      <c r="B32" s="115">
        <v>45365</v>
      </c>
      <c r="C32" s="114">
        <v>23777</v>
      </c>
      <c r="D32" s="114">
        <v>21588</v>
      </c>
      <c r="E32" s="114">
        <v>31838</v>
      </c>
      <c r="F32" s="114">
        <v>13520</v>
      </c>
      <c r="G32" s="114">
        <v>5563</v>
      </c>
      <c r="H32" s="114">
        <v>14802</v>
      </c>
      <c r="I32" s="115">
        <v>13641</v>
      </c>
      <c r="J32" s="114">
        <v>9195</v>
      </c>
      <c r="K32" s="114">
        <v>4446</v>
      </c>
      <c r="L32" s="423">
        <v>5205</v>
      </c>
      <c r="M32" s="424">
        <v>4552</v>
      </c>
    </row>
    <row r="33" spans="1:13" s="110" customFormat="1" ht="11.1" customHeight="1" x14ac:dyDescent="0.2">
      <c r="A33" s="422" t="s">
        <v>389</v>
      </c>
      <c r="B33" s="115">
        <v>44306</v>
      </c>
      <c r="C33" s="114">
        <v>23158</v>
      </c>
      <c r="D33" s="114">
        <v>21148</v>
      </c>
      <c r="E33" s="114">
        <v>30956</v>
      </c>
      <c r="F33" s="114">
        <v>13346</v>
      </c>
      <c r="G33" s="114">
        <v>5222</v>
      </c>
      <c r="H33" s="114">
        <v>14666</v>
      </c>
      <c r="I33" s="115">
        <v>13095</v>
      </c>
      <c r="J33" s="114">
        <v>8891</v>
      </c>
      <c r="K33" s="114">
        <v>4204</v>
      </c>
      <c r="L33" s="423">
        <v>2603</v>
      </c>
      <c r="M33" s="424">
        <v>3681</v>
      </c>
    </row>
    <row r="34" spans="1:13" ht="15" customHeight="1" x14ac:dyDescent="0.2">
      <c r="A34" s="422" t="s">
        <v>395</v>
      </c>
      <c r="B34" s="115">
        <v>44937</v>
      </c>
      <c r="C34" s="114">
        <v>23463</v>
      </c>
      <c r="D34" s="114">
        <v>21474</v>
      </c>
      <c r="E34" s="114">
        <v>31331</v>
      </c>
      <c r="F34" s="114">
        <v>13603</v>
      </c>
      <c r="G34" s="114">
        <v>5225</v>
      </c>
      <c r="H34" s="114">
        <v>14943</v>
      </c>
      <c r="I34" s="115">
        <v>13227</v>
      </c>
      <c r="J34" s="114">
        <v>8981</v>
      </c>
      <c r="K34" s="114">
        <v>4246</v>
      </c>
      <c r="L34" s="423">
        <v>3918</v>
      </c>
      <c r="M34" s="424">
        <v>3254</v>
      </c>
    </row>
    <row r="35" spans="1:13" ht="11.1" customHeight="1" x14ac:dyDescent="0.2">
      <c r="A35" s="422" t="s">
        <v>387</v>
      </c>
      <c r="B35" s="115">
        <v>45269</v>
      </c>
      <c r="C35" s="114">
        <v>23637</v>
      </c>
      <c r="D35" s="114">
        <v>21632</v>
      </c>
      <c r="E35" s="114">
        <v>31470</v>
      </c>
      <c r="F35" s="114">
        <v>13796</v>
      </c>
      <c r="G35" s="114">
        <v>5061</v>
      </c>
      <c r="H35" s="114">
        <v>15187</v>
      </c>
      <c r="I35" s="115">
        <v>13826</v>
      </c>
      <c r="J35" s="114">
        <v>9376</v>
      </c>
      <c r="K35" s="114">
        <v>4450</v>
      </c>
      <c r="L35" s="423">
        <v>3309</v>
      </c>
      <c r="M35" s="424">
        <v>3003</v>
      </c>
    </row>
    <row r="36" spans="1:13" ht="11.1" customHeight="1" x14ac:dyDescent="0.2">
      <c r="A36" s="422" t="s">
        <v>388</v>
      </c>
      <c r="B36" s="115">
        <v>46246</v>
      </c>
      <c r="C36" s="114">
        <v>24217</v>
      </c>
      <c r="D36" s="114">
        <v>22029</v>
      </c>
      <c r="E36" s="114">
        <v>32300</v>
      </c>
      <c r="F36" s="114">
        <v>13944</v>
      </c>
      <c r="G36" s="114">
        <v>5627</v>
      </c>
      <c r="H36" s="114">
        <v>15355</v>
      </c>
      <c r="I36" s="115">
        <v>13663</v>
      </c>
      <c r="J36" s="114">
        <v>9044</v>
      </c>
      <c r="K36" s="114">
        <v>4619</v>
      </c>
      <c r="L36" s="423">
        <v>4665</v>
      </c>
      <c r="M36" s="424">
        <v>3837</v>
      </c>
    </row>
    <row r="37" spans="1:13" s="110" customFormat="1" ht="11.1" customHeight="1" x14ac:dyDescent="0.2">
      <c r="A37" s="422" t="s">
        <v>389</v>
      </c>
      <c r="B37" s="115">
        <v>45156</v>
      </c>
      <c r="C37" s="114">
        <v>23638</v>
      </c>
      <c r="D37" s="114">
        <v>21518</v>
      </c>
      <c r="E37" s="114">
        <v>31292</v>
      </c>
      <c r="F37" s="114">
        <v>13862</v>
      </c>
      <c r="G37" s="114">
        <v>5272</v>
      </c>
      <c r="H37" s="114">
        <v>15275</v>
      </c>
      <c r="I37" s="115">
        <v>13099</v>
      </c>
      <c r="J37" s="114">
        <v>8810</v>
      </c>
      <c r="K37" s="114">
        <v>4289</v>
      </c>
      <c r="L37" s="423">
        <v>2851</v>
      </c>
      <c r="M37" s="424">
        <v>3991</v>
      </c>
    </row>
    <row r="38" spans="1:13" ht="15" customHeight="1" x14ac:dyDescent="0.2">
      <c r="A38" s="425" t="s">
        <v>396</v>
      </c>
      <c r="B38" s="115">
        <v>45692</v>
      </c>
      <c r="C38" s="114">
        <v>23888</v>
      </c>
      <c r="D38" s="114">
        <v>21804</v>
      </c>
      <c r="E38" s="114">
        <v>31580</v>
      </c>
      <c r="F38" s="114">
        <v>14110</v>
      </c>
      <c r="G38" s="114">
        <v>5147</v>
      </c>
      <c r="H38" s="114">
        <v>15577</v>
      </c>
      <c r="I38" s="115">
        <v>13067</v>
      </c>
      <c r="J38" s="114">
        <v>8774</v>
      </c>
      <c r="K38" s="114">
        <v>4293</v>
      </c>
      <c r="L38" s="423">
        <v>3988</v>
      </c>
      <c r="M38" s="424">
        <v>3521</v>
      </c>
    </row>
    <row r="39" spans="1:13" ht="11.1" customHeight="1" x14ac:dyDescent="0.2">
      <c r="A39" s="422" t="s">
        <v>387</v>
      </c>
      <c r="B39" s="115">
        <v>46217</v>
      </c>
      <c r="C39" s="114">
        <v>24222</v>
      </c>
      <c r="D39" s="114">
        <v>21995</v>
      </c>
      <c r="E39" s="114">
        <v>31817</v>
      </c>
      <c r="F39" s="114">
        <v>14398</v>
      </c>
      <c r="G39" s="114">
        <v>5061</v>
      </c>
      <c r="H39" s="114">
        <v>15887</v>
      </c>
      <c r="I39" s="115">
        <v>13607</v>
      </c>
      <c r="J39" s="114">
        <v>9093</v>
      </c>
      <c r="K39" s="114">
        <v>4514</v>
      </c>
      <c r="L39" s="423">
        <v>3525</v>
      </c>
      <c r="M39" s="424">
        <v>3014</v>
      </c>
    </row>
    <row r="40" spans="1:13" ht="11.1" customHeight="1" x14ac:dyDescent="0.2">
      <c r="A40" s="425" t="s">
        <v>388</v>
      </c>
      <c r="B40" s="115">
        <v>47405</v>
      </c>
      <c r="C40" s="114">
        <v>24873</v>
      </c>
      <c r="D40" s="114">
        <v>22532</v>
      </c>
      <c r="E40" s="114">
        <v>32759</v>
      </c>
      <c r="F40" s="114">
        <v>14644</v>
      </c>
      <c r="G40" s="114">
        <v>5727</v>
      </c>
      <c r="H40" s="114">
        <v>16072</v>
      </c>
      <c r="I40" s="115">
        <v>13672</v>
      </c>
      <c r="J40" s="114">
        <v>8911</v>
      </c>
      <c r="K40" s="114">
        <v>4761</v>
      </c>
      <c r="L40" s="423">
        <v>4679</v>
      </c>
      <c r="M40" s="424">
        <v>3673</v>
      </c>
    </row>
    <row r="41" spans="1:13" s="110" customFormat="1" ht="11.1" customHeight="1" x14ac:dyDescent="0.2">
      <c r="A41" s="422" t="s">
        <v>389</v>
      </c>
      <c r="B41" s="115">
        <v>46390</v>
      </c>
      <c r="C41" s="114">
        <v>24283</v>
      </c>
      <c r="D41" s="114">
        <v>22107</v>
      </c>
      <c r="E41" s="114">
        <v>31912</v>
      </c>
      <c r="F41" s="114">
        <v>14478</v>
      </c>
      <c r="G41" s="114">
        <v>5394</v>
      </c>
      <c r="H41" s="114">
        <v>15974</v>
      </c>
      <c r="I41" s="115">
        <v>13027</v>
      </c>
      <c r="J41" s="114">
        <v>8545</v>
      </c>
      <c r="K41" s="114">
        <v>4482</v>
      </c>
      <c r="L41" s="423">
        <v>2738</v>
      </c>
      <c r="M41" s="424">
        <v>3795</v>
      </c>
    </row>
    <row r="42" spans="1:13" ht="15" customHeight="1" x14ac:dyDescent="0.2">
      <c r="A42" s="422" t="s">
        <v>397</v>
      </c>
      <c r="B42" s="115">
        <v>47096</v>
      </c>
      <c r="C42" s="114">
        <v>24588</v>
      </c>
      <c r="D42" s="114">
        <v>22508</v>
      </c>
      <c r="E42" s="114">
        <v>32353</v>
      </c>
      <c r="F42" s="114">
        <v>14743</v>
      </c>
      <c r="G42" s="114">
        <v>5324</v>
      </c>
      <c r="H42" s="114">
        <v>16332</v>
      </c>
      <c r="I42" s="115">
        <v>13179</v>
      </c>
      <c r="J42" s="114">
        <v>8578</v>
      </c>
      <c r="K42" s="114">
        <v>4601</v>
      </c>
      <c r="L42" s="423">
        <v>4497</v>
      </c>
      <c r="M42" s="424">
        <v>3930</v>
      </c>
    </row>
    <row r="43" spans="1:13" ht="11.1" customHeight="1" x14ac:dyDescent="0.2">
      <c r="A43" s="422" t="s">
        <v>387</v>
      </c>
      <c r="B43" s="115">
        <v>47482</v>
      </c>
      <c r="C43" s="114">
        <v>24781</v>
      </c>
      <c r="D43" s="114">
        <v>22701</v>
      </c>
      <c r="E43" s="114">
        <v>32407</v>
      </c>
      <c r="F43" s="114">
        <v>15075</v>
      </c>
      <c r="G43" s="114">
        <v>5188</v>
      </c>
      <c r="H43" s="114">
        <v>16636</v>
      </c>
      <c r="I43" s="115">
        <v>13778</v>
      </c>
      <c r="J43" s="114">
        <v>8936</v>
      </c>
      <c r="K43" s="114">
        <v>4842</v>
      </c>
      <c r="L43" s="423">
        <v>3621</v>
      </c>
      <c r="M43" s="424">
        <v>3270</v>
      </c>
    </row>
    <row r="44" spans="1:13" ht="11.1" customHeight="1" x14ac:dyDescent="0.2">
      <c r="A44" s="422" t="s">
        <v>388</v>
      </c>
      <c r="B44" s="115">
        <v>48473</v>
      </c>
      <c r="C44" s="114">
        <v>25325</v>
      </c>
      <c r="D44" s="114">
        <v>23148</v>
      </c>
      <c r="E44" s="114">
        <v>33260</v>
      </c>
      <c r="F44" s="114">
        <v>15213</v>
      </c>
      <c r="G44" s="114">
        <v>5780</v>
      </c>
      <c r="H44" s="114">
        <v>16887</v>
      </c>
      <c r="I44" s="115">
        <v>13746</v>
      </c>
      <c r="J44" s="114">
        <v>8758</v>
      </c>
      <c r="K44" s="114">
        <v>4988</v>
      </c>
      <c r="L44" s="423">
        <v>4798</v>
      </c>
      <c r="M44" s="424">
        <v>4006</v>
      </c>
    </row>
    <row r="45" spans="1:13" s="110" customFormat="1" ht="11.1" customHeight="1" x14ac:dyDescent="0.2">
      <c r="A45" s="422" t="s">
        <v>389</v>
      </c>
      <c r="B45" s="115">
        <v>47288</v>
      </c>
      <c r="C45" s="114">
        <v>24567</v>
      </c>
      <c r="D45" s="114">
        <v>22721</v>
      </c>
      <c r="E45" s="114">
        <v>32252</v>
      </c>
      <c r="F45" s="114">
        <v>15036</v>
      </c>
      <c r="G45" s="114">
        <v>5378</v>
      </c>
      <c r="H45" s="114">
        <v>16697</v>
      </c>
      <c r="I45" s="115">
        <v>13139</v>
      </c>
      <c r="J45" s="114">
        <v>8447</v>
      </c>
      <c r="K45" s="114">
        <v>4692</v>
      </c>
      <c r="L45" s="423">
        <v>3273</v>
      </c>
      <c r="M45" s="424">
        <v>4493</v>
      </c>
    </row>
    <row r="46" spans="1:13" ht="15" customHeight="1" x14ac:dyDescent="0.2">
      <c r="A46" s="422" t="s">
        <v>398</v>
      </c>
      <c r="B46" s="115">
        <v>47653</v>
      </c>
      <c r="C46" s="114">
        <v>24742</v>
      </c>
      <c r="D46" s="114">
        <v>22911</v>
      </c>
      <c r="E46" s="114">
        <v>32501</v>
      </c>
      <c r="F46" s="114">
        <v>15152</v>
      </c>
      <c r="G46" s="114">
        <v>5314</v>
      </c>
      <c r="H46" s="114">
        <v>16896</v>
      </c>
      <c r="I46" s="115">
        <v>13300</v>
      </c>
      <c r="J46" s="114">
        <v>8506</v>
      </c>
      <c r="K46" s="114">
        <v>4794</v>
      </c>
      <c r="L46" s="423">
        <v>4073</v>
      </c>
      <c r="M46" s="424">
        <v>3718</v>
      </c>
    </row>
    <row r="47" spans="1:13" ht="11.1" customHeight="1" x14ac:dyDescent="0.2">
      <c r="A47" s="422" t="s">
        <v>387</v>
      </c>
      <c r="B47" s="115">
        <v>48041</v>
      </c>
      <c r="C47" s="114">
        <v>25004</v>
      </c>
      <c r="D47" s="114">
        <v>23037</v>
      </c>
      <c r="E47" s="114">
        <v>32631</v>
      </c>
      <c r="F47" s="114">
        <v>15410</v>
      </c>
      <c r="G47" s="114">
        <v>5168</v>
      </c>
      <c r="H47" s="114">
        <v>17172</v>
      </c>
      <c r="I47" s="115">
        <v>13759</v>
      </c>
      <c r="J47" s="114">
        <v>8751</v>
      </c>
      <c r="K47" s="114">
        <v>5008</v>
      </c>
      <c r="L47" s="423">
        <v>3446</v>
      </c>
      <c r="M47" s="424">
        <v>3116</v>
      </c>
    </row>
    <row r="48" spans="1:13" ht="11.1" customHeight="1" x14ac:dyDescent="0.2">
      <c r="A48" s="422" t="s">
        <v>388</v>
      </c>
      <c r="B48" s="115">
        <v>48924</v>
      </c>
      <c r="C48" s="114">
        <v>25446</v>
      </c>
      <c r="D48" s="114">
        <v>23478</v>
      </c>
      <c r="E48" s="114">
        <v>33360</v>
      </c>
      <c r="F48" s="114">
        <v>15564</v>
      </c>
      <c r="G48" s="114">
        <v>5809</v>
      </c>
      <c r="H48" s="114">
        <v>17322</v>
      </c>
      <c r="I48" s="115">
        <v>13639</v>
      </c>
      <c r="J48" s="114">
        <v>8461</v>
      </c>
      <c r="K48" s="114">
        <v>5178</v>
      </c>
      <c r="L48" s="423">
        <v>4711</v>
      </c>
      <c r="M48" s="424">
        <v>3929</v>
      </c>
    </row>
    <row r="49" spans="1:17" s="110" customFormat="1" ht="11.1" customHeight="1" x14ac:dyDescent="0.2">
      <c r="A49" s="422" t="s">
        <v>389</v>
      </c>
      <c r="B49" s="115">
        <v>47775</v>
      </c>
      <c r="C49" s="114">
        <v>24829</v>
      </c>
      <c r="D49" s="114">
        <v>22946</v>
      </c>
      <c r="E49" s="114">
        <v>32485</v>
      </c>
      <c r="F49" s="114">
        <v>15290</v>
      </c>
      <c r="G49" s="114">
        <v>5476</v>
      </c>
      <c r="H49" s="114">
        <v>17134</v>
      </c>
      <c r="I49" s="115">
        <v>13099</v>
      </c>
      <c r="J49" s="114">
        <v>8253</v>
      </c>
      <c r="K49" s="114">
        <v>4846</v>
      </c>
      <c r="L49" s="423">
        <v>2786</v>
      </c>
      <c r="M49" s="424">
        <v>4025</v>
      </c>
    </row>
    <row r="50" spans="1:17" ht="15" customHeight="1" x14ac:dyDescent="0.2">
      <c r="A50" s="422" t="s">
        <v>399</v>
      </c>
      <c r="B50" s="143">
        <v>48174</v>
      </c>
      <c r="C50" s="144">
        <v>25087</v>
      </c>
      <c r="D50" s="144">
        <v>23087</v>
      </c>
      <c r="E50" s="144">
        <v>32719</v>
      </c>
      <c r="F50" s="144">
        <v>15455</v>
      </c>
      <c r="G50" s="144">
        <v>5358</v>
      </c>
      <c r="H50" s="144">
        <v>17401</v>
      </c>
      <c r="I50" s="143">
        <v>12795</v>
      </c>
      <c r="J50" s="144">
        <v>8002</v>
      </c>
      <c r="K50" s="144">
        <v>4793</v>
      </c>
      <c r="L50" s="426">
        <v>4013</v>
      </c>
      <c r="M50" s="427">
        <v>3600</v>
      </c>
    </row>
    <row r="51" spans="1:17" ht="11.25" customHeight="1" x14ac:dyDescent="0.2">
      <c r="A51" s="428"/>
      <c r="B51" s="429"/>
      <c r="C51" s="430"/>
      <c r="D51" s="430"/>
      <c r="E51" s="430"/>
      <c r="F51" s="430"/>
      <c r="G51" s="430"/>
      <c r="H51" s="430"/>
      <c r="I51" s="430"/>
      <c r="J51" s="431"/>
      <c r="K51" s="269"/>
      <c r="L51" s="430"/>
      <c r="M51" s="432" t="s">
        <v>45</v>
      </c>
    </row>
    <row r="52" spans="1:17" ht="18" customHeight="1" x14ac:dyDescent="0.2">
      <c r="A52" s="659" t="s">
        <v>400</v>
      </c>
      <c r="B52" s="659"/>
      <c r="C52" s="659"/>
      <c r="D52" s="659"/>
      <c r="E52" s="659"/>
      <c r="F52" s="659"/>
      <c r="G52" s="659"/>
      <c r="H52" s="659"/>
      <c r="I52" s="659"/>
      <c r="J52" s="659"/>
      <c r="K52" s="659"/>
      <c r="L52" s="659"/>
      <c r="M52" s="659"/>
    </row>
    <row r="53" spans="1:17" ht="38.1" customHeight="1" x14ac:dyDescent="0.2">
      <c r="A53" s="660" t="s">
        <v>401</v>
      </c>
      <c r="B53" s="660"/>
      <c r="C53" s="660"/>
      <c r="D53" s="660"/>
      <c r="E53" s="660"/>
      <c r="F53" s="660"/>
      <c r="G53" s="660"/>
      <c r="H53" s="660"/>
      <c r="I53" s="660"/>
      <c r="J53" s="660"/>
      <c r="K53" s="660"/>
      <c r="L53" s="660"/>
      <c r="M53" s="660"/>
    </row>
    <row r="54" spans="1:17" s="151" customFormat="1" ht="9" x14ac:dyDescent="0.15">
      <c r="A54" s="661" t="s">
        <v>323</v>
      </c>
      <c r="B54" s="661"/>
      <c r="C54" s="661"/>
      <c r="D54" s="661"/>
      <c r="E54" s="661"/>
      <c r="F54" s="661"/>
      <c r="G54" s="661"/>
      <c r="H54" s="661"/>
      <c r="I54" s="661"/>
      <c r="J54" s="661"/>
      <c r="K54" s="661"/>
      <c r="L54" s="661"/>
      <c r="M54" s="661"/>
    </row>
    <row r="55" spans="1:17" s="151" customFormat="1" ht="20.25" customHeight="1" x14ac:dyDescent="0.15">
      <c r="A55" s="662"/>
      <c r="B55" s="663"/>
      <c r="C55" s="663"/>
      <c r="D55" s="663"/>
      <c r="E55" s="663"/>
      <c r="F55" s="663"/>
      <c r="G55" s="663"/>
      <c r="H55" s="663"/>
      <c r="I55" s="663"/>
      <c r="J55" s="663"/>
      <c r="K55" s="663"/>
      <c r="L55" s="221"/>
      <c r="M55" s="221"/>
    </row>
    <row r="56" spans="1:17" s="151" customFormat="1" ht="18" customHeight="1" x14ac:dyDescent="0.2">
      <c r="A56" s="664" t="s">
        <v>519</v>
      </c>
      <c r="B56" s="665"/>
      <c r="C56" s="665"/>
      <c r="D56" s="665"/>
      <c r="E56" s="665"/>
      <c r="F56" s="665"/>
      <c r="G56" s="665"/>
      <c r="H56" s="665"/>
      <c r="I56" s="665"/>
      <c r="J56" s="665"/>
      <c r="K56" s="665"/>
    </row>
    <row r="57" spans="1:17" s="151" customFormat="1" ht="11.25" customHeight="1" x14ac:dyDescent="0.2">
      <c r="A57" s="666"/>
      <c r="B57" s="666"/>
      <c r="C57" s="666"/>
      <c r="D57" s="666"/>
      <c r="E57" s="666"/>
      <c r="F57" s="666"/>
      <c r="G57" s="666"/>
      <c r="H57" s="666"/>
      <c r="I57" s="666"/>
      <c r="J57" s="666"/>
      <c r="L57" s="219"/>
      <c r="N57" s="219"/>
      <c r="O57" s="219"/>
      <c r="P57" s="219"/>
      <c r="Q57" s="219"/>
    </row>
    <row r="58" spans="1:17" ht="12.75" customHeight="1" x14ac:dyDescent="0.2">
      <c r="A58" s="433"/>
      <c r="B58" s="434"/>
      <c r="C58" s="435"/>
      <c r="D58" s="435"/>
      <c r="E58" s="435"/>
      <c r="F58" s="435"/>
      <c r="G58" s="435"/>
      <c r="H58" s="435"/>
      <c r="I58" s="435"/>
      <c r="J58" s="436"/>
      <c r="L58" s="435"/>
      <c r="N58" s="226"/>
      <c r="O58" s="226"/>
      <c r="P58" s="226"/>
      <c r="Q58" s="226"/>
    </row>
    <row r="59" spans="1:17" ht="12.75" customHeight="1" x14ac:dyDescent="0.2">
      <c r="A59" s="437"/>
      <c r="B59" s="434"/>
      <c r="C59" s="435"/>
      <c r="D59" s="435"/>
      <c r="E59" s="435"/>
      <c r="F59" s="435"/>
      <c r="G59" s="435"/>
      <c r="H59" s="435"/>
      <c r="I59" s="435"/>
      <c r="J59" s="436"/>
      <c r="L59" s="435"/>
    </row>
    <row r="60" spans="1:17" ht="12.75" customHeight="1" x14ac:dyDescent="0.2">
      <c r="A60" s="438"/>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9"/>
    </row>
    <row r="68" spans="1:13" ht="15.95" customHeight="1" x14ac:dyDescent="0.2">
      <c r="A68" s="439"/>
    </row>
    <row r="70" spans="1:13" ht="15.95" customHeight="1" x14ac:dyDescent="0.2">
      <c r="K70" s="440"/>
      <c r="M70" s="440"/>
    </row>
    <row r="71" spans="1:13" ht="15.95" customHeight="1" x14ac:dyDescent="0.2">
      <c r="K71" s="440"/>
      <c r="M71" s="440"/>
    </row>
    <row r="72" spans="1:13" ht="15.95" customHeight="1" x14ac:dyDescent="0.2">
      <c r="A72" s="439"/>
      <c r="K72" s="440"/>
      <c r="M72" s="440"/>
    </row>
    <row r="76" spans="1:13" ht="15.95" customHeight="1" x14ac:dyDescent="0.2">
      <c r="A76" s="439"/>
    </row>
    <row r="80" spans="1:13" ht="15.95" customHeight="1" x14ac:dyDescent="0.2">
      <c r="A80" s="439"/>
    </row>
    <row r="84" spans="1:1" ht="15.95" customHeight="1" x14ac:dyDescent="0.2">
      <c r="A84" s="439"/>
    </row>
    <row r="88" spans="1:1" ht="15.95" customHeight="1" x14ac:dyDescent="0.2">
      <c r="A88" s="439"/>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6" customWidth="1"/>
    <col min="2" max="2" width="78" style="446" customWidth="1"/>
    <col min="3" max="6" width="102.75" style="446" customWidth="1"/>
    <col min="7" max="256" width="11" style="446"/>
    <col min="257" max="257" width="2" style="446" customWidth="1"/>
    <col min="258" max="258" width="78" style="446" customWidth="1"/>
    <col min="259" max="262" width="102.75" style="446" customWidth="1"/>
    <col min="263" max="512" width="11" style="446"/>
    <col min="513" max="513" width="2" style="446" customWidth="1"/>
    <col min="514" max="514" width="78" style="446" customWidth="1"/>
    <col min="515" max="518" width="102.75" style="446" customWidth="1"/>
    <col min="519" max="768" width="11" style="446"/>
    <col min="769" max="769" width="2" style="446" customWidth="1"/>
    <col min="770" max="770" width="78" style="446" customWidth="1"/>
    <col min="771" max="774" width="102.75" style="446" customWidth="1"/>
    <col min="775" max="1024" width="11" style="446"/>
    <col min="1025" max="1025" width="2" style="446" customWidth="1"/>
    <col min="1026" max="1026" width="78" style="446" customWidth="1"/>
    <col min="1027" max="1030" width="102.75" style="446" customWidth="1"/>
    <col min="1031" max="1280" width="11" style="446"/>
    <col min="1281" max="1281" width="2" style="446" customWidth="1"/>
    <col min="1282" max="1282" width="78" style="446" customWidth="1"/>
    <col min="1283" max="1286" width="102.75" style="446" customWidth="1"/>
    <col min="1287" max="1536" width="11" style="446"/>
    <col min="1537" max="1537" width="2" style="446" customWidth="1"/>
    <col min="1538" max="1538" width="78" style="446" customWidth="1"/>
    <col min="1539" max="1542" width="102.75" style="446" customWidth="1"/>
    <col min="1543" max="1792" width="11" style="446"/>
    <col min="1793" max="1793" width="2" style="446" customWidth="1"/>
    <col min="1794" max="1794" width="78" style="446" customWidth="1"/>
    <col min="1795" max="1798" width="102.75" style="446" customWidth="1"/>
    <col min="1799" max="2048" width="11" style="446"/>
    <col min="2049" max="2049" width="2" style="446" customWidth="1"/>
    <col min="2050" max="2050" width="78" style="446" customWidth="1"/>
    <col min="2051" max="2054" width="102.75" style="446" customWidth="1"/>
    <col min="2055" max="2304" width="11" style="446"/>
    <col min="2305" max="2305" width="2" style="446" customWidth="1"/>
    <col min="2306" max="2306" width="78" style="446" customWidth="1"/>
    <col min="2307" max="2310" width="102.75" style="446" customWidth="1"/>
    <col min="2311" max="2560" width="11" style="446"/>
    <col min="2561" max="2561" width="2" style="446" customWidth="1"/>
    <col min="2562" max="2562" width="78" style="446" customWidth="1"/>
    <col min="2563" max="2566" width="102.75" style="446" customWidth="1"/>
    <col min="2567" max="2816" width="11" style="446"/>
    <col min="2817" max="2817" width="2" style="446" customWidth="1"/>
    <col min="2818" max="2818" width="78" style="446" customWidth="1"/>
    <col min="2819" max="2822" width="102.75" style="446" customWidth="1"/>
    <col min="2823" max="3072" width="11" style="446"/>
    <col min="3073" max="3073" width="2" style="446" customWidth="1"/>
    <col min="3074" max="3074" width="78" style="446" customWidth="1"/>
    <col min="3075" max="3078" width="102.75" style="446" customWidth="1"/>
    <col min="3079" max="3328" width="11" style="446"/>
    <col min="3329" max="3329" width="2" style="446" customWidth="1"/>
    <col min="3330" max="3330" width="78" style="446" customWidth="1"/>
    <col min="3331" max="3334" width="102.75" style="446" customWidth="1"/>
    <col min="3335" max="3584" width="11" style="446"/>
    <col min="3585" max="3585" width="2" style="446" customWidth="1"/>
    <col min="3586" max="3586" width="78" style="446" customWidth="1"/>
    <col min="3587" max="3590" width="102.75" style="446" customWidth="1"/>
    <col min="3591" max="3840" width="11" style="446"/>
    <col min="3841" max="3841" width="2" style="446" customWidth="1"/>
    <col min="3842" max="3842" width="78" style="446" customWidth="1"/>
    <col min="3843" max="3846" width="102.75" style="446" customWidth="1"/>
    <col min="3847" max="4096" width="11" style="446"/>
    <col min="4097" max="4097" width="2" style="446" customWidth="1"/>
    <col min="4098" max="4098" width="78" style="446" customWidth="1"/>
    <col min="4099" max="4102" width="102.75" style="446" customWidth="1"/>
    <col min="4103" max="4352" width="11" style="446"/>
    <col min="4353" max="4353" width="2" style="446" customWidth="1"/>
    <col min="4354" max="4354" width="78" style="446" customWidth="1"/>
    <col min="4355" max="4358" width="102.75" style="446" customWidth="1"/>
    <col min="4359" max="4608" width="11" style="446"/>
    <col min="4609" max="4609" width="2" style="446" customWidth="1"/>
    <col min="4610" max="4610" width="78" style="446" customWidth="1"/>
    <col min="4611" max="4614" width="102.75" style="446" customWidth="1"/>
    <col min="4615" max="4864" width="11" style="446"/>
    <col min="4865" max="4865" width="2" style="446" customWidth="1"/>
    <col min="4866" max="4866" width="78" style="446" customWidth="1"/>
    <col min="4867" max="4870" width="102.75" style="446" customWidth="1"/>
    <col min="4871" max="5120" width="11" style="446"/>
    <col min="5121" max="5121" width="2" style="446" customWidth="1"/>
    <col min="5122" max="5122" width="78" style="446" customWidth="1"/>
    <col min="5123" max="5126" width="102.75" style="446" customWidth="1"/>
    <col min="5127" max="5376" width="11" style="446"/>
    <col min="5377" max="5377" width="2" style="446" customWidth="1"/>
    <col min="5378" max="5378" width="78" style="446" customWidth="1"/>
    <col min="5379" max="5382" width="102.75" style="446" customWidth="1"/>
    <col min="5383" max="5632" width="11" style="446"/>
    <col min="5633" max="5633" width="2" style="446" customWidth="1"/>
    <col min="5634" max="5634" width="78" style="446" customWidth="1"/>
    <col min="5635" max="5638" width="102.75" style="446" customWidth="1"/>
    <col min="5639" max="5888" width="11" style="446"/>
    <col min="5889" max="5889" width="2" style="446" customWidth="1"/>
    <col min="5890" max="5890" width="78" style="446" customWidth="1"/>
    <col min="5891" max="5894" width="102.75" style="446" customWidth="1"/>
    <col min="5895" max="6144" width="11" style="446"/>
    <col min="6145" max="6145" width="2" style="446" customWidth="1"/>
    <col min="6146" max="6146" width="78" style="446" customWidth="1"/>
    <col min="6147" max="6150" width="102.75" style="446" customWidth="1"/>
    <col min="6151" max="6400" width="11" style="446"/>
    <col min="6401" max="6401" width="2" style="446" customWidth="1"/>
    <col min="6402" max="6402" width="78" style="446" customWidth="1"/>
    <col min="6403" max="6406" width="102.75" style="446" customWidth="1"/>
    <col min="6407" max="6656" width="11" style="446"/>
    <col min="6657" max="6657" width="2" style="446" customWidth="1"/>
    <col min="6658" max="6658" width="78" style="446" customWidth="1"/>
    <col min="6659" max="6662" width="102.75" style="446" customWidth="1"/>
    <col min="6663" max="6912" width="11" style="446"/>
    <col min="6913" max="6913" width="2" style="446" customWidth="1"/>
    <col min="6914" max="6914" width="78" style="446" customWidth="1"/>
    <col min="6915" max="6918" width="102.75" style="446" customWidth="1"/>
    <col min="6919" max="7168" width="11" style="446"/>
    <col min="7169" max="7169" width="2" style="446" customWidth="1"/>
    <col min="7170" max="7170" width="78" style="446" customWidth="1"/>
    <col min="7171" max="7174" width="102.75" style="446" customWidth="1"/>
    <col min="7175" max="7424" width="11" style="446"/>
    <col min="7425" max="7425" width="2" style="446" customWidth="1"/>
    <col min="7426" max="7426" width="78" style="446" customWidth="1"/>
    <col min="7427" max="7430" width="102.75" style="446" customWidth="1"/>
    <col min="7431" max="7680" width="11" style="446"/>
    <col min="7681" max="7681" width="2" style="446" customWidth="1"/>
    <col min="7682" max="7682" width="78" style="446" customWidth="1"/>
    <col min="7683" max="7686" width="102.75" style="446" customWidth="1"/>
    <col min="7687" max="7936" width="11" style="446"/>
    <col min="7937" max="7937" width="2" style="446" customWidth="1"/>
    <col min="7938" max="7938" width="78" style="446" customWidth="1"/>
    <col min="7939" max="7942" width="102.75" style="446" customWidth="1"/>
    <col min="7943" max="8192" width="11" style="446"/>
    <col min="8193" max="8193" width="2" style="446" customWidth="1"/>
    <col min="8194" max="8194" width="78" style="446" customWidth="1"/>
    <col min="8195" max="8198" width="102.75" style="446" customWidth="1"/>
    <col min="8199" max="8448" width="11" style="446"/>
    <col min="8449" max="8449" width="2" style="446" customWidth="1"/>
    <col min="8450" max="8450" width="78" style="446" customWidth="1"/>
    <col min="8451" max="8454" width="102.75" style="446" customWidth="1"/>
    <col min="8455" max="8704" width="11" style="446"/>
    <col min="8705" max="8705" width="2" style="446" customWidth="1"/>
    <col min="8706" max="8706" width="78" style="446" customWidth="1"/>
    <col min="8707" max="8710" width="102.75" style="446" customWidth="1"/>
    <col min="8711" max="8960" width="11" style="446"/>
    <col min="8961" max="8961" width="2" style="446" customWidth="1"/>
    <col min="8962" max="8962" width="78" style="446" customWidth="1"/>
    <col min="8963" max="8966" width="102.75" style="446" customWidth="1"/>
    <col min="8967" max="9216" width="11" style="446"/>
    <col min="9217" max="9217" width="2" style="446" customWidth="1"/>
    <col min="9218" max="9218" width="78" style="446" customWidth="1"/>
    <col min="9219" max="9222" width="102.75" style="446" customWidth="1"/>
    <col min="9223" max="9472" width="11" style="446"/>
    <col min="9473" max="9473" width="2" style="446" customWidth="1"/>
    <col min="9474" max="9474" width="78" style="446" customWidth="1"/>
    <col min="9475" max="9478" width="102.75" style="446" customWidth="1"/>
    <col min="9479" max="9728" width="11" style="446"/>
    <col min="9729" max="9729" width="2" style="446" customWidth="1"/>
    <col min="9730" max="9730" width="78" style="446" customWidth="1"/>
    <col min="9731" max="9734" width="102.75" style="446" customWidth="1"/>
    <col min="9735" max="9984" width="11" style="446"/>
    <col min="9985" max="9985" width="2" style="446" customWidth="1"/>
    <col min="9986" max="9986" width="78" style="446" customWidth="1"/>
    <col min="9987" max="9990" width="102.75" style="446" customWidth="1"/>
    <col min="9991" max="10240" width="11" style="446"/>
    <col min="10241" max="10241" width="2" style="446" customWidth="1"/>
    <col min="10242" max="10242" width="78" style="446" customWidth="1"/>
    <col min="10243" max="10246" width="102.75" style="446" customWidth="1"/>
    <col min="10247" max="10496" width="11" style="446"/>
    <col min="10497" max="10497" width="2" style="446" customWidth="1"/>
    <col min="10498" max="10498" width="78" style="446" customWidth="1"/>
    <col min="10499" max="10502" width="102.75" style="446" customWidth="1"/>
    <col min="10503" max="10752" width="11" style="446"/>
    <col min="10753" max="10753" width="2" style="446" customWidth="1"/>
    <col min="10754" max="10754" width="78" style="446" customWidth="1"/>
    <col min="10755" max="10758" width="102.75" style="446" customWidth="1"/>
    <col min="10759" max="11008" width="11" style="446"/>
    <col min="11009" max="11009" width="2" style="446" customWidth="1"/>
    <col min="11010" max="11010" width="78" style="446" customWidth="1"/>
    <col min="11011" max="11014" width="102.75" style="446" customWidth="1"/>
    <col min="11015" max="11264" width="11" style="446"/>
    <col min="11265" max="11265" width="2" style="446" customWidth="1"/>
    <col min="11266" max="11266" width="78" style="446" customWidth="1"/>
    <col min="11267" max="11270" width="102.75" style="446" customWidth="1"/>
    <col min="11271" max="11520" width="11" style="446"/>
    <col min="11521" max="11521" width="2" style="446" customWidth="1"/>
    <col min="11522" max="11522" width="78" style="446" customWidth="1"/>
    <col min="11523" max="11526" width="102.75" style="446" customWidth="1"/>
    <col min="11527" max="11776" width="11" style="446"/>
    <col min="11777" max="11777" width="2" style="446" customWidth="1"/>
    <col min="11778" max="11778" width="78" style="446" customWidth="1"/>
    <col min="11779" max="11782" width="102.75" style="446" customWidth="1"/>
    <col min="11783" max="12032" width="11" style="446"/>
    <col min="12033" max="12033" width="2" style="446" customWidth="1"/>
    <col min="12034" max="12034" width="78" style="446" customWidth="1"/>
    <col min="12035" max="12038" width="102.75" style="446" customWidth="1"/>
    <col min="12039" max="12288" width="11" style="446"/>
    <col min="12289" max="12289" width="2" style="446" customWidth="1"/>
    <col min="12290" max="12290" width="78" style="446" customWidth="1"/>
    <col min="12291" max="12294" width="102.75" style="446" customWidth="1"/>
    <col min="12295" max="12544" width="11" style="446"/>
    <col min="12545" max="12545" width="2" style="446" customWidth="1"/>
    <col min="12546" max="12546" width="78" style="446" customWidth="1"/>
    <col min="12547" max="12550" width="102.75" style="446" customWidth="1"/>
    <col min="12551" max="12800" width="11" style="446"/>
    <col min="12801" max="12801" width="2" style="446" customWidth="1"/>
    <col min="12802" max="12802" width="78" style="446" customWidth="1"/>
    <col min="12803" max="12806" width="102.75" style="446" customWidth="1"/>
    <col min="12807" max="13056" width="11" style="446"/>
    <col min="13057" max="13057" width="2" style="446" customWidth="1"/>
    <col min="13058" max="13058" width="78" style="446" customWidth="1"/>
    <col min="13059" max="13062" width="102.75" style="446" customWidth="1"/>
    <col min="13063" max="13312" width="11" style="446"/>
    <col min="13313" max="13313" width="2" style="446" customWidth="1"/>
    <col min="13314" max="13314" width="78" style="446" customWidth="1"/>
    <col min="13315" max="13318" width="102.75" style="446" customWidth="1"/>
    <col min="13319" max="13568" width="11" style="446"/>
    <col min="13569" max="13569" width="2" style="446" customWidth="1"/>
    <col min="13570" max="13570" width="78" style="446" customWidth="1"/>
    <col min="13571" max="13574" width="102.75" style="446" customWidth="1"/>
    <col min="13575" max="13824" width="11" style="446"/>
    <col min="13825" max="13825" width="2" style="446" customWidth="1"/>
    <col min="13826" max="13826" width="78" style="446" customWidth="1"/>
    <col min="13827" max="13830" width="102.75" style="446" customWidth="1"/>
    <col min="13831" max="14080" width="11" style="446"/>
    <col min="14081" max="14081" width="2" style="446" customWidth="1"/>
    <col min="14082" max="14082" width="78" style="446" customWidth="1"/>
    <col min="14083" max="14086" width="102.75" style="446" customWidth="1"/>
    <col min="14087" max="14336" width="11" style="446"/>
    <col min="14337" max="14337" width="2" style="446" customWidth="1"/>
    <col min="14338" max="14338" width="78" style="446" customWidth="1"/>
    <col min="14339" max="14342" width="102.75" style="446" customWidth="1"/>
    <col min="14343" max="14592" width="11" style="446"/>
    <col min="14593" max="14593" width="2" style="446" customWidth="1"/>
    <col min="14594" max="14594" width="78" style="446" customWidth="1"/>
    <col min="14595" max="14598" width="102.75" style="446" customWidth="1"/>
    <col min="14599" max="14848" width="11" style="446"/>
    <col min="14849" max="14849" width="2" style="446" customWidth="1"/>
    <col min="14850" max="14850" width="78" style="446" customWidth="1"/>
    <col min="14851" max="14854" width="102.75" style="446" customWidth="1"/>
    <col min="14855" max="15104" width="11" style="446"/>
    <col min="15105" max="15105" width="2" style="446" customWidth="1"/>
    <col min="15106" max="15106" width="78" style="446" customWidth="1"/>
    <col min="15107" max="15110" width="102.75" style="446" customWidth="1"/>
    <col min="15111" max="15360" width="11" style="446"/>
    <col min="15361" max="15361" width="2" style="446" customWidth="1"/>
    <col min="15362" max="15362" width="78" style="446" customWidth="1"/>
    <col min="15363" max="15366" width="102.75" style="446" customWidth="1"/>
    <col min="15367" max="15616" width="11" style="446"/>
    <col min="15617" max="15617" width="2" style="446" customWidth="1"/>
    <col min="15618" max="15618" width="78" style="446" customWidth="1"/>
    <col min="15619" max="15622" width="102.75" style="446" customWidth="1"/>
    <col min="15623" max="15872" width="11" style="446"/>
    <col min="15873" max="15873" width="2" style="446" customWidth="1"/>
    <col min="15874" max="15874" width="78" style="446" customWidth="1"/>
    <col min="15875" max="15878" width="102.75" style="446" customWidth="1"/>
    <col min="15879" max="16128" width="11" style="446"/>
    <col min="16129" max="16129" width="2" style="446" customWidth="1"/>
    <col min="16130" max="16130" width="78" style="446" customWidth="1"/>
    <col min="16131" max="16134" width="102.75" style="446" customWidth="1"/>
    <col min="16135" max="16384" width="11" style="446"/>
  </cols>
  <sheetData>
    <row r="1" spans="1:2" s="443" customFormat="1" ht="36.75" customHeight="1" x14ac:dyDescent="0.2">
      <c r="A1" s="441"/>
      <c r="B1" s="442" t="s">
        <v>6</v>
      </c>
    </row>
    <row r="2" spans="1:2" s="444" customFormat="1" ht="19.5" customHeight="1" x14ac:dyDescent="0.2">
      <c r="B2" s="445" t="s">
        <v>402</v>
      </c>
    </row>
    <row r="3" spans="1:2" ht="15" x14ac:dyDescent="0.25">
      <c r="B3" s="447" t="s">
        <v>403</v>
      </c>
    </row>
    <row r="5" spans="1:2" ht="29.25" customHeight="1" x14ac:dyDescent="0.2">
      <c r="B5" s="448" t="s">
        <v>404</v>
      </c>
    </row>
    <row r="6" spans="1:2" ht="9.9499999999999993" customHeight="1" x14ac:dyDescent="0.2">
      <c r="B6" s="448"/>
    </row>
    <row r="7" spans="1:2" ht="73.5" customHeight="1" x14ac:dyDescent="0.2">
      <c r="B7" s="448" t="s">
        <v>405</v>
      </c>
    </row>
    <row r="8" spans="1:2" ht="9.9499999999999993" customHeight="1" x14ac:dyDescent="0.2">
      <c r="B8" s="448"/>
    </row>
    <row r="9" spans="1:2" ht="50.25" customHeight="1" x14ac:dyDescent="0.2">
      <c r="B9" s="448" t="s">
        <v>406</v>
      </c>
    </row>
    <row r="10" spans="1:2" ht="9.9499999999999993" customHeight="1" x14ac:dyDescent="0.2">
      <c r="B10" s="448"/>
    </row>
    <row r="11" spans="1:2" ht="79.5" customHeight="1" x14ac:dyDescent="0.2">
      <c r="B11" s="448" t="s">
        <v>407</v>
      </c>
    </row>
    <row r="12" spans="1:2" ht="9.9499999999999993" customHeight="1" x14ac:dyDescent="0.2">
      <c r="B12" s="448"/>
    </row>
    <row r="13" spans="1:2" ht="48.75" customHeight="1" x14ac:dyDescent="0.2">
      <c r="B13" s="448" t="s">
        <v>408</v>
      </c>
    </row>
    <row r="14" spans="1:2" ht="9.9499999999999993" customHeight="1" x14ac:dyDescent="0.2">
      <c r="B14" s="448"/>
    </row>
    <row r="15" spans="1:2" ht="33" customHeight="1" x14ac:dyDescent="0.2">
      <c r="B15" s="448" t="s">
        <v>409</v>
      </c>
    </row>
    <row r="16" spans="1:2" ht="9.9499999999999993" customHeight="1" x14ac:dyDescent="0.2">
      <c r="B16" s="448"/>
    </row>
    <row r="17" spans="2:2" ht="105" customHeight="1" x14ac:dyDescent="0.2">
      <c r="B17" s="448" t="s">
        <v>410</v>
      </c>
    </row>
    <row r="18" spans="2:2" ht="9.9499999999999993" customHeight="1" x14ac:dyDescent="0.2">
      <c r="B18" s="448"/>
    </row>
    <row r="19" spans="2:2" ht="13.5" customHeight="1" x14ac:dyDescent="0.2">
      <c r="B19" s="449" t="s">
        <v>411</v>
      </c>
    </row>
    <row r="20" spans="2:2" ht="40.5" customHeight="1" x14ac:dyDescent="0.2">
      <c r="B20" s="450" t="s">
        <v>412</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3" customWidth="1"/>
    <col min="2" max="2" width="78" style="453" customWidth="1"/>
    <col min="3" max="6" width="11" style="453"/>
    <col min="7" max="7" width="4.125" style="453" customWidth="1"/>
    <col min="8" max="256" width="11" style="453"/>
    <col min="257" max="257" width="1.875" style="453" customWidth="1"/>
    <col min="258" max="258" width="78" style="453" customWidth="1"/>
    <col min="259" max="262" width="11" style="453"/>
    <col min="263" max="263" width="4.125" style="453" customWidth="1"/>
    <col min="264" max="512" width="11" style="453"/>
    <col min="513" max="513" width="1.875" style="453" customWidth="1"/>
    <col min="514" max="514" width="78" style="453" customWidth="1"/>
    <col min="515" max="518" width="11" style="453"/>
    <col min="519" max="519" width="4.125" style="453" customWidth="1"/>
    <col min="520" max="768" width="11" style="453"/>
    <col min="769" max="769" width="1.875" style="453" customWidth="1"/>
    <col min="770" max="770" width="78" style="453" customWidth="1"/>
    <col min="771" max="774" width="11" style="453"/>
    <col min="775" max="775" width="4.125" style="453" customWidth="1"/>
    <col min="776" max="1024" width="11" style="453"/>
    <col min="1025" max="1025" width="1.875" style="453" customWidth="1"/>
    <col min="1026" max="1026" width="78" style="453" customWidth="1"/>
    <col min="1027" max="1030" width="11" style="453"/>
    <col min="1031" max="1031" width="4.125" style="453" customWidth="1"/>
    <col min="1032" max="1280" width="11" style="453"/>
    <col min="1281" max="1281" width="1.875" style="453" customWidth="1"/>
    <col min="1282" max="1282" width="78" style="453" customWidth="1"/>
    <col min="1283" max="1286" width="11" style="453"/>
    <col min="1287" max="1287" width="4.125" style="453" customWidth="1"/>
    <col min="1288" max="1536" width="11" style="453"/>
    <col min="1537" max="1537" width="1.875" style="453" customWidth="1"/>
    <col min="1538" max="1538" width="78" style="453" customWidth="1"/>
    <col min="1539" max="1542" width="11" style="453"/>
    <col min="1543" max="1543" width="4.125" style="453" customWidth="1"/>
    <col min="1544" max="1792" width="11" style="453"/>
    <col min="1793" max="1793" width="1.875" style="453" customWidth="1"/>
    <col min="1794" max="1794" width="78" style="453" customWidth="1"/>
    <col min="1795" max="1798" width="11" style="453"/>
    <col min="1799" max="1799" width="4.125" style="453" customWidth="1"/>
    <col min="1800" max="2048" width="11" style="453"/>
    <col min="2049" max="2049" width="1.875" style="453" customWidth="1"/>
    <col min="2050" max="2050" width="78" style="453" customWidth="1"/>
    <col min="2051" max="2054" width="11" style="453"/>
    <col min="2055" max="2055" width="4.125" style="453" customWidth="1"/>
    <col min="2056" max="2304" width="11" style="453"/>
    <col min="2305" max="2305" width="1.875" style="453" customWidth="1"/>
    <col min="2306" max="2306" width="78" style="453" customWidth="1"/>
    <col min="2307" max="2310" width="11" style="453"/>
    <col min="2311" max="2311" width="4.125" style="453" customWidth="1"/>
    <col min="2312" max="2560" width="11" style="453"/>
    <col min="2561" max="2561" width="1.875" style="453" customWidth="1"/>
    <col min="2562" max="2562" width="78" style="453" customWidth="1"/>
    <col min="2563" max="2566" width="11" style="453"/>
    <col min="2567" max="2567" width="4.125" style="453" customWidth="1"/>
    <col min="2568" max="2816" width="11" style="453"/>
    <col min="2817" max="2817" width="1.875" style="453" customWidth="1"/>
    <col min="2818" max="2818" width="78" style="453" customWidth="1"/>
    <col min="2819" max="2822" width="11" style="453"/>
    <col min="2823" max="2823" width="4.125" style="453" customWidth="1"/>
    <col min="2824" max="3072" width="11" style="453"/>
    <col min="3073" max="3073" width="1.875" style="453" customWidth="1"/>
    <col min="3074" max="3074" width="78" style="453" customWidth="1"/>
    <col min="3075" max="3078" width="11" style="453"/>
    <col min="3079" max="3079" width="4.125" style="453" customWidth="1"/>
    <col min="3080" max="3328" width="11" style="453"/>
    <col min="3329" max="3329" width="1.875" style="453" customWidth="1"/>
    <col min="3330" max="3330" width="78" style="453" customWidth="1"/>
    <col min="3331" max="3334" width="11" style="453"/>
    <col min="3335" max="3335" width="4.125" style="453" customWidth="1"/>
    <col min="3336" max="3584" width="11" style="453"/>
    <col min="3585" max="3585" width="1.875" style="453" customWidth="1"/>
    <col min="3586" max="3586" width="78" style="453" customWidth="1"/>
    <col min="3587" max="3590" width="11" style="453"/>
    <col min="3591" max="3591" width="4.125" style="453" customWidth="1"/>
    <col min="3592" max="3840" width="11" style="453"/>
    <col min="3841" max="3841" width="1.875" style="453" customWidth="1"/>
    <col min="3842" max="3842" width="78" style="453" customWidth="1"/>
    <col min="3843" max="3846" width="11" style="453"/>
    <col min="3847" max="3847" width="4.125" style="453" customWidth="1"/>
    <col min="3848" max="4096" width="11" style="453"/>
    <col min="4097" max="4097" width="1.875" style="453" customWidth="1"/>
    <col min="4098" max="4098" width="78" style="453" customWidth="1"/>
    <col min="4099" max="4102" width="11" style="453"/>
    <col min="4103" max="4103" width="4.125" style="453" customWidth="1"/>
    <col min="4104" max="4352" width="11" style="453"/>
    <col min="4353" max="4353" width="1.875" style="453" customWidth="1"/>
    <col min="4354" max="4354" width="78" style="453" customWidth="1"/>
    <col min="4355" max="4358" width="11" style="453"/>
    <col min="4359" max="4359" width="4.125" style="453" customWidth="1"/>
    <col min="4360" max="4608" width="11" style="453"/>
    <col min="4609" max="4609" width="1.875" style="453" customWidth="1"/>
    <col min="4610" max="4610" width="78" style="453" customWidth="1"/>
    <col min="4611" max="4614" width="11" style="453"/>
    <col min="4615" max="4615" width="4.125" style="453" customWidth="1"/>
    <col min="4616" max="4864" width="11" style="453"/>
    <col min="4865" max="4865" width="1.875" style="453" customWidth="1"/>
    <col min="4866" max="4866" width="78" style="453" customWidth="1"/>
    <col min="4867" max="4870" width="11" style="453"/>
    <col min="4871" max="4871" width="4.125" style="453" customWidth="1"/>
    <col min="4872" max="5120" width="11" style="453"/>
    <col min="5121" max="5121" width="1.875" style="453" customWidth="1"/>
    <col min="5122" max="5122" width="78" style="453" customWidth="1"/>
    <col min="5123" max="5126" width="11" style="453"/>
    <col min="5127" max="5127" width="4.125" style="453" customWidth="1"/>
    <col min="5128" max="5376" width="11" style="453"/>
    <col min="5377" max="5377" width="1.875" style="453" customWidth="1"/>
    <col min="5378" max="5378" width="78" style="453" customWidth="1"/>
    <col min="5379" max="5382" width="11" style="453"/>
    <col min="5383" max="5383" width="4.125" style="453" customWidth="1"/>
    <col min="5384" max="5632" width="11" style="453"/>
    <col min="5633" max="5633" width="1.875" style="453" customWidth="1"/>
    <col min="5634" max="5634" width="78" style="453" customWidth="1"/>
    <col min="5635" max="5638" width="11" style="453"/>
    <col min="5639" max="5639" width="4.125" style="453" customWidth="1"/>
    <col min="5640" max="5888" width="11" style="453"/>
    <col min="5889" max="5889" width="1.875" style="453" customWidth="1"/>
    <col min="5890" max="5890" width="78" style="453" customWidth="1"/>
    <col min="5891" max="5894" width="11" style="453"/>
    <col min="5895" max="5895" width="4.125" style="453" customWidth="1"/>
    <col min="5896" max="6144" width="11" style="453"/>
    <col min="6145" max="6145" width="1.875" style="453" customWidth="1"/>
    <col min="6146" max="6146" width="78" style="453" customWidth="1"/>
    <col min="6147" max="6150" width="11" style="453"/>
    <col min="6151" max="6151" width="4.125" style="453" customWidth="1"/>
    <col min="6152" max="6400" width="11" style="453"/>
    <col min="6401" max="6401" width="1.875" style="453" customWidth="1"/>
    <col min="6402" max="6402" width="78" style="453" customWidth="1"/>
    <col min="6403" max="6406" width="11" style="453"/>
    <col min="6407" max="6407" width="4.125" style="453" customWidth="1"/>
    <col min="6408" max="6656" width="11" style="453"/>
    <col min="6657" max="6657" width="1.875" style="453" customWidth="1"/>
    <col min="6658" max="6658" width="78" style="453" customWidth="1"/>
    <col min="6659" max="6662" width="11" style="453"/>
    <col min="6663" max="6663" width="4.125" style="453" customWidth="1"/>
    <col min="6664" max="6912" width="11" style="453"/>
    <col min="6913" max="6913" width="1.875" style="453" customWidth="1"/>
    <col min="6914" max="6914" width="78" style="453" customWidth="1"/>
    <col min="6915" max="6918" width="11" style="453"/>
    <col min="6919" max="6919" width="4.125" style="453" customWidth="1"/>
    <col min="6920" max="7168" width="11" style="453"/>
    <col min="7169" max="7169" width="1.875" style="453" customWidth="1"/>
    <col min="7170" max="7170" width="78" style="453" customWidth="1"/>
    <col min="7171" max="7174" width="11" style="453"/>
    <col min="7175" max="7175" width="4.125" style="453" customWidth="1"/>
    <col min="7176" max="7424" width="11" style="453"/>
    <col min="7425" max="7425" width="1.875" style="453" customWidth="1"/>
    <col min="7426" max="7426" width="78" style="453" customWidth="1"/>
    <col min="7427" max="7430" width="11" style="453"/>
    <col min="7431" max="7431" width="4.125" style="453" customWidth="1"/>
    <col min="7432" max="7680" width="11" style="453"/>
    <col min="7681" max="7681" width="1.875" style="453" customWidth="1"/>
    <col min="7682" max="7682" width="78" style="453" customWidth="1"/>
    <col min="7683" max="7686" width="11" style="453"/>
    <col min="7687" max="7687" width="4.125" style="453" customWidth="1"/>
    <col min="7688" max="7936" width="11" style="453"/>
    <col min="7937" max="7937" width="1.875" style="453" customWidth="1"/>
    <col min="7938" max="7938" width="78" style="453" customWidth="1"/>
    <col min="7939" max="7942" width="11" style="453"/>
    <col min="7943" max="7943" width="4.125" style="453" customWidth="1"/>
    <col min="7944" max="8192" width="11" style="453"/>
    <col min="8193" max="8193" width="1.875" style="453" customWidth="1"/>
    <col min="8194" max="8194" width="78" style="453" customWidth="1"/>
    <col min="8195" max="8198" width="11" style="453"/>
    <col min="8199" max="8199" width="4.125" style="453" customWidth="1"/>
    <col min="8200" max="8448" width="11" style="453"/>
    <col min="8449" max="8449" width="1.875" style="453" customWidth="1"/>
    <col min="8450" max="8450" width="78" style="453" customWidth="1"/>
    <col min="8451" max="8454" width="11" style="453"/>
    <col min="8455" max="8455" width="4.125" style="453" customWidth="1"/>
    <col min="8456" max="8704" width="11" style="453"/>
    <col min="8705" max="8705" width="1.875" style="453" customWidth="1"/>
    <col min="8706" max="8706" width="78" style="453" customWidth="1"/>
    <col min="8707" max="8710" width="11" style="453"/>
    <col min="8711" max="8711" width="4.125" style="453" customWidth="1"/>
    <col min="8712" max="8960" width="11" style="453"/>
    <col min="8961" max="8961" width="1.875" style="453" customWidth="1"/>
    <col min="8962" max="8962" width="78" style="453" customWidth="1"/>
    <col min="8963" max="8966" width="11" style="453"/>
    <col min="8967" max="8967" width="4.125" style="453" customWidth="1"/>
    <col min="8968" max="9216" width="11" style="453"/>
    <col min="9217" max="9217" width="1.875" style="453" customWidth="1"/>
    <col min="9218" max="9218" width="78" style="453" customWidth="1"/>
    <col min="9219" max="9222" width="11" style="453"/>
    <col min="9223" max="9223" width="4.125" style="453" customWidth="1"/>
    <col min="9224" max="9472" width="11" style="453"/>
    <col min="9473" max="9473" width="1.875" style="453" customWidth="1"/>
    <col min="9474" max="9474" width="78" style="453" customWidth="1"/>
    <col min="9475" max="9478" width="11" style="453"/>
    <col min="9479" max="9479" width="4.125" style="453" customWidth="1"/>
    <col min="9480" max="9728" width="11" style="453"/>
    <col min="9729" max="9729" width="1.875" style="453" customWidth="1"/>
    <col min="9730" max="9730" width="78" style="453" customWidth="1"/>
    <col min="9731" max="9734" width="11" style="453"/>
    <col min="9735" max="9735" width="4.125" style="453" customWidth="1"/>
    <col min="9736" max="9984" width="11" style="453"/>
    <col min="9985" max="9985" width="1.875" style="453" customWidth="1"/>
    <col min="9986" max="9986" width="78" style="453" customWidth="1"/>
    <col min="9987" max="9990" width="11" style="453"/>
    <col min="9991" max="9991" width="4.125" style="453" customWidth="1"/>
    <col min="9992" max="10240" width="11" style="453"/>
    <col min="10241" max="10241" width="1.875" style="453" customWidth="1"/>
    <col min="10242" max="10242" width="78" style="453" customWidth="1"/>
    <col min="10243" max="10246" width="11" style="453"/>
    <col min="10247" max="10247" width="4.125" style="453" customWidth="1"/>
    <col min="10248" max="10496" width="11" style="453"/>
    <col min="10497" max="10497" width="1.875" style="453" customWidth="1"/>
    <col min="10498" max="10498" width="78" style="453" customWidth="1"/>
    <col min="10499" max="10502" width="11" style="453"/>
    <col min="10503" max="10503" width="4.125" style="453" customWidth="1"/>
    <col min="10504" max="10752" width="11" style="453"/>
    <col min="10753" max="10753" width="1.875" style="453" customWidth="1"/>
    <col min="10754" max="10754" width="78" style="453" customWidth="1"/>
    <col min="10755" max="10758" width="11" style="453"/>
    <col min="10759" max="10759" width="4.125" style="453" customWidth="1"/>
    <col min="10760" max="11008" width="11" style="453"/>
    <col min="11009" max="11009" width="1.875" style="453" customWidth="1"/>
    <col min="11010" max="11010" width="78" style="453" customWidth="1"/>
    <col min="11011" max="11014" width="11" style="453"/>
    <col min="11015" max="11015" width="4.125" style="453" customWidth="1"/>
    <col min="11016" max="11264" width="11" style="453"/>
    <col min="11265" max="11265" width="1.875" style="453" customWidth="1"/>
    <col min="11266" max="11266" width="78" style="453" customWidth="1"/>
    <col min="11267" max="11270" width="11" style="453"/>
    <col min="11271" max="11271" width="4.125" style="453" customWidth="1"/>
    <col min="11272" max="11520" width="11" style="453"/>
    <col min="11521" max="11521" width="1.875" style="453" customWidth="1"/>
    <col min="11522" max="11522" width="78" style="453" customWidth="1"/>
    <col min="11523" max="11526" width="11" style="453"/>
    <col min="11527" max="11527" width="4.125" style="453" customWidth="1"/>
    <col min="11528" max="11776" width="11" style="453"/>
    <col min="11777" max="11777" width="1.875" style="453" customWidth="1"/>
    <col min="11778" max="11778" width="78" style="453" customWidth="1"/>
    <col min="11779" max="11782" width="11" style="453"/>
    <col min="11783" max="11783" width="4.125" style="453" customWidth="1"/>
    <col min="11784" max="12032" width="11" style="453"/>
    <col min="12033" max="12033" width="1.875" style="453" customWidth="1"/>
    <col min="12034" max="12034" width="78" style="453" customWidth="1"/>
    <col min="12035" max="12038" width="11" style="453"/>
    <col min="12039" max="12039" width="4.125" style="453" customWidth="1"/>
    <col min="12040" max="12288" width="11" style="453"/>
    <col min="12289" max="12289" width="1.875" style="453" customWidth="1"/>
    <col min="12290" max="12290" width="78" style="453" customWidth="1"/>
    <col min="12291" max="12294" width="11" style="453"/>
    <col min="12295" max="12295" width="4.125" style="453" customWidth="1"/>
    <col min="12296" max="12544" width="11" style="453"/>
    <col min="12545" max="12545" width="1.875" style="453" customWidth="1"/>
    <col min="12546" max="12546" width="78" style="453" customWidth="1"/>
    <col min="12547" max="12550" width="11" style="453"/>
    <col min="12551" max="12551" width="4.125" style="453" customWidth="1"/>
    <col min="12552" max="12800" width="11" style="453"/>
    <col min="12801" max="12801" width="1.875" style="453" customWidth="1"/>
    <col min="12802" max="12802" width="78" style="453" customWidth="1"/>
    <col min="12803" max="12806" width="11" style="453"/>
    <col min="12807" max="12807" width="4.125" style="453" customWidth="1"/>
    <col min="12808" max="13056" width="11" style="453"/>
    <col min="13057" max="13057" width="1.875" style="453" customWidth="1"/>
    <col min="13058" max="13058" width="78" style="453" customWidth="1"/>
    <col min="13059" max="13062" width="11" style="453"/>
    <col min="13063" max="13063" width="4.125" style="453" customWidth="1"/>
    <col min="13064" max="13312" width="11" style="453"/>
    <col min="13313" max="13313" width="1.875" style="453" customWidth="1"/>
    <col min="13314" max="13314" width="78" style="453" customWidth="1"/>
    <col min="13315" max="13318" width="11" style="453"/>
    <col min="13319" max="13319" width="4.125" style="453" customWidth="1"/>
    <col min="13320" max="13568" width="11" style="453"/>
    <col min="13569" max="13569" width="1.875" style="453" customWidth="1"/>
    <col min="13570" max="13570" width="78" style="453" customWidth="1"/>
    <col min="13571" max="13574" width="11" style="453"/>
    <col min="13575" max="13575" width="4.125" style="453" customWidth="1"/>
    <col min="13576" max="13824" width="11" style="453"/>
    <col min="13825" max="13825" width="1.875" style="453" customWidth="1"/>
    <col min="13826" max="13826" width="78" style="453" customWidth="1"/>
    <col min="13827" max="13830" width="11" style="453"/>
    <col min="13831" max="13831" width="4.125" style="453" customWidth="1"/>
    <col min="13832" max="14080" width="11" style="453"/>
    <col min="14081" max="14081" width="1.875" style="453" customWidth="1"/>
    <col min="14082" max="14082" width="78" style="453" customWidth="1"/>
    <col min="14083" max="14086" width="11" style="453"/>
    <col min="14087" max="14087" width="4.125" style="453" customWidth="1"/>
    <col min="14088" max="14336" width="11" style="453"/>
    <col min="14337" max="14337" width="1.875" style="453" customWidth="1"/>
    <col min="14338" max="14338" width="78" style="453" customWidth="1"/>
    <col min="14339" max="14342" width="11" style="453"/>
    <col min="14343" max="14343" width="4.125" style="453" customWidth="1"/>
    <col min="14344" max="14592" width="11" style="453"/>
    <col min="14593" max="14593" width="1.875" style="453" customWidth="1"/>
    <col min="14594" max="14594" width="78" style="453" customWidth="1"/>
    <col min="14595" max="14598" width="11" style="453"/>
    <col min="14599" max="14599" width="4.125" style="453" customWidth="1"/>
    <col min="14600" max="14848" width="11" style="453"/>
    <col min="14849" max="14849" width="1.875" style="453" customWidth="1"/>
    <col min="14850" max="14850" width="78" style="453" customWidth="1"/>
    <col min="14851" max="14854" width="11" style="453"/>
    <col min="14855" max="14855" width="4.125" style="453" customWidth="1"/>
    <col min="14856" max="15104" width="11" style="453"/>
    <col min="15105" max="15105" width="1.875" style="453" customWidth="1"/>
    <col min="15106" max="15106" width="78" style="453" customWidth="1"/>
    <col min="15107" max="15110" width="11" style="453"/>
    <col min="15111" max="15111" width="4.125" style="453" customWidth="1"/>
    <col min="15112" max="15360" width="11" style="453"/>
    <col min="15361" max="15361" width="1.875" style="453" customWidth="1"/>
    <col min="15362" max="15362" width="78" style="453" customWidth="1"/>
    <col min="15363" max="15366" width="11" style="453"/>
    <col min="15367" max="15367" width="4.125" style="453" customWidth="1"/>
    <col min="15368" max="15616" width="11" style="453"/>
    <col min="15617" max="15617" width="1.875" style="453" customWidth="1"/>
    <col min="15618" max="15618" width="78" style="453" customWidth="1"/>
    <col min="15619" max="15622" width="11" style="453"/>
    <col min="15623" max="15623" width="4.125" style="453" customWidth="1"/>
    <col min="15624" max="15872" width="11" style="453"/>
    <col min="15873" max="15873" width="1.875" style="453" customWidth="1"/>
    <col min="15874" max="15874" width="78" style="453" customWidth="1"/>
    <col min="15875" max="15878" width="11" style="453"/>
    <col min="15879" max="15879" width="4.125" style="453" customWidth="1"/>
    <col min="15880" max="16128" width="11" style="453"/>
    <col min="16129" max="16129" width="1.875" style="453" customWidth="1"/>
    <col min="16130" max="16130" width="78" style="453" customWidth="1"/>
    <col min="16131" max="16134" width="11" style="453"/>
    <col min="16135" max="16135" width="4.125" style="453" customWidth="1"/>
    <col min="16136" max="16384" width="11" style="453"/>
  </cols>
  <sheetData>
    <row r="1" spans="1:2" ht="39.75" customHeight="1" x14ac:dyDescent="0.2">
      <c r="A1" s="451"/>
      <c r="B1" s="452" t="s">
        <v>6</v>
      </c>
    </row>
    <row r="2" spans="1:2" ht="25.5" customHeight="1" x14ac:dyDescent="0.2">
      <c r="B2" s="454" t="s">
        <v>402</v>
      </c>
    </row>
    <row r="3" spans="1:2" ht="24.95" customHeight="1" x14ac:dyDescent="0.2">
      <c r="A3" s="455"/>
      <c r="B3" s="456" t="s">
        <v>413</v>
      </c>
    </row>
    <row r="4" spans="1:2" s="446" customFormat="1" ht="12" x14ac:dyDescent="0.2"/>
    <row r="5" spans="1:2" s="446" customFormat="1" ht="139.5" customHeight="1" x14ac:dyDescent="0.2">
      <c r="B5" s="448" t="s">
        <v>414</v>
      </c>
    </row>
    <row r="6" spans="1:2" s="446" customFormat="1" ht="9.9499999999999993" customHeight="1" x14ac:dyDescent="0.2">
      <c r="B6" s="448"/>
    </row>
    <row r="7" spans="1:2" s="446" customFormat="1" ht="222.75" customHeight="1" x14ac:dyDescent="0.2">
      <c r="B7" s="448" t="s">
        <v>415</v>
      </c>
    </row>
    <row r="8" spans="1:2" s="446" customFormat="1" ht="9.9499999999999993" customHeight="1" x14ac:dyDescent="0.2">
      <c r="B8" s="448"/>
    </row>
    <row r="9" spans="1:2" s="446" customFormat="1" ht="61.5" customHeight="1" x14ac:dyDescent="0.2">
      <c r="B9" s="457" t="s">
        <v>416</v>
      </c>
    </row>
    <row r="10" spans="1:2" s="446" customFormat="1" ht="9.9499999999999993" customHeight="1" x14ac:dyDescent="0.2">
      <c r="B10" s="448"/>
    </row>
    <row r="11" spans="1:2" s="446" customFormat="1" ht="152.25" customHeight="1" x14ac:dyDescent="0.2">
      <c r="B11" s="448" t="s">
        <v>417</v>
      </c>
    </row>
    <row r="12" spans="1:2" s="446" customFormat="1" ht="9.9499999999999993" customHeight="1" x14ac:dyDescent="0.2">
      <c r="B12" s="448"/>
    </row>
    <row r="13" spans="1:2" s="446" customFormat="1" ht="96" customHeight="1" x14ac:dyDescent="0.2">
      <c r="B13" s="448" t="s">
        <v>418</v>
      </c>
    </row>
    <row r="14" spans="1:2" s="446" customFormat="1" ht="9.9499999999999993" customHeight="1" x14ac:dyDescent="0.2">
      <c r="B14" s="448"/>
    </row>
    <row r="15" spans="1:2" s="446" customFormat="1" ht="176.25" customHeight="1" x14ac:dyDescent="0.2">
      <c r="B15" s="457" t="s">
        <v>419</v>
      </c>
    </row>
    <row r="16" spans="1:2" s="446" customFormat="1" ht="9.9499999999999993" customHeight="1" x14ac:dyDescent="0.2">
      <c r="B16" s="448"/>
    </row>
    <row r="17" spans="1:6" s="446" customFormat="1" ht="26.25" customHeight="1" x14ac:dyDescent="0.2">
      <c r="B17" s="449" t="s">
        <v>420</v>
      </c>
    </row>
    <row r="18" spans="1:6" s="446" customFormat="1" ht="37.5" customHeight="1" x14ac:dyDescent="0.2">
      <c r="B18" s="450" t="s">
        <v>421</v>
      </c>
    </row>
    <row r="19" spans="1:6" s="446" customFormat="1" ht="12" x14ac:dyDescent="0.2"/>
    <row r="20" spans="1:6" s="446" customFormat="1" ht="12" x14ac:dyDescent="0.2"/>
    <row r="21" spans="1:6" s="446" customFormat="1" ht="12" x14ac:dyDescent="0.2"/>
    <row r="22" spans="1:6" x14ac:dyDescent="0.2">
      <c r="A22" s="455"/>
      <c r="B22" s="455"/>
      <c r="C22" s="455"/>
      <c r="D22" s="455"/>
      <c r="E22" s="455"/>
      <c r="F22" s="455"/>
    </row>
    <row r="23" spans="1:6" x14ac:dyDescent="0.2">
      <c r="A23" s="455"/>
      <c r="B23" s="455"/>
      <c r="C23" s="455"/>
      <c r="D23" s="455"/>
      <c r="E23" s="455"/>
      <c r="F23" s="455"/>
    </row>
    <row r="24" spans="1:6" x14ac:dyDescent="0.2">
      <c r="A24" s="458"/>
      <c r="B24" s="455"/>
      <c r="C24" s="455"/>
      <c r="D24" s="455"/>
      <c r="E24" s="455"/>
      <c r="F24" s="455"/>
    </row>
    <row r="25" spans="1:6" x14ac:dyDescent="0.2">
      <c r="A25" s="459"/>
      <c r="B25" s="455"/>
      <c r="C25" s="455"/>
      <c r="D25" s="455"/>
      <c r="E25" s="455"/>
      <c r="F25" s="455"/>
    </row>
    <row r="26" spans="1:6" x14ac:dyDescent="0.2">
      <c r="A26" s="455"/>
      <c r="B26" s="455"/>
      <c r="C26" s="455"/>
      <c r="D26" s="455"/>
      <c r="E26" s="455"/>
      <c r="F26" s="455"/>
    </row>
    <row r="27" spans="1:6" x14ac:dyDescent="0.2">
      <c r="A27" s="455"/>
      <c r="B27" s="455"/>
      <c r="C27" s="455"/>
      <c r="D27" s="455"/>
      <c r="E27" s="455"/>
      <c r="F27" s="455"/>
    </row>
    <row r="28" spans="1:6" x14ac:dyDescent="0.2">
      <c r="A28" s="455"/>
      <c r="B28" s="455"/>
      <c r="C28" s="455"/>
      <c r="D28" s="455"/>
      <c r="E28" s="455"/>
      <c r="F28" s="455"/>
    </row>
    <row r="29" spans="1:6" x14ac:dyDescent="0.2">
      <c r="A29" s="455"/>
      <c r="B29" s="455"/>
      <c r="C29" s="455"/>
      <c r="D29" s="455"/>
      <c r="E29" s="455"/>
      <c r="F29" s="455"/>
    </row>
    <row r="30" spans="1:6" x14ac:dyDescent="0.2">
      <c r="A30" s="455"/>
      <c r="B30" s="455"/>
      <c r="C30" s="455"/>
      <c r="D30" s="455"/>
      <c r="E30" s="455"/>
      <c r="F30" s="455"/>
    </row>
    <row r="31" spans="1:6" x14ac:dyDescent="0.2">
      <c r="A31" s="455"/>
      <c r="B31" s="455"/>
      <c r="C31" s="455"/>
      <c r="D31" s="455"/>
      <c r="E31" s="455"/>
      <c r="F31" s="455"/>
    </row>
    <row r="32" spans="1:6" x14ac:dyDescent="0.2">
      <c r="A32" s="455"/>
      <c r="B32" s="455"/>
      <c r="C32" s="455"/>
      <c r="D32" s="455"/>
      <c r="E32" s="455"/>
      <c r="F32" s="455"/>
    </row>
    <row r="33" spans="1:10" x14ac:dyDescent="0.2">
      <c r="A33" s="460"/>
      <c r="B33" s="460"/>
      <c r="C33" s="460"/>
      <c r="D33" s="460"/>
      <c r="E33" s="460"/>
      <c r="F33" s="460"/>
    </row>
    <row r="34" spans="1:10" x14ac:dyDescent="0.2">
      <c r="A34" s="455"/>
      <c r="B34" s="455"/>
      <c r="C34" s="455"/>
      <c r="D34" s="455"/>
      <c r="E34" s="455"/>
      <c r="F34" s="455"/>
    </row>
    <row r="35" spans="1:10" x14ac:dyDescent="0.2">
      <c r="A35" s="455"/>
      <c r="B35" s="455"/>
      <c r="C35" s="455"/>
      <c r="D35" s="455"/>
      <c r="E35" s="455"/>
      <c r="F35" s="455"/>
    </row>
    <row r="36" spans="1:10" ht="8.1" customHeight="1" x14ac:dyDescent="0.2">
      <c r="A36" s="455"/>
      <c r="B36" s="455"/>
      <c r="C36" s="455"/>
      <c r="D36" s="455"/>
      <c r="E36" s="455"/>
      <c r="F36" s="455"/>
    </row>
    <row r="37" spans="1:10" ht="13.5" customHeight="1" x14ac:dyDescent="0.2">
      <c r="A37" s="455"/>
      <c r="B37" s="455"/>
      <c r="C37" s="455"/>
      <c r="D37" s="455"/>
      <c r="E37" s="455"/>
      <c r="F37" s="455"/>
    </row>
    <row r="38" spans="1:10" x14ac:dyDescent="0.2">
      <c r="A38" s="455"/>
      <c r="B38" s="455"/>
      <c r="C38" s="455"/>
      <c r="D38" s="455"/>
      <c r="E38" s="455"/>
      <c r="F38" s="455"/>
    </row>
    <row r="39" spans="1:10" x14ac:dyDescent="0.2">
      <c r="A39" s="455"/>
      <c r="B39" s="455"/>
      <c r="C39" s="455"/>
      <c r="D39" s="455"/>
      <c r="E39" s="455"/>
      <c r="F39" s="455"/>
      <c r="J39" s="461"/>
    </row>
    <row r="40" spans="1:10" x14ac:dyDescent="0.2">
      <c r="A40" s="455"/>
      <c r="B40" s="455"/>
      <c r="C40" s="455"/>
      <c r="D40" s="455"/>
      <c r="E40" s="455"/>
      <c r="F40" s="455"/>
    </row>
    <row r="41" spans="1:10" x14ac:dyDescent="0.2">
      <c r="A41" s="455"/>
      <c r="B41" s="455"/>
      <c r="C41" s="455"/>
      <c r="D41" s="455"/>
      <c r="E41" s="455"/>
      <c r="F41" s="455"/>
    </row>
    <row r="42" spans="1:10" x14ac:dyDescent="0.2">
      <c r="A42" s="455"/>
      <c r="B42" s="455"/>
      <c r="C42" s="455"/>
      <c r="D42" s="455"/>
      <c r="E42" s="455"/>
      <c r="F42" s="455"/>
    </row>
    <row r="43" spans="1:10" ht="33" customHeight="1" x14ac:dyDescent="0.2">
      <c r="A43" s="455"/>
      <c r="B43" s="455"/>
      <c r="C43" s="455"/>
      <c r="D43" s="455"/>
      <c r="E43" s="455"/>
      <c r="F43" s="455"/>
    </row>
    <row r="44" spans="1:10" ht="16.5" customHeight="1" x14ac:dyDescent="0.2">
      <c r="A44" s="455"/>
      <c r="B44" s="455"/>
      <c r="C44" s="455"/>
      <c r="D44" s="455"/>
      <c r="E44" s="455"/>
      <c r="F44" s="455"/>
    </row>
    <row r="45" spans="1:10" x14ac:dyDescent="0.2">
      <c r="A45" s="455"/>
      <c r="B45" s="455"/>
      <c r="C45" s="455"/>
      <c r="D45" s="455"/>
      <c r="E45" s="455"/>
      <c r="F45" s="455"/>
    </row>
    <row r="46" spans="1:10" x14ac:dyDescent="0.2">
      <c r="A46" s="455"/>
      <c r="B46" s="455"/>
      <c r="C46" s="455"/>
      <c r="D46" s="455"/>
      <c r="E46" s="455"/>
      <c r="F46" s="455"/>
    </row>
    <row r="47" spans="1:10" x14ac:dyDescent="0.2">
      <c r="A47" s="455"/>
      <c r="B47" s="455"/>
      <c r="C47" s="455"/>
      <c r="D47" s="455"/>
      <c r="E47" s="455"/>
      <c r="F47" s="455"/>
    </row>
    <row r="48" spans="1:10" x14ac:dyDescent="0.2">
      <c r="A48" s="455"/>
      <c r="B48" s="455"/>
      <c r="C48" s="455"/>
      <c r="D48" s="455"/>
      <c r="E48" s="455"/>
      <c r="F48" s="455"/>
    </row>
    <row r="49" spans="1:6" x14ac:dyDescent="0.2">
      <c r="A49" s="455"/>
      <c r="B49" s="455"/>
      <c r="C49" s="455"/>
      <c r="D49" s="455"/>
      <c r="E49" s="455"/>
      <c r="F49" s="455"/>
    </row>
    <row r="50" spans="1:6" x14ac:dyDescent="0.2">
      <c r="A50" s="455"/>
      <c r="B50" s="455"/>
      <c r="C50" s="455"/>
      <c r="D50" s="455"/>
      <c r="E50" s="455"/>
      <c r="F50" s="455"/>
    </row>
    <row r="51" spans="1:6" x14ac:dyDescent="0.2">
      <c r="A51" s="455"/>
      <c r="B51" s="455"/>
      <c r="C51" s="455"/>
      <c r="D51" s="455"/>
      <c r="E51" s="455"/>
      <c r="F51" s="455"/>
    </row>
    <row r="52" spans="1:6" x14ac:dyDescent="0.2">
      <c r="A52" s="455"/>
      <c r="B52" s="455"/>
      <c r="C52" s="455"/>
      <c r="D52" s="455"/>
      <c r="E52" s="455"/>
      <c r="F52" s="455"/>
    </row>
    <row r="53" spans="1:6" x14ac:dyDescent="0.2">
      <c r="A53" s="455"/>
      <c r="B53" s="455"/>
      <c r="C53" s="455"/>
      <c r="D53" s="455"/>
      <c r="E53" s="455"/>
      <c r="F53" s="455"/>
    </row>
    <row r="54" spans="1:6" x14ac:dyDescent="0.2">
      <c r="A54" s="455"/>
      <c r="B54" s="455"/>
      <c r="C54" s="455"/>
      <c r="D54" s="455"/>
      <c r="E54" s="455"/>
      <c r="F54" s="455"/>
    </row>
    <row r="55" spans="1:6" x14ac:dyDescent="0.2">
      <c r="A55" s="455"/>
      <c r="B55" s="455"/>
      <c r="C55" s="455"/>
      <c r="D55" s="455"/>
      <c r="E55" s="455"/>
      <c r="F55" s="455"/>
    </row>
    <row r="56" spans="1:6" x14ac:dyDescent="0.2">
      <c r="A56" s="455"/>
      <c r="B56" s="455"/>
      <c r="C56" s="455"/>
      <c r="D56" s="455"/>
      <c r="E56" s="455"/>
      <c r="F56" s="455"/>
    </row>
    <row r="57" spans="1:6" x14ac:dyDescent="0.2">
      <c r="A57" s="455"/>
      <c r="B57" s="455"/>
      <c r="C57" s="455"/>
      <c r="D57" s="455"/>
      <c r="E57" s="455"/>
      <c r="F57" s="455"/>
    </row>
    <row r="58" spans="1:6" x14ac:dyDescent="0.2">
      <c r="A58" s="455"/>
      <c r="B58" s="455"/>
      <c r="C58" s="455"/>
      <c r="D58" s="455"/>
      <c r="E58" s="455"/>
      <c r="F58" s="455"/>
    </row>
    <row r="59" spans="1:6" x14ac:dyDescent="0.2">
      <c r="A59" s="455"/>
      <c r="B59" s="455"/>
      <c r="C59" s="455"/>
      <c r="D59" s="455"/>
      <c r="E59" s="455"/>
      <c r="F59" s="455"/>
    </row>
    <row r="60" spans="1:6" x14ac:dyDescent="0.2">
      <c r="A60" s="455"/>
      <c r="B60" s="455"/>
      <c r="C60" s="455"/>
      <c r="D60" s="455"/>
      <c r="E60" s="455"/>
      <c r="F60" s="455"/>
    </row>
    <row r="61" spans="1:6" x14ac:dyDescent="0.2">
      <c r="A61" s="455"/>
      <c r="B61" s="455"/>
      <c r="C61" s="455"/>
      <c r="D61" s="455"/>
      <c r="E61" s="455"/>
      <c r="F61" s="455"/>
    </row>
    <row r="62" spans="1:6" x14ac:dyDescent="0.2">
      <c r="A62" s="455"/>
      <c r="B62" s="455"/>
      <c r="C62" s="455"/>
      <c r="D62" s="455"/>
      <c r="E62" s="455"/>
      <c r="F62" s="455"/>
    </row>
    <row r="63" spans="1:6" x14ac:dyDescent="0.2">
      <c r="A63" s="455"/>
      <c r="B63" s="455"/>
      <c r="C63" s="455"/>
      <c r="D63" s="455"/>
      <c r="E63" s="455"/>
      <c r="F63" s="455"/>
    </row>
    <row r="64" spans="1:6" x14ac:dyDescent="0.2">
      <c r="A64" s="455"/>
      <c r="B64" s="455"/>
      <c r="C64" s="455"/>
      <c r="D64" s="455"/>
      <c r="E64" s="455"/>
      <c r="F64" s="455"/>
    </row>
    <row r="65" spans="1:6" x14ac:dyDescent="0.2">
      <c r="A65" s="455"/>
      <c r="B65" s="455"/>
      <c r="C65" s="455"/>
      <c r="D65" s="455"/>
      <c r="E65" s="455"/>
      <c r="F65" s="455"/>
    </row>
    <row r="66" spans="1:6" x14ac:dyDescent="0.2">
      <c r="A66" s="455"/>
      <c r="B66" s="455"/>
      <c r="C66" s="455"/>
      <c r="D66" s="455"/>
      <c r="E66" s="455"/>
      <c r="F66" s="455"/>
    </row>
    <row r="67" spans="1:6" x14ac:dyDescent="0.2">
      <c r="A67" s="455"/>
      <c r="B67" s="455"/>
      <c r="C67" s="455"/>
      <c r="D67" s="455"/>
      <c r="E67" s="455"/>
      <c r="F67" s="455"/>
    </row>
    <row r="68" spans="1:6" x14ac:dyDescent="0.2">
      <c r="A68" s="455"/>
      <c r="B68" s="455"/>
      <c r="C68" s="455"/>
      <c r="D68" s="455"/>
      <c r="E68" s="455"/>
      <c r="F68" s="455"/>
    </row>
    <row r="69" spans="1:6" x14ac:dyDescent="0.2">
      <c r="A69" s="455"/>
      <c r="B69" s="455"/>
      <c r="C69" s="455"/>
      <c r="D69" s="455"/>
      <c r="E69" s="455"/>
      <c r="F69" s="455"/>
    </row>
    <row r="70" spans="1:6" x14ac:dyDescent="0.2">
      <c r="A70" s="455"/>
      <c r="B70" s="455"/>
      <c r="C70" s="455"/>
      <c r="D70" s="455"/>
      <c r="E70" s="455"/>
      <c r="F70" s="455"/>
    </row>
    <row r="71" spans="1:6" x14ac:dyDescent="0.2">
      <c r="A71" s="455"/>
      <c r="B71" s="455"/>
      <c r="C71" s="455"/>
      <c r="D71" s="455"/>
      <c r="E71" s="455"/>
      <c r="F71" s="455"/>
    </row>
    <row r="72" spans="1:6" x14ac:dyDescent="0.2">
      <c r="A72" s="455"/>
      <c r="B72" s="455"/>
      <c r="C72" s="455"/>
      <c r="D72" s="455"/>
      <c r="E72" s="455"/>
      <c r="F72" s="455"/>
    </row>
    <row r="73" spans="1:6" x14ac:dyDescent="0.2">
      <c r="A73" s="455"/>
      <c r="B73" s="455"/>
      <c r="C73" s="455"/>
      <c r="D73" s="455"/>
      <c r="E73" s="455"/>
      <c r="F73" s="455"/>
    </row>
    <row r="74" spans="1:6" x14ac:dyDescent="0.2">
      <c r="A74" s="455"/>
      <c r="B74" s="455"/>
      <c r="C74" s="455"/>
      <c r="D74" s="455"/>
      <c r="E74" s="455"/>
      <c r="F74" s="455"/>
    </row>
    <row r="75" spans="1:6" x14ac:dyDescent="0.2">
      <c r="A75" s="455"/>
      <c r="B75" s="455"/>
      <c r="C75" s="455"/>
      <c r="D75" s="455"/>
      <c r="E75" s="455"/>
      <c r="F75" s="455"/>
    </row>
    <row r="76" spans="1:6" x14ac:dyDescent="0.2">
      <c r="A76" s="455"/>
      <c r="B76" s="455"/>
      <c r="C76" s="455"/>
      <c r="D76" s="455"/>
      <c r="E76" s="455"/>
      <c r="F76" s="455"/>
    </row>
    <row r="77" spans="1:6" x14ac:dyDescent="0.2">
      <c r="A77" s="455"/>
      <c r="B77" s="455"/>
      <c r="C77" s="455"/>
      <c r="D77" s="455"/>
      <c r="E77" s="455"/>
      <c r="F77" s="455"/>
    </row>
    <row r="78" spans="1:6" x14ac:dyDescent="0.2">
      <c r="A78" s="455"/>
      <c r="B78" s="455"/>
      <c r="C78" s="455"/>
      <c r="D78" s="455"/>
      <c r="E78" s="455"/>
      <c r="F78" s="455"/>
    </row>
    <row r="79" spans="1:6" x14ac:dyDescent="0.2">
      <c r="A79" s="455"/>
      <c r="B79" s="455"/>
      <c r="C79" s="455"/>
      <c r="D79" s="455"/>
      <c r="E79" s="455"/>
      <c r="F79" s="455"/>
    </row>
    <row r="80" spans="1:6" x14ac:dyDescent="0.2">
      <c r="A80" s="455"/>
      <c r="B80" s="455"/>
      <c r="C80" s="455"/>
      <c r="D80" s="455"/>
      <c r="E80" s="455"/>
      <c r="F80" s="455"/>
    </row>
    <row r="81" spans="1:6" x14ac:dyDescent="0.2">
      <c r="A81" s="455"/>
      <c r="B81" s="455"/>
      <c r="C81" s="455"/>
      <c r="D81" s="455"/>
      <c r="E81" s="455"/>
      <c r="F81" s="455"/>
    </row>
    <row r="82" spans="1:6" x14ac:dyDescent="0.2">
      <c r="A82" s="455"/>
      <c r="B82" s="455"/>
      <c r="C82" s="455"/>
      <c r="D82" s="455"/>
      <c r="E82" s="455"/>
      <c r="F82" s="455"/>
    </row>
    <row r="83" spans="1:6" x14ac:dyDescent="0.2">
      <c r="A83" s="455"/>
      <c r="B83" s="455"/>
      <c r="C83" s="455"/>
      <c r="D83" s="455"/>
      <c r="E83" s="455"/>
      <c r="F83" s="455"/>
    </row>
    <row r="84" spans="1:6" x14ac:dyDescent="0.2">
      <c r="A84" s="455"/>
      <c r="B84" s="455"/>
      <c r="C84" s="455"/>
      <c r="D84" s="455"/>
      <c r="E84" s="455"/>
      <c r="F84" s="455"/>
    </row>
    <row r="85" spans="1:6" x14ac:dyDescent="0.2">
      <c r="A85" s="455"/>
      <c r="B85" s="455"/>
      <c r="C85" s="455"/>
      <c r="D85" s="455"/>
      <c r="E85" s="455"/>
      <c r="F85" s="455"/>
    </row>
    <row r="86" spans="1:6" x14ac:dyDescent="0.2">
      <c r="A86" s="455"/>
      <c r="B86" s="455"/>
      <c r="C86" s="455"/>
      <c r="D86" s="455"/>
      <c r="E86" s="455"/>
      <c r="F86" s="455"/>
    </row>
    <row r="87" spans="1:6" x14ac:dyDescent="0.2">
      <c r="A87" s="455"/>
      <c r="B87" s="455"/>
      <c r="C87" s="455"/>
      <c r="D87" s="455"/>
      <c r="E87" s="455"/>
      <c r="F87" s="455"/>
    </row>
    <row r="88" spans="1:6" x14ac:dyDescent="0.2">
      <c r="A88" s="455"/>
      <c r="B88" s="455"/>
      <c r="C88" s="455"/>
      <c r="D88" s="455"/>
      <c r="E88" s="455"/>
      <c r="F88" s="455"/>
    </row>
    <row r="89" spans="1:6" x14ac:dyDescent="0.2">
      <c r="A89" s="455"/>
      <c r="B89" s="455"/>
      <c r="C89" s="455"/>
      <c r="D89" s="455"/>
      <c r="E89" s="455"/>
      <c r="F89" s="455"/>
    </row>
    <row r="90" spans="1:6" x14ac:dyDescent="0.2">
      <c r="A90" s="455"/>
      <c r="B90" s="455"/>
      <c r="C90" s="455"/>
      <c r="D90" s="455"/>
      <c r="E90" s="455"/>
      <c r="F90" s="455"/>
    </row>
    <row r="91" spans="1:6" x14ac:dyDescent="0.2">
      <c r="A91" s="455"/>
      <c r="B91" s="455"/>
      <c r="C91" s="455"/>
      <c r="D91" s="455"/>
      <c r="E91" s="455"/>
      <c r="F91" s="455"/>
    </row>
    <row r="92" spans="1:6" x14ac:dyDescent="0.2">
      <c r="A92" s="455"/>
      <c r="B92" s="455"/>
      <c r="C92" s="455"/>
      <c r="D92" s="455"/>
      <c r="E92" s="455"/>
      <c r="F92" s="455"/>
    </row>
    <row r="93" spans="1:6" x14ac:dyDescent="0.2">
      <c r="A93" s="455"/>
      <c r="B93" s="455"/>
      <c r="C93" s="455"/>
      <c r="D93" s="455"/>
      <c r="E93" s="455"/>
      <c r="F93" s="455"/>
    </row>
    <row r="94" spans="1:6" x14ac:dyDescent="0.2">
      <c r="A94" s="455"/>
      <c r="B94" s="455"/>
      <c r="C94" s="455"/>
      <c r="D94" s="455"/>
      <c r="E94" s="455"/>
      <c r="F94" s="455"/>
    </row>
    <row r="95" spans="1:6" x14ac:dyDescent="0.2">
      <c r="A95" s="455"/>
      <c r="B95" s="455"/>
      <c r="C95" s="455"/>
      <c r="D95" s="455"/>
      <c r="E95" s="455"/>
      <c r="F95" s="455"/>
    </row>
    <row r="96" spans="1:6" x14ac:dyDescent="0.2">
      <c r="A96" s="455"/>
      <c r="B96" s="455"/>
      <c r="C96" s="455"/>
      <c r="D96" s="455"/>
      <c r="E96" s="455"/>
      <c r="F96" s="455"/>
    </row>
    <row r="97" spans="1:6" x14ac:dyDescent="0.2">
      <c r="A97" s="455"/>
      <c r="B97" s="455"/>
      <c r="C97" s="455"/>
      <c r="D97" s="455"/>
      <c r="E97" s="455"/>
      <c r="F97" s="455"/>
    </row>
    <row r="98" spans="1:6" x14ac:dyDescent="0.2">
      <c r="A98" s="455"/>
      <c r="B98" s="455"/>
      <c r="C98" s="455"/>
      <c r="D98" s="455"/>
      <c r="E98" s="455"/>
      <c r="F98" s="455"/>
    </row>
    <row r="99" spans="1:6" x14ac:dyDescent="0.2">
      <c r="A99" s="455"/>
      <c r="B99" s="455"/>
      <c r="C99" s="455"/>
      <c r="D99" s="455"/>
      <c r="E99" s="455"/>
      <c r="F99" s="455"/>
    </row>
    <row r="100" spans="1:6" x14ac:dyDescent="0.2">
      <c r="A100" s="455"/>
      <c r="B100" s="455"/>
      <c r="C100" s="455"/>
      <c r="D100" s="455"/>
      <c r="E100" s="455"/>
      <c r="F100" s="455"/>
    </row>
    <row r="101" spans="1:6" x14ac:dyDescent="0.2">
      <c r="A101" s="455"/>
      <c r="B101" s="455"/>
      <c r="C101" s="455"/>
      <c r="D101" s="455"/>
      <c r="E101" s="455"/>
      <c r="F101" s="455"/>
    </row>
    <row r="102" spans="1:6" x14ac:dyDescent="0.2">
      <c r="A102" s="455"/>
      <c r="B102" s="455"/>
      <c r="C102" s="455"/>
      <c r="D102" s="455"/>
      <c r="E102" s="455"/>
      <c r="F102" s="455"/>
    </row>
    <row r="103" spans="1:6" x14ac:dyDescent="0.2">
      <c r="A103" s="455"/>
      <c r="B103" s="455"/>
      <c r="C103" s="455"/>
      <c r="D103" s="455"/>
      <c r="E103" s="455"/>
      <c r="F103" s="455"/>
    </row>
    <row r="104" spans="1:6" x14ac:dyDescent="0.2">
      <c r="A104" s="455"/>
      <c r="B104" s="455"/>
      <c r="C104" s="455"/>
      <c r="D104" s="455"/>
      <c r="E104" s="455"/>
      <c r="F104" s="455"/>
    </row>
    <row r="105" spans="1:6" x14ac:dyDescent="0.2">
      <c r="A105" s="455"/>
      <c r="B105" s="455"/>
      <c r="C105" s="455"/>
      <c r="D105" s="455"/>
      <c r="E105" s="455"/>
      <c r="F105" s="455"/>
    </row>
    <row r="106" spans="1:6" x14ac:dyDescent="0.2">
      <c r="A106" s="455"/>
      <c r="B106" s="455"/>
      <c r="C106" s="455"/>
      <c r="D106" s="455"/>
      <c r="E106" s="455"/>
      <c r="F106" s="455"/>
    </row>
    <row r="107" spans="1:6" x14ac:dyDescent="0.2">
      <c r="A107" s="455"/>
      <c r="B107" s="455"/>
      <c r="C107" s="455"/>
      <c r="D107" s="455"/>
      <c r="E107" s="455"/>
      <c r="F107" s="455"/>
    </row>
    <row r="108" spans="1:6" x14ac:dyDescent="0.2">
      <c r="A108" s="455"/>
      <c r="B108" s="455"/>
      <c r="C108" s="455"/>
      <c r="D108" s="455"/>
      <c r="E108" s="455"/>
      <c r="F108" s="455"/>
    </row>
    <row r="109" spans="1:6" x14ac:dyDescent="0.2">
      <c r="A109" s="455"/>
      <c r="B109" s="455"/>
      <c r="C109" s="455"/>
      <c r="D109" s="455"/>
      <c r="E109" s="455"/>
      <c r="F109" s="455"/>
    </row>
    <row r="110" spans="1:6" x14ac:dyDescent="0.2">
      <c r="A110" s="455"/>
      <c r="B110" s="455"/>
      <c r="C110" s="455"/>
      <c r="D110" s="455"/>
      <c r="E110" s="455"/>
      <c r="F110" s="455"/>
    </row>
    <row r="111" spans="1:6" x14ac:dyDescent="0.2">
      <c r="A111" s="455"/>
      <c r="B111" s="455"/>
      <c r="C111" s="455"/>
      <c r="D111" s="455"/>
      <c r="E111" s="455"/>
      <c r="F111" s="455"/>
    </row>
    <row r="112" spans="1:6" x14ac:dyDescent="0.2">
      <c r="A112" s="455"/>
      <c r="B112" s="455"/>
      <c r="C112" s="455"/>
      <c r="D112" s="455"/>
      <c r="E112" s="455"/>
      <c r="F112" s="455"/>
    </row>
    <row r="113" spans="1:6" x14ac:dyDescent="0.2">
      <c r="A113" s="455"/>
      <c r="B113" s="455"/>
      <c r="C113" s="455"/>
      <c r="D113" s="455"/>
      <c r="E113" s="455"/>
      <c r="F113" s="455"/>
    </row>
    <row r="114" spans="1:6" x14ac:dyDescent="0.2">
      <c r="A114" s="455"/>
      <c r="B114" s="455"/>
      <c r="C114" s="455"/>
      <c r="D114" s="455"/>
      <c r="E114" s="455"/>
      <c r="F114" s="455"/>
    </row>
    <row r="115" spans="1:6" x14ac:dyDescent="0.2">
      <c r="A115" s="455"/>
      <c r="B115" s="455"/>
      <c r="C115" s="455"/>
      <c r="D115" s="455"/>
      <c r="E115" s="455"/>
      <c r="F115" s="455"/>
    </row>
    <row r="116" spans="1:6" x14ac:dyDescent="0.2">
      <c r="A116" s="455"/>
      <c r="B116" s="455"/>
      <c r="C116" s="455"/>
      <c r="D116" s="455"/>
      <c r="E116" s="455"/>
      <c r="F116" s="455"/>
    </row>
    <row r="117" spans="1:6" x14ac:dyDescent="0.2">
      <c r="A117" s="455"/>
      <c r="B117" s="455"/>
      <c r="C117" s="455"/>
      <c r="D117" s="455"/>
      <c r="E117" s="455"/>
      <c r="F117" s="455"/>
    </row>
    <row r="118" spans="1:6" x14ac:dyDescent="0.2">
      <c r="A118" s="455"/>
      <c r="B118" s="455"/>
      <c r="C118" s="455"/>
      <c r="D118" s="455"/>
      <c r="E118" s="455"/>
      <c r="F118" s="455"/>
    </row>
    <row r="119" spans="1:6" x14ac:dyDescent="0.2">
      <c r="A119" s="455"/>
      <c r="B119" s="455"/>
      <c r="C119" s="455"/>
      <c r="D119" s="455"/>
      <c r="E119" s="455"/>
      <c r="F119" s="455"/>
    </row>
    <row r="120" spans="1:6" x14ac:dyDescent="0.2">
      <c r="A120" s="455"/>
      <c r="B120" s="455"/>
      <c r="C120" s="455"/>
      <c r="D120" s="455"/>
      <c r="E120" s="455"/>
      <c r="F120" s="455"/>
    </row>
    <row r="121" spans="1:6" x14ac:dyDescent="0.2">
      <c r="A121" s="455"/>
      <c r="B121" s="455"/>
      <c r="C121" s="455"/>
      <c r="D121" s="455"/>
      <c r="E121" s="455"/>
      <c r="F121" s="455"/>
    </row>
    <row r="122" spans="1:6" x14ac:dyDescent="0.2">
      <c r="A122" s="455"/>
      <c r="B122" s="455"/>
      <c r="C122" s="455"/>
      <c r="D122" s="455"/>
      <c r="E122" s="455"/>
      <c r="F122" s="455"/>
    </row>
    <row r="123" spans="1:6" x14ac:dyDescent="0.2">
      <c r="A123" s="455"/>
      <c r="B123" s="455"/>
      <c r="C123" s="455"/>
      <c r="D123" s="455"/>
      <c r="E123" s="455"/>
      <c r="F123" s="455"/>
    </row>
    <row r="124" spans="1:6" x14ac:dyDescent="0.2">
      <c r="A124" s="455"/>
      <c r="B124" s="455"/>
      <c r="C124" s="455"/>
      <c r="D124" s="455"/>
      <c r="E124" s="455"/>
      <c r="F124" s="455"/>
    </row>
    <row r="125" spans="1:6" x14ac:dyDescent="0.2">
      <c r="A125" s="455"/>
      <c r="B125" s="455"/>
      <c r="C125" s="455"/>
      <c r="D125" s="455"/>
      <c r="E125" s="455"/>
      <c r="F125" s="455"/>
    </row>
    <row r="126" spans="1:6" x14ac:dyDescent="0.2">
      <c r="A126" s="455"/>
      <c r="B126" s="455"/>
      <c r="C126" s="455"/>
      <c r="D126" s="455"/>
      <c r="E126" s="455"/>
      <c r="F126" s="455"/>
    </row>
    <row r="127" spans="1:6" x14ac:dyDescent="0.2">
      <c r="A127" s="455"/>
      <c r="B127" s="455"/>
      <c r="C127" s="455"/>
      <c r="D127" s="455"/>
      <c r="E127" s="455"/>
      <c r="F127" s="455"/>
    </row>
    <row r="128" spans="1:6" x14ac:dyDescent="0.2">
      <c r="A128" s="455"/>
      <c r="B128" s="455"/>
      <c r="C128" s="455"/>
      <c r="D128" s="455"/>
      <c r="E128" s="455"/>
      <c r="F128" s="455"/>
    </row>
    <row r="129" spans="1:6" x14ac:dyDescent="0.2">
      <c r="A129" s="455"/>
      <c r="B129" s="455"/>
      <c r="C129" s="455"/>
      <c r="D129" s="455"/>
      <c r="E129" s="455"/>
      <c r="F129" s="455"/>
    </row>
    <row r="130" spans="1:6" x14ac:dyDescent="0.2">
      <c r="A130" s="455"/>
      <c r="B130" s="455"/>
      <c r="C130" s="455"/>
      <c r="D130" s="455"/>
      <c r="E130" s="455"/>
      <c r="F130" s="455"/>
    </row>
    <row r="131" spans="1:6" x14ac:dyDescent="0.2">
      <c r="A131" s="455"/>
      <c r="B131" s="455"/>
      <c r="C131" s="455"/>
      <c r="D131" s="455"/>
      <c r="E131" s="455"/>
      <c r="F131" s="455"/>
    </row>
    <row r="132" spans="1:6" x14ac:dyDescent="0.2">
      <c r="A132" s="455"/>
      <c r="B132" s="455"/>
      <c r="C132" s="455"/>
      <c r="D132" s="455"/>
      <c r="E132" s="455"/>
      <c r="F132" s="455"/>
    </row>
    <row r="133" spans="1:6" x14ac:dyDescent="0.2">
      <c r="A133" s="455"/>
      <c r="B133" s="455"/>
      <c r="C133" s="455"/>
      <c r="D133" s="455"/>
      <c r="E133" s="455"/>
      <c r="F133" s="455"/>
    </row>
    <row r="134" spans="1:6" x14ac:dyDescent="0.2">
      <c r="A134" s="455"/>
      <c r="B134" s="455"/>
      <c r="C134" s="455"/>
      <c r="D134" s="455"/>
      <c r="E134" s="455"/>
      <c r="F134" s="455"/>
    </row>
    <row r="135" spans="1:6" x14ac:dyDescent="0.2">
      <c r="A135" s="455"/>
      <c r="B135" s="455"/>
      <c r="C135" s="455"/>
      <c r="D135" s="455"/>
      <c r="E135" s="455"/>
      <c r="F135" s="455"/>
    </row>
    <row r="136" spans="1:6" x14ac:dyDescent="0.2">
      <c r="A136" s="455"/>
      <c r="B136" s="455"/>
      <c r="C136" s="455"/>
      <c r="D136" s="455"/>
      <c r="E136" s="455"/>
      <c r="F136" s="455"/>
    </row>
    <row r="137" spans="1:6" x14ac:dyDescent="0.2">
      <c r="A137" s="455"/>
      <c r="B137" s="455"/>
      <c r="C137" s="455"/>
      <c r="D137" s="455"/>
      <c r="E137" s="455"/>
      <c r="F137" s="455"/>
    </row>
    <row r="138" spans="1:6" x14ac:dyDescent="0.2">
      <c r="A138" s="455"/>
      <c r="B138" s="455"/>
      <c r="C138" s="455"/>
      <c r="D138" s="455"/>
      <c r="E138" s="455"/>
      <c r="F138" s="455"/>
    </row>
    <row r="139" spans="1:6" x14ac:dyDescent="0.2">
      <c r="A139" s="455"/>
      <c r="B139" s="455"/>
      <c r="C139" s="455"/>
      <c r="D139" s="455"/>
      <c r="E139" s="455"/>
      <c r="F139" s="455"/>
    </row>
    <row r="140" spans="1:6" x14ac:dyDescent="0.2">
      <c r="A140" s="455"/>
      <c r="B140" s="455"/>
      <c r="C140" s="455"/>
      <c r="D140" s="455"/>
      <c r="E140" s="455"/>
      <c r="F140" s="455"/>
    </row>
    <row r="141" spans="1:6" x14ac:dyDescent="0.2">
      <c r="A141" s="455"/>
      <c r="B141" s="455"/>
      <c r="C141" s="455"/>
      <c r="D141" s="455"/>
      <c r="E141" s="455"/>
      <c r="F141" s="455"/>
    </row>
    <row r="142" spans="1:6" x14ac:dyDescent="0.2">
      <c r="A142" s="455"/>
      <c r="B142" s="455"/>
      <c r="C142" s="455"/>
      <c r="D142" s="455"/>
      <c r="E142" s="455"/>
      <c r="F142" s="455"/>
    </row>
    <row r="143" spans="1:6" x14ac:dyDescent="0.2">
      <c r="A143" s="455"/>
      <c r="B143" s="455"/>
      <c r="C143" s="455"/>
      <c r="D143" s="455"/>
      <c r="E143" s="455"/>
      <c r="F143" s="455"/>
    </row>
    <row r="144" spans="1:6" x14ac:dyDescent="0.2">
      <c r="A144" s="455"/>
      <c r="B144" s="455"/>
      <c r="C144" s="455"/>
      <c r="D144" s="455"/>
      <c r="E144" s="455"/>
      <c r="F144" s="455"/>
    </row>
    <row r="145" spans="1:6" x14ac:dyDescent="0.2">
      <c r="A145" s="455"/>
      <c r="B145" s="455"/>
      <c r="C145" s="455"/>
      <c r="D145" s="455"/>
      <c r="E145" s="455"/>
      <c r="F145" s="455"/>
    </row>
    <row r="146" spans="1:6" x14ac:dyDescent="0.2">
      <c r="A146" s="455"/>
      <c r="B146" s="455"/>
      <c r="C146" s="455"/>
      <c r="D146" s="455"/>
      <c r="E146" s="455"/>
      <c r="F146" s="455"/>
    </row>
    <row r="147" spans="1:6" x14ac:dyDescent="0.2">
      <c r="A147" s="455"/>
      <c r="B147" s="455"/>
      <c r="C147" s="455"/>
      <c r="D147" s="455"/>
      <c r="E147" s="455"/>
      <c r="F147" s="455"/>
    </row>
    <row r="148" spans="1:6" x14ac:dyDescent="0.2">
      <c r="A148" s="455"/>
      <c r="B148" s="455"/>
      <c r="C148" s="455"/>
      <c r="D148" s="455"/>
      <c r="E148" s="455"/>
      <c r="F148" s="455"/>
    </row>
    <row r="149" spans="1:6" x14ac:dyDescent="0.2">
      <c r="A149" s="455"/>
      <c r="B149" s="455"/>
      <c r="C149" s="455"/>
      <c r="D149" s="455"/>
      <c r="E149" s="455"/>
      <c r="F149" s="455"/>
    </row>
    <row r="150" spans="1:6" x14ac:dyDescent="0.2">
      <c r="A150" s="455"/>
      <c r="B150" s="455"/>
      <c r="C150" s="455"/>
      <c r="D150" s="455"/>
      <c r="E150" s="455"/>
      <c r="F150" s="455"/>
    </row>
    <row r="151" spans="1:6" x14ac:dyDescent="0.2">
      <c r="A151" s="455"/>
      <c r="B151" s="455"/>
      <c r="C151" s="455"/>
      <c r="D151" s="455"/>
      <c r="E151" s="455"/>
      <c r="F151" s="455"/>
    </row>
    <row r="152" spans="1:6" x14ac:dyDescent="0.2">
      <c r="A152" s="455"/>
      <c r="B152" s="455"/>
      <c r="C152" s="455"/>
      <c r="D152" s="455"/>
      <c r="E152" s="455"/>
      <c r="F152" s="455"/>
    </row>
    <row r="153" spans="1:6" x14ac:dyDescent="0.2">
      <c r="A153" s="455"/>
      <c r="B153" s="455"/>
      <c r="C153" s="455"/>
      <c r="D153" s="455"/>
      <c r="E153" s="455"/>
      <c r="F153" s="455"/>
    </row>
    <row r="154" spans="1:6" x14ac:dyDescent="0.2">
      <c r="A154" s="455"/>
      <c r="B154" s="455"/>
      <c r="C154" s="455"/>
      <c r="D154" s="455"/>
      <c r="E154" s="455"/>
      <c r="F154" s="455"/>
    </row>
    <row r="155" spans="1:6" x14ac:dyDescent="0.2">
      <c r="A155" s="455"/>
      <c r="B155" s="455"/>
      <c r="C155" s="455"/>
      <c r="D155" s="455"/>
      <c r="E155" s="455"/>
      <c r="F155" s="455"/>
    </row>
    <row r="156" spans="1:6" x14ac:dyDescent="0.2">
      <c r="A156" s="455"/>
      <c r="B156" s="455"/>
      <c r="C156" s="455"/>
      <c r="D156" s="455"/>
      <c r="E156" s="455"/>
      <c r="F156" s="455"/>
    </row>
    <row r="157" spans="1:6" x14ac:dyDescent="0.2">
      <c r="A157" s="455"/>
      <c r="B157" s="455"/>
      <c r="C157" s="455"/>
      <c r="D157" s="455"/>
      <c r="E157" s="455"/>
      <c r="F157" s="455"/>
    </row>
    <row r="158" spans="1:6" x14ac:dyDescent="0.2">
      <c r="A158" s="455"/>
      <c r="B158" s="455"/>
      <c r="C158" s="455"/>
      <c r="D158" s="455"/>
      <c r="E158" s="455"/>
      <c r="F158" s="455"/>
    </row>
    <row r="159" spans="1:6" x14ac:dyDescent="0.2">
      <c r="A159" s="455"/>
      <c r="B159" s="455"/>
      <c r="C159" s="455"/>
      <c r="D159" s="455"/>
      <c r="E159" s="455"/>
      <c r="F159" s="455"/>
    </row>
    <row r="160" spans="1:6" x14ac:dyDescent="0.2">
      <c r="A160" s="455"/>
      <c r="B160" s="455"/>
      <c r="C160" s="455"/>
      <c r="D160" s="455"/>
      <c r="E160" s="455"/>
      <c r="F160" s="455"/>
    </row>
    <row r="161" spans="1:6" x14ac:dyDescent="0.2">
      <c r="A161" s="455"/>
      <c r="B161" s="455"/>
      <c r="C161" s="455"/>
      <c r="D161" s="455"/>
      <c r="E161" s="455"/>
      <c r="F161" s="455"/>
    </row>
    <row r="162" spans="1:6" x14ac:dyDescent="0.2">
      <c r="A162" s="455"/>
      <c r="B162" s="455"/>
      <c r="C162" s="455"/>
      <c r="D162" s="455"/>
      <c r="E162" s="455"/>
      <c r="F162" s="455"/>
    </row>
    <row r="163" spans="1:6" x14ac:dyDescent="0.2">
      <c r="A163" s="455"/>
      <c r="B163" s="455"/>
      <c r="C163" s="455"/>
      <c r="D163" s="455"/>
      <c r="E163" s="455"/>
      <c r="F163" s="455"/>
    </row>
    <row r="164" spans="1:6" x14ac:dyDescent="0.2">
      <c r="A164" s="455"/>
      <c r="B164" s="455"/>
      <c r="C164" s="455"/>
      <c r="D164" s="455"/>
      <c r="E164" s="455"/>
      <c r="F164" s="455"/>
    </row>
    <row r="165" spans="1:6" x14ac:dyDescent="0.2">
      <c r="A165" s="455"/>
      <c r="B165" s="455"/>
      <c r="C165" s="455"/>
      <c r="D165" s="455"/>
      <c r="E165" s="455"/>
      <c r="F165" s="455"/>
    </row>
    <row r="166" spans="1:6" x14ac:dyDescent="0.2">
      <c r="A166" s="455"/>
      <c r="B166" s="455"/>
      <c r="C166" s="455"/>
      <c r="D166" s="455"/>
      <c r="E166" s="455"/>
      <c r="F166" s="455"/>
    </row>
    <row r="167" spans="1:6" x14ac:dyDescent="0.2">
      <c r="A167" s="455"/>
      <c r="B167" s="455"/>
      <c r="C167" s="455"/>
      <c r="D167" s="455"/>
      <c r="E167" s="455"/>
      <c r="F167" s="455"/>
    </row>
    <row r="168" spans="1:6" x14ac:dyDescent="0.2">
      <c r="A168" s="455"/>
      <c r="B168" s="455"/>
      <c r="C168" s="455"/>
      <c r="D168" s="455"/>
      <c r="E168" s="455"/>
      <c r="F168" s="455"/>
    </row>
    <row r="169" spans="1:6" x14ac:dyDescent="0.2">
      <c r="A169" s="455"/>
      <c r="B169" s="455"/>
      <c r="C169" s="455"/>
      <c r="D169" s="455"/>
      <c r="E169" s="455"/>
      <c r="F169" s="455"/>
    </row>
    <row r="170" spans="1:6" x14ac:dyDescent="0.2">
      <c r="A170" s="455"/>
      <c r="B170" s="455"/>
      <c r="C170" s="455"/>
      <c r="D170" s="455"/>
      <c r="E170" s="455"/>
      <c r="F170" s="455"/>
    </row>
    <row r="171" spans="1:6" x14ac:dyDescent="0.2">
      <c r="A171" s="455"/>
      <c r="B171" s="455"/>
      <c r="C171" s="455"/>
      <c r="D171" s="455"/>
      <c r="E171" s="455"/>
      <c r="F171" s="455"/>
    </row>
    <row r="172" spans="1:6" x14ac:dyDescent="0.2">
      <c r="A172" s="455"/>
      <c r="B172" s="455"/>
      <c r="C172" s="455"/>
      <c r="D172" s="455"/>
      <c r="E172" s="455"/>
      <c r="F172" s="455"/>
    </row>
    <row r="173" spans="1:6" x14ac:dyDescent="0.2">
      <c r="A173" s="455"/>
      <c r="B173" s="455"/>
      <c r="C173" s="455"/>
      <c r="D173" s="455"/>
      <c r="E173" s="455"/>
      <c r="F173" s="455"/>
    </row>
    <row r="174" spans="1:6" x14ac:dyDescent="0.2">
      <c r="A174" s="455"/>
      <c r="B174" s="455"/>
      <c r="C174" s="455"/>
      <c r="D174" s="455"/>
      <c r="E174" s="455"/>
      <c r="F174" s="455"/>
    </row>
    <row r="175" spans="1:6" x14ac:dyDescent="0.2">
      <c r="A175" s="455"/>
      <c r="B175" s="455"/>
      <c r="C175" s="455"/>
      <c r="D175" s="455"/>
      <c r="E175" s="455"/>
      <c r="F175" s="455"/>
    </row>
    <row r="176" spans="1:6" x14ac:dyDescent="0.2">
      <c r="A176" s="455"/>
      <c r="B176" s="455"/>
      <c r="C176" s="455"/>
      <c r="D176" s="455"/>
      <c r="E176" s="455"/>
      <c r="F176" s="455"/>
    </row>
    <row r="177" spans="1:6" x14ac:dyDescent="0.2">
      <c r="A177" s="455"/>
      <c r="B177" s="455"/>
      <c r="C177" s="455"/>
      <c r="D177" s="455"/>
      <c r="E177" s="455"/>
      <c r="F177" s="455"/>
    </row>
    <row r="178" spans="1:6" x14ac:dyDescent="0.2">
      <c r="A178" s="455"/>
      <c r="B178" s="455"/>
      <c r="C178" s="455"/>
      <c r="D178" s="455"/>
      <c r="E178" s="455"/>
      <c r="F178" s="455"/>
    </row>
    <row r="179" spans="1:6" x14ac:dyDescent="0.2">
      <c r="A179" s="455"/>
      <c r="B179" s="455"/>
      <c r="C179" s="455"/>
      <c r="D179" s="455"/>
      <c r="E179" s="455"/>
      <c r="F179" s="455"/>
    </row>
    <row r="180" spans="1:6" x14ac:dyDescent="0.2">
      <c r="A180" s="455"/>
      <c r="B180" s="455"/>
      <c r="C180" s="455"/>
      <c r="D180" s="455"/>
      <c r="E180" s="455"/>
      <c r="F180" s="455"/>
    </row>
    <row r="181" spans="1:6" x14ac:dyDescent="0.2">
      <c r="A181" s="455"/>
      <c r="B181" s="455"/>
      <c r="C181" s="455"/>
      <c r="D181" s="455"/>
      <c r="E181" s="455"/>
      <c r="F181" s="455"/>
    </row>
    <row r="182" spans="1:6" x14ac:dyDescent="0.2">
      <c r="A182" s="455"/>
      <c r="B182" s="455"/>
      <c r="C182" s="455"/>
      <c r="D182" s="455"/>
      <c r="E182" s="455"/>
      <c r="F182" s="455"/>
    </row>
    <row r="183" spans="1:6" x14ac:dyDescent="0.2">
      <c r="A183" s="455"/>
      <c r="B183" s="455"/>
      <c r="C183" s="455"/>
      <c r="D183" s="455"/>
      <c r="E183" s="455"/>
      <c r="F183" s="455"/>
    </row>
    <row r="184" spans="1:6" x14ac:dyDescent="0.2">
      <c r="A184" s="455"/>
      <c r="B184" s="455"/>
      <c r="C184" s="455"/>
      <c r="D184" s="455"/>
      <c r="E184" s="455"/>
      <c r="F184" s="455"/>
    </row>
    <row r="185" spans="1:6" x14ac:dyDescent="0.2">
      <c r="A185" s="455"/>
      <c r="B185" s="455"/>
      <c r="C185" s="455"/>
      <c r="D185" s="455"/>
      <c r="E185" s="455"/>
      <c r="F185" s="455"/>
    </row>
    <row r="186" spans="1:6" x14ac:dyDescent="0.2">
      <c r="A186" s="455"/>
      <c r="B186" s="455"/>
      <c r="C186" s="455"/>
      <c r="D186" s="455"/>
      <c r="E186" s="455"/>
      <c r="F186" s="455"/>
    </row>
    <row r="187" spans="1:6" x14ac:dyDescent="0.2">
      <c r="A187" s="455"/>
      <c r="B187" s="455"/>
      <c r="C187" s="455"/>
      <c r="D187" s="455"/>
      <c r="E187" s="455"/>
      <c r="F187" s="455"/>
    </row>
    <row r="188" spans="1:6" x14ac:dyDescent="0.2">
      <c r="A188" s="455"/>
      <c r="B188" s="455"/>
      <c r="C188" s="455"/>
      <c r="D188" s="455"/>
      <c r="E188" s="455"/>
      <c r="F188" s="455"/>
    </row>
    <row r="189" spans="1:6" x14ac:dyDescent="0.2">
      <c r="A189" s="455"/>
      <c r="B189" s="455"/>
      <c r="C189" s="455"/>
      <c r="D189" s="455"/>
      <c r="E189" s="455"/>
      <c r="F189" s="455"/>
    </row>
    <row r="190" spans="1:6" x14ac:dyDescent="0.2">
      <c r="A190" s="455"/>
      <c r="B190" s="455"/>
      <c r="C190" s="455"/>
      <c r="D190" s="455"/>
      <c r="E190" s="455"/>
      <c r="F190" s="455"/>
    </row>
    <row r="191" spans="1:6" x14ac:dyDescent="0.2">
      <c r="A191" s="455"/>
      <c r="B191" s="455"/>
      <c r="C191" s="455"/>
      <c r="D191" s="455"/>
      <c r="E191" s="455"/>
      <c r="F191" s="455"/>
    </row>
    <row r="192" spans="1:6" x14ac:dyDescent="0.2">
      <c r="A192" s="455"/>
      <c r="B192" s="455"/>
      <c r="C192" s="455"/>
      <c r="D192" s="455"/>
      <c r="E192" s="455"/>
      <c r="F192" s="455"/>
    </row>
    <row r="193" spans="1:6" x14ac:dyDescent="0.2">
      <c r="A193" s="455"/>
      <c r="B193" s="455"/>
      <c r="C193" s="455"/>
      <c r="D193" s="455"/>
      <c r="E193" s="455"/>
      <c r="F193" s="455"/>
    </row>
    <row r="194" spans="1:6" x14ac:dyDescent="0.2">
      <c r="A194" s="455"/>
      <c r="B194" s="455"/>
      <c r="C194" s="455"/>
      <c r="D194" s="455"/>
      <c r="E194" s="455"/>
      <c r="F194" s="455"/>
    </row>
    <row r="195" spans="1:6" x14ac:dyDescent="0.2">
      <c r="A195" s="455"/>
      <c r="B195" s="455"/>
      <c r="C195" s="455"/>
      <c r="D195" s="455"/>
      <c r="E195" s="455"/>
      <c r="F195" s="455"/>
    </row>
    <row r="196" spans="1:6" x14ac:dyDescent="0.2">
      <c r="A196" s="455"/>
      <c r="B196" s="455"/>
      <c r="C196" s="455"/>
      <c r="D196" s="455"/>
      <c r="E196" s="455"/>
      <c r="F196" s="455"/>
    </row>
    <row r="197" spans="1:6" x14ac:dyDescent="0.2">
      <c r="A197" s="455"/>
      <c r="B197" s="455"/>
      <c r="C197" s="455"/>
      <c r="D197" s="455"/>
      <c r="E197" s="455"/>
      <c r="F197" s="455"/>
    </row>
    <row r="198" spans="1:6" x14ac:dyDescent="0.2">
      <c r="A198" s="455"/>
      <c r="B198" s="455"/>
      <c r="C198" s="455"/>
      <c r="D198" s="455"/>
      <c r="E198" s="455"/>
      <c r="F198" s="455"/>
    </row>
    <row r="199" spans="1:6" x14ac:dyDescent="0.2">
      <c r="A199" s="455"/>
      <c r="B199" s="455"/>
      <c r="C199" s="455"/>
      <c r="D199" s="455"/>
      <c r="E199" s="455"/>
      <c r="F199" s="455"/>
    </row>
    <row r="200" spans="1:6" x14ac:dyDescent="0.2">
      <c r="A200" s="455"/>
      <c r="B200" s="455"/>
      <c r="C200" s="455"/>
      <c r="D200" s="455"/>
      <c r="E200" s="455"/>
      <c r="F200" s="455"/>
    </row>
    <row r="201" spans="1:6" x14ac:dyDescent="0.2">
      <c r="A201" s="455"/>
      <c r="B201" s="455"/>
      <c r="C201" s="455"/>
      <c r="D201" s="455"/>
      <c r="E201" s="455"/>
      <c r="F201" s="455"/>
    </row>
    <row r="202" spans="1:6" x14ac:dyDescent="0.2">
      <c r="A202" s="455"/>
      <c r="B202" s="455"/>
      <c r="C202" s="455"/>
      <c r="D202" s="455"/>
      <c r="E202" s="455"/>
      <c r="F202" s="455"/>
    </row>
    <row r="203" spans="1:6" x14ac:dyDescent="0.2">
      <c r="A203" s="455"/>
      <c r="B203" s="455"/>
      <c r="C203" s="455"/>
      <c r="D203" s="455"/>
      <c r="E203" s="455"/>
      <c r="F203" s="455"/>
    </row>
    <row r="204" spans="1:6" x14ac:dyDescent="0.2">
      <c r="A204" s="455"/>
      <c r="B204" s="455"/>
      <c r="C204" s="455"/>
      <c r="D204" s="455"/>
      <c r="E204" s="455"/>
      <c r="F204" s="455"/>
    </row>
    <row r="205" spans="1:6" x14ac:dyDescent="0.2">
      <c r="A205" s="455"/>
      <c r="B205" s="455"/>
      <c r="C205" s="455"/>
      <c r="D205" s="455"/>
      <c r="E205" s="455"/>
      <c r="F205" s="455"/>
    </row>
    <row r="206" spans="1:6" x14ac:dyDescent="0.2">
      <c r="A206" s="455"/>
      <c r="B206" s="455"/>
      <c r="C206" s="455"/>
      <c r="D206" s="455"/>
      <c r="E206" s="455"/>
      <c r="F206" s="455"/>
    </row>
    <row r="207" spans="1:6" x14ac:dyDescent="0.2">
      <c r="A207" s="455"/>
      <c r="B207" s="455"/>
      <c r="C207" s="455"/>
      <c r="D207" s="455"/>
      <c r="E207" s="455"/>
      <c r="F207" s="455"/>
    </row>
    <row r="208" spans="1:6" x14ac:dyDescent="0.2">
      <c r="A208" s="455"/>
      <c r="B208" s="455"/>
      <c r="C208" s="455"/>
      <c r="D208" s="455"/>
      <c r="E208" s="455"/>
      <c r="F208" s="455"/>
    </row>
    <row r="209" spans="1:6" x14ac:dyDescent="0.2">
      <c r="A209" s="455"/>
      <c r="B209" s="455"/>
      <c r="C209" s="455"/>
      <c r="D209" s="455"/>
      <c r="E209" s="455"/>
      <c r="F209" s="455"/>
    </row>
    <row r="210" spans="1:6" x14ac:dyDescent="0.2">
      <c r="A210" s="455"/>
      <c r="B210" s="455"/>
      <c r="C210" s="455"/>
      <c r="D210" s="455"/>
      <c r="E210" s="455"/>
      <c r="F210" s="455"/>
    </row>
    <row r="211" spans="1:6" x14ac:dyDescent="0.2">
      <c r="A211" s="455"/>
      <c r="B211" s="455"/>
      <c r="C211" s="455"/>
      <c r="D211" s="455"/>
      <c r="E211" s="455"/>
      <c r="F211" s="455"/>
    </row>
    <row r="212" spans="1:6" x14ac:dyDescent="0.2">
      <c r="A212" s="455"/>
      <c r="B212" s="455"/>
      <c r="C212" s="455"/>
      <c r="D212" s="455"/>
      <c r="E212" s="455"/>
      <c r="F212" s="455"/>
    </row>
    <row r="213" spans="1:6" x14ac:dyDescent="0.2">
      <c r="A213" s="455"/>
      <c r="B213" s="455"/>
      <c r="C213" s="455"/>
      <c r="D213" s="455"/>
      <c r="E213" s="455"/>
      <c r="F213" s="455"/>
    </row>
    <row r="214" spans="1:6" x14ac:dyDescent="0.2">
      <c r="A214" s="455"/>
      <c r="B214" s="455"/>
      <c r="C214" s="455"/>
      <c r="D214" s="455"/>
      <c r="E214" s="455"/>
      <c r="F214" s="455"/>
    </row>
    <row r="215" spans="1:6" x14ac:dyDescent="0.2">
      <c r="A215" s="455"/>
      <c r="B215" s="455"/>
      <c r="C215" s="455"/>
      <c r="D215" s="455"/>
      <c r="E215" s="455"/>
      <c r="F215" s="455"/>
    </row>
    <row r="216" spans="1:6" x14ac:dyDescent="0.2">
      <c r="A216" s="455"/>
      <c r="B216" s="455"/>
      <c r="C216" s="455"/>
      <c r="D216" s="455"/>
      <c r="E216" s="455"/>
      <c r="F216" s="455"/>
    </row>
    <row r="217" spans="1:6" x14ac:dyDescent="0.2">
      <c r="A217" s="455"/>
      <c r="B217" s="455"/>
      <c r="C217" s="455"/>
      <c r="D217" s="455"/>
      <c r="E217" s="455"/>
      <c r="F217" s="455"/>
    </row>
    <row r="218" spans="1:6" x14ac:dyDescent="0.2">
      <c r="A218" s="455"/>
      <c r="B218" s="455"/>
      <c r="C218" s="455"/>
      <c r="D218" s="455"/>
      <c r="E218" s="455"/>
      <c r="F218" s="455"/>
    </row>
    <row r="219" spans="1:6" x14ac:dyDescent="0.2">
      <c r="A219" s="455"/>
      <c r="B219" s="455"/>
      <c r="C219" s="455"/>
      <c r="D219" s="455"/>
      <c r="E219" s="455"/>
      <c r="F219" s="455"/>
    </row>
    <row r="220" spans="1:6" x14ac:dyDescent="0.2">
      <c r="A220" s="455"/>
      <c r="B220" s="455"/>
      <c r="C220" s="455"/>
      <c r="D220" s="455"/>
      <c r="E220" s="455"/>
      <c r="F220" s="455"/>
    </row>
    <row r="221" spans="1:6" x14ac:dyDescent="0.2">
      <c r="A221" s="455"/>
      <c r="B221" s="455"/>
      <c r="C221" s="455"/>
      <c r="D221" s="455"/>
      <c r="E221" s="455"/>
      <c r="F221" s="455"/>
    </row>
    <row r="222" spans="1:6" x14ac:dyDescent="0.2">
      <c r="A222" s="455"/>
      <c r="B222" s="455"/>
      <c r="C222" s="455"/>
      <c r="D222" s="455"/>
      <c r="E222" s="455"/>
      <c r="F222" s="455"/>
    </row>
    <row r="223" spans="1:6" x14ac:dyDescent="0.2">
      <c r="A223" s="455"/>
      <c r="B223" s="455"/>
      <c r="C223" s="455"/>
      <c r="D223" s="455"/>
      <c r="E223" s="455"/>
      <c r="F223" s="455"/>
    </row>
    <row r="224" spans="1:6" x14ac:dyDescent="0.2">
      <c r="A224" s="455"/>
      <c r="B224" s="455"/>
      <c r="C224" s="455"/>
      <c r="D224" s="455"/>
      <c r="E224" s="455"/>
      <c r="F224" s="455"/>
    </row>
    <row r="225" spans="1:6" x14ac:dyDescent="0.2">
      <c r="A225" s="455"/>
      <c r="B225" s="455"/>
      <c r="C225" s="455"/>
      <c r="D225" s="455"/>
      <c r="E225" s="455"/>
      <c r="F225" s="455"/>
    </row>
    <row r="226" spans="1:6" x14ac:dyDescent="0.2">
      <c r="A226" s="455"/>
      <c r="B226" s="455"/>
      <c r="C226" s="455"/>
      <c r="D226" s="455"/>
      <c r="E226" s="455"/>
      <c r="F226" s="455"/>
    </row>
    <row r="227" spans="1:6" x14ac:dyDescent="0.2">
      <c r="A227" s="455"/>
      <c r="B227" s="455"/>
      <c r="C227" s="455"/>
      <c r="D227" s="455"/>
      <c r="E227" s="455"/>
      <c r="F227" s="455"/>
    </row>
    <row r="228" spans="1:6" x14ac:dyDescent="0.2">
      <c r="A228" s="455"/>
      <c r="B228" s="455"/>
      <c r="C228" s="455"/>
      <c r="D228" s="455"/>
      <c r="E228" s="455"/>
      <c r="F228" s="455"/>
    </row>
    <row r="229" spans="1:6" x14ac:dyDescent="0.2">
      <c r="A229" s="455"/>
      <c r="B229" s="455"/>
      <c r="C229" s="455"/>
      <c r="D229" s="455"/>
      <c r="E229" s="455"/>
      <c r="F229" s="455"/>
    </row>
    <row r="230" spans="1:6" x14ac:dyDescent="0.2">
      <c r="A230" s="455"/>
      <c r="B230" s="455"/>
      <c r="C230" s="455"/>
      <c r="D230" s="455"/>
      <c r="E230" s="455"/>
      <c r="F230" s="455"/>
    </row>
    <row r="231" spans="1:6" x14ac:dyDescent="0.2">
      <c r="A231" s="455"/>
      <c r="B231" s="455"/>
      <c r="C231" s="455"/>
      <c r="D231" s="455"/>
      <c r="E231" s="455"/>
      <c r="F231" s="455"/>
    </row>
    <row r="232" spans="1:6" x14ac:dyDescent="0.2">
      <c r="A232" s="455"/>
      <c r="B232" s="455"/>
      <c r="C232" s="455"/>
      <c r="D232" s="455"/>
      <c r="E232" s="455"/>
      <c r="F232" s="455"/>
    </row>
    <row r="233" spans="1:6" x14ac:dyDescent="0.2">
      <c r="A233" s="455"/>
      <c r="B233" s="455"/>
      <c r="C233" s="455"/>
      <c r="D233" s="455"/>
      <c r="E233" s="455"/>
      <c r="F233" s="455"/>
    </row>
    <row r="234" spans="1:6" x14ac:dyDescent="0.2">
      <c r="A234" s="455"/>
      <c r="B234" s="455"/>
      <c r="C234" s="455"/>
      <c r="D234" s="455"/>
      <c r="E234" s="455"/>
      <c r="F234" s="455"/>
    </row>
    <row r="235" spans="1:6" x14ac:dyDescent="0.2">
      <c r="A235" s="455"/>
      <c r="B235" s="455"/>
      <c r="C235" s="455"/>
      <c r="D235" s="455"/>
      <c r="E235" s="455"/>
      <c r="F235" s="455"/>
    </row>
    <row r="236" spans="1:6" x14ac:dyDescent="0.2">
      <c r="A236" s="455"/>
      <c r="B236" s="455"/>
      <c r="C236" s="455"/>
      <c r="D236" s="455"/>
      <c r="E236" s="455"/>
      <c r="F236" s="455"/>
    </row>
    <row r="237" spans="1:6" x14ac:dyDescent="0.2">
      <c r="A237" s="455"/>
      <c r="B237" s="455"/>
      <c r="C237" s="455"/>
      <c r="D237" s="455"/>
      <c r="E237" s="455"/>
      <c r="F237" s="455"/>
    </row>
    <row r="238" spans="1:6" x14ac:dyDescent="0.2">
      <c r="A238" s="455"/>
      <c r="B238" s="455"/>
      <c r="C238" s="455"/>
      <c r="D238" s="455"/>
      <c r="E238" s="455"/>
      <c r="F238" s="455"/>
    </row>
    <row r="239" spans="1:6" x14ac:dyDescent="0.2">
      <c r="A239" s="455"/>
      <c r="B239" s="455"/>
      <c r="C239" s="455"/>
      <c r="D239" s="455"/>
      <c r="E239" s="455"/>
      <c r="F239" s="455"/>
    </row>
    <row r="240" spans="1:6" x14ac:dyDescent="0.2">
      <c r="A240" s="455"/>
      <c r="B240" s="455"/>
      <c r="C240" s="455"/>
      <c r="D240" s="455"/>
      <c r="E240" s="455"/>
      <c r="F240" s="455"/>
    </row>
    <row r="241" spans="1:6" x14ac:dyDescent="0.2">
      <c r="A241" s="455"/>
      <c r="B241" s="455"/>
      <c r="C241" s="455"/>
      <c r="D241" s="455"/>
      <c r="E241" s="455"/>
      <c r="F241" s="455"/>
    </row>
    <row r="242" spans="1:6" x14ac:dyDescent="0.2">
      <c r="A242" s="455"/>
      <c r="B242" s="455"/>
      <c r="C242" s="455"/>
      <c r="D242" s="455"/>
      <c r="E242" s="455"/>
      <c r="F242" s="455"/>
    </row>
    <row r="243" spans="1:6" x14ac:dyDescent="0.2">
      <c r="A243" s="455"/>
      <c r="B243" s="455"/>
      <c r="C243" s="455"/>
      <c r="D243" s="455"/>
      <c r="E243" s="455"/>
      <c r="F243" s="455"/>
    </row>
    <row r="244" spans="1:6" x14ac:dyDescent="0.2">
      <c r="A244" s="455"/>
      <c r="B244" s="455"/>
      <c r="C244" s="455"/>
      <c r="D244" s="455"/>
      <c r="E244" s="455"/>
      <c r="F244" s="455"/>
    </row>
    <row r="245" spans="1:6" x14ac:dyDescent="0.2">
      <c r="A245" s="455"/>
      <c r="B245" s="455"/>
      <c r="C245" s="455"/>
      <c r="D245" s="455"/>
      <c r="E245" s="455"/>
      <c r="F245" s="455"/>
    </row>
    <row r="246" spans="1:6" x14ac:dyDescent="0.2">
      <c r="A246" s="455"/>
      <c r="B246" s="455"/>
      <c r="C246" s="455"/>
      <c r="D246" s="455"/>
      <c r="E246" s="455"/>
      <c r="F246" s="455"/>
    </row>
    <row r="247" spans="1:6" x14ac:dyDescent="0.2">
      <c r="A247" s="455"/>
      <c r="B247" s="455"/>
      <c r="C247" s="455"/>
      <c r="D247" s="455"/>
      <c r="E247" s="455"/>
      <c r="F247" s="455"/>
    </row>
    <row r="248" spans="1:6" x14ac:dyDescent="0.2">
      <c r="A248" s="455"/>
      <c r="B248" s="455"/>
      <c r="C248" s="455"/>
      <c r="D248" s="455"/>
      <c r="E248" s="455"/>
      <c r="F248" s="455"/>
    </row>
    <row r="249" spans="1:6" x14ac:dyDescent="0.2">
      <c r="A249" s="455"/>
      <c r="B249" s="455"/>
      <c r="C249" s="455"/>
      <c r="D249" s="455"/>
      <c r="E249" s="455"/>
      <c r="F249" s="455"/>
    </row>
    <row r="250" spans="1:6" x14ac:dyDescent="0.2">
      <c r="A250" s="455"/>
      <c r="B250" s="455"/>
      <c r="C250" s="455"/>
      <c r="D250" s="455"/>
      <c r="E250" s="455"/>
      <c r="F250" s="455"/>
    </row>
    <row r="251" spans="1:6" x14ac:dyDescent="0.2">
      <c r="A251" s="455"/>
      <c r="B251" s="455"/>
      <c r="C251" s="455"/>
      <c r="D251" s="455"/>
      <c r="E251" s="455"/>
      <c r="F251" s="455"/>
    </row>
    <row r="252" spans="1:6" x14ac:dyDescent="0.2">
      <c r="A252" s="455"/>
      <c r="B252" s="455"/>
      <c r="C252" s="455"/>
      <c r="D252" s="455"/>
      <c r="E252" s="455"/>
      <c r="F252" s="455"/>
    </row>
    <row r="253" spans="1:6" x14ac:dyDescent="0.2">
      <c r="A253" s="455"/>
      <c r="B253" s="455"/>
      <c r="C253" s="455"/>
      <c r="D253" s="455"/>
      <c r="E253" s="455"/>
      <c r="F253" s="455"/>
    </row>
    <row r="254" spans="1:6" x14ac:dyDescent="0.2">
      <c r="A254" s="455"/>
      <c r="B254" s="455"/>
      <c r="C254" s="455"/>
      <c r="D254" s="455"/>
      <c r="E254" s="455"/>
      <c r="F254" s="455"/>
    </row>
    <row r="255" spans="1:6" x14ac:dyDescent="0.2">
      <c r="A255" s="455"/>
      <c r="B255" s="455"/>
      <c r="C255" s="455"/>
      <c r="D255" s="455"/>
      <c r="E255" s="455"/>
      <c r="F255" s="455"/>
    </row>
    <row r="256" spans="1:6" x14ac:dyDescent="0.2">
      <c r="A256" s="455"/>
      <c r="B256" s="455"/>
      <c r="C256" s="455"/>
      <c r="D256" s="455"/>
      <c r="E256" s="455"/>
      <c r="F256" s="455"/>
    </row>
    <row r="257" spans="1:6" x14ac:dyDescent="0.2">
      <c r="A257" s="455"/>
      <c r="B257" s="455"/>
      <c r="C257" s="455"/>
      <c r="D257" s="455"/>
      <c r="E257" s="455"/>
      <c r="F257" s="455"/>
    </row>
    <row r="258" spans="1:6" x14ac:dyDescent="0.2">
      <c r="A258" s="455"/>
      <c r="B258" s="455"/>
      <c r="C258" s="455"/>
      <c r="D258" s="455"/>
      <c r="E258" s="455"/>
      <c r="F258" s="455"/>
    </row>
    <row r="259" spans="1:6" x14ac:dyDescent="0.2">
      <c r="A259" s="455"/>
      <c r="B259" s="455"/>
      <c r="C259" s="455"/>
      <c r="D259" s="455"/>
      <c r="E259" s="455"/>
      <c r="F259" s="455"/>
    </row>
    <row r="260" spans="1:6" x14ac:dyDescent="0.2">
      <c r="A260" s="455"/>
      <c r="B260" s="455"/>
      <c r="C260" s="455"/>
      <c r="D260" s="455"/>
      <c r="E260" s="455"/>
      <c r="F260" s="455"/>
    </row>
    <row r="261" spans="1:6" x14ac:dyDescent="0.2">
      <c r="A261" s="455"/>
      <c r="B261" s="455"/>
      <c r="C261" s="455"/>
      <c r="D261" s="455"/>
      <c r="E261" s="455"/>
      <c r="F261" s="455"/>
    </row>
    <row r="262" spans="1:6" x14ac:dyDescent="0.2">
      <c r="A262" s="455"/>
      <c r="B262" s="455"/>
      <c r="C262" s="455"/>
      <c r="D262" s="455"/>
      <c r="E262" s="455"/>
      <c r="F262" s="455"/>
    </row>
    <row r="263" spans="1:6" x14ac:dyDescent="0.2">
      <c r="A263" s="455"/>
      <c r="B263" s="455"/>
      <c r="C263" s="455"/>
      <c r="D263" s="455"/>
      <c r="E263" s="455"/>
      <c r="F263" s="455"/>
    </row>
    <row r="264" spans="1:6" x14ac:dyDescent="0.2">
      <c r="A264" s="455"/>
      <c r="B264" s="455"/>
      <c r="C264" s="455"/>
      <c r="D264" s="455"/>
      <c r="E264" s="455"/>
      <c r="F264" s="455"/>
    </row>
    <row r="265" spans="1:6" x14ac:dyDescent="0.2">
      <c r="A265" s="455"/>
      <c r="B265" s="455"/>
      <c r="C265" s="455"/>
      <c r="D265" s="455"/>
      <c r="E265" s="455"/>
      <c r="F265" s="455"/>
    </row>
    <row r="266" spans="1:6" x14ac:dyDescent="0.2">
      <c r="A266" s="455"/>
      <c r="B266" s="455"/>
      <c r="C266" s="455"/>
      <c r="D266" s="455"/>
      <c r="E266" s="455"/>
      <c r="F266" s="455"/>
    </row>
    <row r="267" spans="1:6" x14ac:dyDescent="0.2">
      <c r="A267" s="455"/>
      <c r="B267" s="455"/>
      <c r="C267" s="455"/>
      <c r="D267" s="455"/>
      <c r="E267" s="455"/>
      <c r="F267" s="455"/>
    </row>
    <row r="268" spans="1:6" x14ac:dyDescent="0.2">
      <c r="A268" s="455"/>
      <c r="B268" s="455"/>
      <c r="C268" s="455"/>
      <c r="D268" s="455"/>
      <c r="E268" s="455"/>
      <c r="F268" s="455"/>
    </row>
    <row r="269" spans="1:6" x14ac:dyDescent="0.2">
      <c r="A269" s="455"/>
      <c r="B269" s="455"/>
      <c r="C269" s="455"/>
      <c r="D269" s="455"/>
      <c r="E269" s="455"/>
      <c r="F269" s="455"/>
    </row>
    <row r="270" spans="1:6" x14ac:dyDescent="0.2">
      <c r="A270" s="455"/>
      <c r="B270" s="455"/>
      <c r="C270" s="455"/>
      <c r="D270" s="455"/>
      <c r="E270" s="455"/>
      <c r="F270" s="455"/>
    </row>
    <row r="271" spans="1:6" x14ac:dyDescent="0.2">
      <c r="A271" s="455"/>
      <c r="B271" s="455"/>
      <c r="C271" s="455"/>
      <c r="D271" s="455"/>
      <c r="E271" s="455"/>
      <c r="F271" s="455"/>
    </row>
    <row r="272" spans="1:6" x14ac:dyDescent="0.2">
      <c r="A272" s="455"/>
      <c r="B272" s="455"/>
      <c r="C272" s="455"/>
      <c r="D272" s="455"/>
      <c r="E272" s="455"/>
      <c r="F272" s="455"/>
    </row>
    <row r="273" spans="1:6" x14ac:dyDescent="0.2">
      <c r="A273" s="455"/>
      <c r="B273" s="455"/>
      <c r="C273" s="455"/>
      <c r="D273" s="455"/>
      <c r="E273" s="455"/>
      <c r="F273" s="455"/>
    </row>
    <row r="274" spans="1:6" x14ac:dyDescent="0.2">
      <c r="A274" s="455"/>
      <c r="B274" s="455"/>
      <c r="C274" s="455"/>
      <c r="D274" s="455"/>
      <c r="E274" s="455"/>
      <c r="F274" s="455"/>
    </row>
    <row r="275" spans="1:6" x14ac:dyDescent="0.2">
      <c r="A275" s="455"/>
      <c r="B275" s="455"/>
      <c r="C275" s="455"/>
      <c r="D275" s="455"/>
      <c r="E275" s="455"/>
      <c r="F275" s="455"/>
    </row>
    <row r="276" spans="1:6" x14ac:dyDescent="0.2">
      <c r="A276" s="455"/>
      <c r="B276" s="455"/>
      <c r="C276" s="455"/>
      <c r="D276" s="455"/>
      <c r="E276" s="455"/>
      <c r="F276" s="455"/>
    </row>
    <row r="277" spans="1:6" x14ac:dyDescent="0.2">
      <c r="A277" s="455"/>
      <c r="B277" s="455"/>
      <c r="C277" s="455"/>
      <c r="D277" s="455"/>
      <c r="E277" s="455"/>
      <c r="F277" s="455"/>
    </row>
    <row r="278" spans="1:6" x14ac:dyDescent="0.2">
      <c r="A278" s="455"/>
      <c r="B278" s="455"/>
      <c r="C278" s="455"/>
      <c r="D278" s="455"/>
      <c r="E278" s="455"/>
      <c r="F278" s="455"/>
    </row>
    <row r="279" spans="1:6" x14ac:dyDescent="0.2">
      <c r="A279" s="455"/>
      <c r="B279" s="455"/>
      <c r="C279" s="455"/>
      <c r="D279" s="455"/>
      <c r="E279" s="455"/>
      <c r="F279" s="455"/>
    </row>
    <row r="280" spans="1:6" x14ac:dyDescent="0.2">
      <c r="A280" s="455"/>
      <c r="B280" s="455"/>
      <c r="C280" s="455"/>
      <c r="D280" s="455"/>
      <c r="E280" s="455"/>
      <c r="F280" s="455"/>
    </row>
    <row r="281" spans="1:6" x14ac:dyDescent="0.2">
      <c r="A281" s="455"/>
      <c r="B281" s="455"/>
      <c r="C281" s="455"/>
      <c r="D281" s="455"/>
      <c r="E281" s="455"/>
      <c r="F281" s="455"/>
    </row>
    <row r="282" spans="1:6" x14ac:dyDescent="0.2">
      <c r="A282" s="455"/>
      <c r="B282" s="455"/>
      <c r="C282" s="455"/>
      <c r="D282" s="455"/>
      <c r="E282" s="455"/>
      <c r="F282" s="455"/>
    </row>
    <row r="283" spans="1:6" x14ac:dyDescent="0.2">
      <c r="A283" s="455"/>
      <c r="B283" s="455"/>
      <c r="C283" s="455"/>
      <c r="D283" s="455"/>
      <c r="E283" s="455"/>
      <c r="F283" s="455"/>
    </row>
    <row r="284" spans="1:6" x14ac:dyDescent="0.2">
      <c r="A284" s="455"/>
      <c r="B284" s="455"/>
      <c r="C284" s="455"/>
      <c r="D284" s="455"/>
      <c r="E284" s="455"/>
      <c r="F284" s="455"/>
    </row>
    <row r="285" spans="1:6" x14ac:dyDescent="0.2">
      <c r="A285" s="455"/>
      <c r="B285" s="455"/>
      <c r="C285" s="455"/>
      <c r="D285" s="455"/>
      <c r="E285" s="455"/>
      <c r="F285" s="455"/>
    </row>
    <row r="286" spans="1:6" x14ac:dyDescent="0.2">
      <c r="A286" s="455"/>
      <c r="B286" s="455"/>
      <c r="C286" s="455"/>
      <c r="D286" s="455"/>
      <c r="E286" s="455"/>
      <c r="F286" s="455"/>
    </row>
    <row r="287" spans="1:6" x14ac:dyDescent="0.2">
      <c r="A287" s="455"/>
      <c r="B287" s="455"/>
      <c r="C287" s="455"/>
      <c r="D287" s="455"/>
      <c r="E287" s="455"/>
      <c r="F287" s="455"/>
    </row>
    <row r="288" spans="1:6" x14ac:dyDescent="0.2">
      <c r="A288" s="455"/>
      <c r="B288" s="455"/>
      <c r="C288" s="455"/>
      <c r="D288" s="455"/>
      <c r="E288" s="455"/>
      <c r="F288" s="455"/>
    </row>
    <row r="289" spans="1:6" x14ac:dyDescent="0.2">
      <c r="A289" s="455"/>
      <c r="B289" s="455"/>
      <c r="C289" s="455"/>
      <c r="D289" s="455"/>
      <c r="E289" s="455"/>
      <c r="F289" s="455"/>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4" customWidth="1"/>
    <col min="2" max="2" width="78.75" style="464" customWidth="1"/>
    <col min="3" max="5" width="10.25" style="464"/>
    <col min="6" max="6" width="4.25" style="464" customWidth="1"/>
    <col min="7" max="256" width="10.25" style="464"/>
    <col min="257" max="257" width="1.25" style="464" customWidth="1"/>
    <col min="258" max="258" width="78.75" style="464" customWidth="1"/>
    <col min="259" max="261" width="10.25" style="464"/>
    <col min="262" max="262" width="4.25" style="464" customWidth="1"/>
    <col min="263" max="512" width="10.25" style="464"/>
    <col min="513" max="513" width="1.25" style="464" customWidth="1"/>
    <col min="514" max="514" width="78.75" style="464" customWidth="1"/>
    <col min="515" max="517" width="10.25" style="464"/>
    <col min="518" max="518" width="4.25" style="464" customWidth="1"/>
    <col min="519" max="768" width="10.25" style="464"/>
    <col min="769" max="769" width="1.25" style="464" customWidth="1"/>
    <col min="770" max="770" width="78.75" style="464" customWidth="1"/>
    <col min="771" max="773" width="10.25" style="464"/>
    <col min="774" max="774" width="4.25" style="464" customWidth="1"/>
    <col min="775" max="1024" width="10.25" style="464"/>
    <col min="1025" max="1025" width="1.25" style="464" customWidth="1"/>
    <col min="1026" max="1026" width="78.75" style="464" customWidth="1"/>
    <col min="1027" max="1029" width="10.25" style="464"/>
    <col min="1030" max="1030" width="4.25" style="464" customWidth="1"/>
    <col min="1031" max="1280" width="10.25" style="464"/>
    <col min="1281" max="1281" width="1.25" style="464" customWidth="1"/>
    <col min="1282" max="1282" width="78.75" style="464" customWidth="1"/>
    <col min="1283" max="1285" width="10.25" style="464"/>
    <col min="1286" max="1286" width="4.25" style="464" customWidth="1"/>
    <col min="1287" max="1536" width="10.25" style="464"/>
    <col min="1537" max="1537" width="1.25" style="464" customWidth="1"/>
    <col min="1538" max="1538" width="78.75" style="464" customWidth="1"/>
    <col min="1539" max="1541" width="10.25" style="464"/>
    <col min="1542" max="1542" width="4.25" style="464" customWidth="1"/>
    <col min="1543" max="1792" width="10.25" style="464"/>
    <col min="1793" max="1793" width="1.25" style="464" customWidth="1"/>
    <col min="1794" max="1794" width="78.75" style="464" customWidth="1"/>
    <col min="1795" max="1797" width="10.25" style="464"/>
    <col min="1798" max="1798" width="4.25" style="464" customWidth="1"/>
    <col min="1799" max="2048" width="10.25" style="464"/>
    <col min="2049" max="2049" width="1.25" style="464" customWidth="1"/>
    <col min="2050" max="2050" width="78.75" style="464" customWidth="1"/>
    <col min="2051" max="2053" width="10.25" style="464"/>
    <col min="2054" max="2054" width="4.25" style="464" customWidth="1"/>
    <col min="2055" max="2304" width="10.25" style="464"/>
    <col min="2305" max="2305" width="1.25" style="464" customWidth="1"/>
    <col min="2306" max="2306" width="78.75" style="464" customWidth="1"/>
    <col min="2307" max="2309" width="10.25" style="464"/>
    <col min="2310" max="2310" width="4.25" style="464" customWidth="1"/>
    <col min="2311" max="2560" width="10.25" style="464"/>
    <col min="2561" max="2561" width="1.25" style="464" customWidth="1"/>
    <col min="2562" max="2562" width="78.75" style="464" customWidth="1"/>
    <col min="2563" max="2565" width="10.25" style="464"/>
    <col min="2566" max="2566" width="4.25" style="464" customWidth="1"/>
    <col min="2567" max="2816" width="10.25" style="464"/>
    <col min="2817" max="2817" width="1.25" style="464" customWidth="1"/>
    <col min="2818" max="2818" width="78.75" style="464" customWidth="1"/>
    <col min="2819" max="2821" width="10.25" style="464"/>
    <col min="2822" max="2822" width="4.25" style="464" customWidth="1"/>
    <col min="2823" max="3072" width="10.25" style="464"/>
    <col min="3073" max="3073" width="1.25" style="464" customWidth="1"/>
    <col min="3074" max="3074" width="78.75" style="464" customWidth="1"/>
    <col min="3075" max="3077" width="10.25" style="464"/>
    <col min="3078" max="3078" width="4.25" style="464" customWidth="1"/>
    <col min="3079" max="3328" width="10.25" style="464"/>
    <col min="3329" max="3329" width="1.25" style="464" customWidth="1"/>
    <col min="3330" max="3330" width="78.75" style="464" customWidth="1"/>
    <col min="3331" max="3333" width="10.25" style="464"/>
    <col min="3334" max="3334" width="4.25" style="464" customWidth="1"/>
    <col min="3335" max="3584" width="10.25" style="464"/>
    <col min="3585" max="3585" width="1.25" style="464" customWidth="1"/>
    <col min="3586" max="3586" width="78.75" style="464" customWidth="1"/>
    <col min="3587" max="3589" width="10.25" style="464"/>
    <col min="3590" max="3590" width="4.25" style="464" customWidth="1"/>
    <col min="3591" max="3840" width="10.25" style="464"/>
    <col min="3841" max="3841" width="1.25" style="464" customWidth="1"/>
    <col min="3842" max="3842" width="78.75" style="464" customWidth="1"/>
    <col min="3843" max="3845" width="10.25" style="464"/>
    <col min="3846" max="3846" width="4.25" style="464" customWidth="1"/>
    <col min="3847" max="4096" width="10.25" style="464"/>
    <col min="4097" max="4097" width="1.25" style="464" customWidth="1"/>
    <col min="4098" max="4098" width="78.75" style="464" customWidth="1"/>
    <col min="4099" max="4101" width="10.25" style="464"/>
    <col min="4102" max="4102" width="4.25" style="464" customWidth="1"/>
    <col min="4103" max="4352" width="10.25" style="464"/>
    <col min="4353" max="4353" width="1.25" style="464" customWidth="1"/>
    <col min="4354" max="4354" width="78.75" style="464" customWidth="1"/>
    <col min="4355" max="4357" width="10.25" style="464"/>
    <col min="4358" max="4358" width="4.25" style="464" customWidth="1"/>
    <col min="4359" max="4608" width="10.25" style="464"/>
    <col min="4609" max="4609" width="1.25" style="464" customWidth="1"/>
    <col min="4610" max="4610" width="78.75" style="464" customWidth="1"/>
    <col min="4611" max="4613" width="10.25" style="464"/>
    <col min="4614" max="4614" width="4.25" style="464" customWidth="1"/>
    <col min="4615" max="4864" width="10.25" style="464"/>
    <col min="4865" max="4865" width="1.25" style="464" customWidth="1"/>
    <col min="4866" max="4866" width="78.75" style="464" customWidth="1"/>
    <col min="4867" max="4869" width="10.25" style="464"/>
    <col min="4870" max="4870" width="4.25" style="464" customWidth="1"/>
    <col min="4871" max="5120" width="10.25" style="464"/>
    <col min="5121" max="5121" width="1.25" style="464" customWidth="1"/>
    <col min="5122" max="5122" width="78.75" style="464" customWidth="1"/>
    <col min="5123" max="5125" width="10.25" style="464"/>
    <col min="5126" max="5126" width="4.25" style="464" customWidth="1"/>
    <col min="5127" max="5376" width="10.25" style="464"/>
    <col min="5377" max="5377" width="1.25" style="464" customWidth="1"/>
    <col min="5378" max="5378" width="78.75" style="464" customWidth="1"/>
    <col min="5379" max="5381" width="10.25" style="464"/>
    <col min="5382" max="5382" width="4.25" style="464" customWidth="1"/>
    <col min="5383" max="5632" width="10.25" style="464"/>
    <col min="5633" max="5633" width="1.25" style="464" customWidth="1"/>
    <col min="5634" max="5634" width="78.75" style="464" customWidth="1"/>
    <col min="5635" max="5637" width="10.25" style="464"/>
    <col min="5638" max="5638" width="4.25" style="464" customWidth="1"/>
    <col min="5639" max="5888" width="10.25" style="464"/>
    <col min="5889" max="5889" width="1.25" style="464" customWidth="1"/>
    <col min="5890" max="5890" width="78.75" style="464" customWidth="1"/>
    <col min="5891" max="5893" width="10.25" style="464"/>
    <col min="5894" max="5894" width="4.25" style="464" customWidth="1"/>
    <col min="5895" max="6144" width="10.25" style="464"/>
    <col min="6145" max="6145" width="1.25" style="464" customWidth="1"/>
    <col min="6146" max="6146" width="78.75" style="464" customWidth="1"/>
    <col min="6147" max="6149" width="10.25" style="464"/>
    <col min="6150" max="6150" width="4.25" style="464" customWidth="1"/>
    <col min="6151" max="6400" width="10.25" style="464"/>
    <col min="6401" max="6401" width="1.25" style="464" customWidth="1"/>
    <col min="6402" max="6402" width="78.75" style="464" customWidth="1"/>
    <col min="6403" max="6405" width="10.25" style="464"/>
    <col min="6406" max="6406" width="4.25" style="464" customWidth="1"/>
    <col min="6407" max="6656" width="10.25" style="464"/>
    <col min="6657" max="6657" width="1.25" style="464" customWidth="1"/>
    <col min="6658" max="6658" width="78.75" style="464" customWidth="1"/>
    <col min="6659" max="6661" width="10.25" style="464"/>
    <col min="6662" max="6662" width="4.25" style="464" customWidth="1"/>
    <col min="6663" max="6912" width="10.25" style="464"/>
    <col min="6913" max="6913" width="1.25" style="464" customWidth="1"/>
    <col min="6914" max="6914" width="78.75" style="464" customWidth="1"/>
    <col min="6915" max="6917" width="10.25" style="464"/>
    <col min="6918" max="6918" width="4.25" style="464" customWidth="1"/>
    <col min="6919" max="7168" width="10.25" style="464"/>
    <col min="7169" max="7169" width="1.25" style="464" customWidth="1"/>
    <col min="7170" max="7170" width="78.75" style="464" customWidth="1"/>
    <col min="7171" max="7173" width="10.25" style="464"/>
    <col min="7174" max="7174" width="4.25" style="464" customWidth="1"/>
    <col min="7175" max="7424" width="10.25" style="464"/>
    <col min="7425" max="7425" width="1.25" style="464" customWidth="1"/>
    <col min="7426" max="7426" width="78.75" style="464" customWidth="1"/>
    <col min="7427" max="7429" width="10.25" style="464"/>
    <col min="7430" max="7430" width="4.25" style="464" customWidth="1"/>
    <col min="7431" max="7680" width="10.25" style="464"/>
    <col min="7681" max="7681" width="1.25" style="464" customWidth="1"/>
    <col min="7682" max="7682" width="78.75" style="464" customWidth="1"/>
    <col min="7683" max="7685" width="10.25" style="464"/>
    <col min="7686" max="7686" width="4.25" style="464" customWidth="1"/>
    <col min="7687" max="7936" width="10.25" style="464"/>
    <col min="7937" max="7937" width="1.25" style="464" customWidth="1"/>
    <col min="7938" max="7938" width="78.75" style="464" customWidth="1"/>
    <col min="7939" max="7941" width="10.25" style="464"/>
    <col min="7942" max="7942" width="4.25" style="464" customWidth="1"/>
    <col min="7943" max="8192" width="10.25" style="464"/>
    <col min="8193" max="8193" width="1.25" style="464" customWidth="1"/>
    <col min="8194" max="8194" width="78.75" style="464" customWidth="1"/>
    <col min="8195" max="8197" width="10.25" style="464"/>
    <col min="8198" max="8198" width="4.25" style="464" customWidth="1"/>
    <col min="8199" max="8448" width="10.25" style="464"/>
    <col min="8449" max="8449" width="1.25" style="464" customWidth="1"/>
    <col min="8450" max="8450" width="78.75" style="464" customWidth="1"/>
    <col min="8451" max="8453" width="10.25" style="464"/>
    <col min="8454" max="8454" width="4.25" style="464" customWidth="1"/>
    <col min="8455" max="8704" width="10.25" style="464"/>
    <col min="8705" max="8705" width="1.25" style="464" customWidth="1"/>
    <col min="8706" max="8706" width="78.75" style="464" customWidth="1"/>
    <col min="8707" max="8709" width="10.25" style="464"/>
    <col min="8710" max="8710" width="4.25" style="464" customWidth="1"/>
    <col min="8711" max="8960" width="10.25" style="464"/>
    <col min="8961" max="8961" width="1.25" style="464" customWidth="1"/>
    <col min="8962" max="8962" width="78.75" style="464" customWidth="1"/>
    <col min="8963" max="8965" width="10.25" style="464"/>
    <col min="8966" max="8966" width="4.25" style="464" customWidth="1"/>
    <col min="8967" max="9216" width="10.25" style="464"/>
    <col min="9217" max="9217" width="1.25" style="464" customWidth="1"/>
    <col min="9218" max="9218" width="78.75" style="464" customWidth="1"/>
    <col min="9219" max="9221" width="10.25" style="464"/>
    <col min="9222" max="9222" width="4.25" style="464" customWidth="1"/>
    <col min="9223" max="9472" width="10.25" style="464"/>
    <col min="9473" max="9473" width="1.25" style="464" customWidth="1"/>
    <col min="9474" max="9474" width="78.75" style="464" customWidth="1"/>
    <col min="9475" max="9477" width="10.25" style="464"/>
    <col min="9478" max="9478" width="4.25" style="464" customWidth="1"/>
    <col min="9479" max="9728" width="10.25" style="464"/>
    <col min="9729" max="9729" width="1.25" style="464" customWidth="1"/>
    <col min="9730" max="9730" width="78.75" style="464" customWidth="1"/>
    <col min="9731" max="9733" width="10.25" style="464"/>
    <col min="9734" max="9734" width="4.25" style="464" customWidth="1"/>
    <col min="9735" max="9984" width="10.25" style="464"/>
    <col min="9985" max="9985" width="1.25" style="464" customWidth="1"/>
    <col min="9986" max="9986" width="78.75" style="464" customWidth="1"/>
    <col min="9987" max="9989" width="10.25" style="464"/>
    <col min="9990" max="9990" width="4.25" style="464" customWidth="1"/>
    <col min="9991" max="10240" width="10.25" style="464"/>
    <col min="10241" max="10241" width="1.25" style="464" customWidth="1"/>
    <col min="10242" max="10242" width="78.75" style="464" customWidth="1"/>
    <col min="10243" max="10245" width="10.25" style="464"/>
    <col min="10246" max="10246" width="4.25" style="464" customWidth="1"/>
    <col min="10247" max="10496" width="10.25" style="464"/>
    <col min="10497" max="10497" width="1.25" style="464" customWidth="1"/>
    <col min="10498" max="10498" width="78.75" style="464" customWidth="1"/>
    <col min="10499" max="10501" width="10.25" style="464"/>
    <col min="10502" max="10502" width="4.25" style="464" customWidth="1"/>
    <col min="10503" max="10752" width="10.25" style="464"/>
    <col min="10753" max="10753" width="1.25" style="464" customWidth="1"/>
    <col min="10754" max="10754" width="78.75" style="464" customWidth="1"/>
    <col min="10755" max="10757" width="10.25" style="464"/>
    <col min="10758" max="10758" width="4.25" style="464" customWidth="1"/>
    <col min="10759" max="11008" width="10.25" style="464"/>
    <col min="11009" max="11009" width="1.25" style="464" customWidth="1"/>
    <col min="11010" max="11010" width="78.75" style="464" customWidth="1"/>
    <col min="11011" max="11013" width="10.25" style="464"/>
    <col min="11014" max="11014" width="4.25" style="464" customWidth="1"/>
    <col min="11015" max="11264" width="10.25" style="464"/>
    <col min="11265" max="11265" width="1.25" style="464" customWidth="1"/>
    <col min="11266" max="11266" width="78.75" style="464" customWidth="1"/>
    <col min="11267" max="11269" width="10.25" style="464"/>
    <col min="11270" max="11270" width="4.25" style="464" customWidth="1"/>
    <col min="11271" max="11520" width="10.25" style="464"/>
    <col min="11521" max="11521" width="1.25" style="464" customWidth="1"/>
    <col min="11522" max="11522" width="78.75" style="464" customWidth="1"/>
    <col min="11523" max="11525" width="10.25" style="464"/>
    <col min="11526" max="11526" width="4.25" style="464" customWidth="1"/>
    <col min="11527" max="11776" width="10.25" style="464"/>
    <col min="11777" max="11777" width="1.25" style="464" customWidth="1"/>
    <col min="11778" max="11778" width="78.75" style="464" customWidth="1"/>
    <col min="11779" max="11781" width="10.25" style="464"/>
    <col min="11782" max="11782" width="4.25" style="464" customWidth="1"/>
    <col min="11783" max="12032" width="10.25" style="464"/>
    <col min="12033" max="12033" width="1.25" style="464" customWidth="1"/>
    <col min="12034" max="12034" width="78.75" style="464" customWidth="1"/>
    <col min="12035" max="12037" width="10.25" style="464"/>
    <col min="12038" max="12038" width="4.25" style="464" customWidth="1"/>
    <col min="12039" max="12288" width="10.25" style="464"/>
    <col min="12289" max="12289" width="1.25" style="464" customWidth="1"/>
    <col min="12290" max="12290" width="78.75" style="464" customWidth="1"/>
    <col min="12291" max="12293" width="10.25" style="464"/>
    <col min="12294" max="12294" width="4.25" style="464" customWidth="1"/>
    <col min="12295" max="12544" width="10.25" style="464"/>
    <col min="12545" max="12545" width="1.25" style="464" customWidth="1"/>
    <col min="12546" max="12546" width="78.75" style="464" customWidth="1"/>
    <col min="12547" max="12549" width="10.25" style="464"/>
    <col min="12550" max="12550" width="4.25" style="464" customWidth="1"/>
    <col min="12551" max="12800" width="10.25" style="464"/>
    <col min="12801" max="12801" width="1.25" style="464" customWidth="1"/>
    <col min="12802" max="12802" width="78.75" style="464" customWidth="1"/>
    <col min="12803" max="12805" width="10.25" style="464"/>
    <col min="12806" max="12806" width="4.25" style="464" customWidth="1"/>
    <col min="12807" max="13056" width="10.25" style="464"/>
    <col min="13057" max="13057" width="1.25" style="464" customWidth="1"/>
    <col min="13058" max="13058" width="78.75" style="464" customWidth="1"/>
    <col min="13059" max="13061" width="10.25" style="464"/>
    <col min="13062" max="13062" width="4.25" style="464" customWidth="1"/>
    <col min="13063" max="13312" width="10.25" style="464"/>
    <col min="13313" max="13313" width="1.25" style="464" customWidth="1"/>
    <col min="13314" max="13314" width="78.75" style="464" customWidth="1"/>
    <col min="13315" max="13317" width="10.25" style="464"/>
    <col min="13318" max="13318" width="4.25" style="464" customWidth="1"/>
    <col min="13319" max="13568" width="10.25" style="464"/>
    <col min="13569" max="13569" width="1.25" style="464" customWidth="1"/>
    <col min="13570" max="13570" width="78.75" style="464" customWidth="1"/>
    <col min="13571" max="13573" width="10.25" style="464"/>
    <col min="13574" max="13574" width="4.25" style="464" customWidth="1"/>
    <col min="13575" max="13824" width="10.25" style="464"/>
    <col min="13825" max="13825" width="1.25" style="464" customWidth="1"/>
    <col min="13826" max="13826" width="78.75" style="464" customWidth="1"/>
    <col min="13827" max="13829" width="10.25" style="464"/>
    <col min="13830" max="13830" width="4.25" style="464" customWidth="1"/>
    <col min="13831" max="14080" width="10.25" style="464"/>
    <col min="14081" max="14081" width="1.25" style="464" customWidth="1"/>
    <col min="14082" max="14082" width="78.75" style="464" customWidth="1"/>
    <col min="14083" max="14085" width="10.25" style="464"/>
    <col min="14086" max="14086" width="4.25" style="464" customWidth="1"/>
    <col min="14087" max="14336" width="10.25" style="464"/>
    <col min="14337" max="14337" width="1.25" style="464" customWidth="1"/>
    <col min="14338" max="14338" width="78.75" style="464" customWidth="1"/>
    <col min="14339" max="14341" width="10.25" style="464"/>
    <col min="14342" max="14342" width="4.25" style="464" customWidth="1"/>
    <col min="14343" max="14592" width="10.25" style="464"/>
    <col min="14593" max="14593" width="1.25" style="464" customWidth="1"/>
    <col min="14594" max="14594" width="78.75" style="464" customWidth="1"/>
    <col min="14595" max="14597" width="10.25" style="464"/>
    <col min="14598" max="14598" width="4.25" style="464" customWidth="1"/>
    <col min="14599" max="14848" width="10.25" style="464"/>
    <col min="14849" max="14849" width="1.25" style="464" customWidth="1"/>
    <col min="14850" max="14850" width="78.75" style="464" customWidth="1"/>
    <col min="14851" max="14853" width="10.25" style="464"/>
    <col min="14854" max="14854" width="4.25" style="464" customWidth="1"/>
    <col min="14855" max="15104" width="10.25" style="464"/>
    <col min="15105" max="15105" width="1.25" style="464" customWidth="1"/>
    <col min="15106" max="15106" width="78.75" style="464" customWidth="1"/>
    <col min="15107" max="15109" width="10.25" style="464"/>
    <col min="15110" max="15110" width="4.25" style="464" customWidth="1"/>
    <col min="15111" max="15360" width="10.25" style="464"/>
    <col min="15361" max="15361" width="1.25" style="464" customWidth="1"/>
    <col min="15362" max="15362" width="78.75" style="464" customWidth="1"/>
    <col min="15363" max="15365" width="10.25" style="464"/>
    <col min="15366" max="15366" width="4.25" style="464" customWidth="1"/>
    <col min="15367" max="15616" width="10.25" style="464"/>
    <col min="15617" max="15617" width="1.25" style="464" customWidth="1"/>
    <col min="15618" max="15618" width="78.75" style="464" customWidth="1"/>
    <col min="15619" max="15621" width="10.25" style="464"/>
    <col min="15622" max="15622" width="4.25" style="464" customWidth="1"/>
    <col min="15623" max="15872" width="10.25" style="464"/>
    <col min="15873" max="15873" width="1.25" style="464" customWidth="1"/>
    <col min="15874" max="15874" width="78.75" style="464" customWidth="1"/>
    <col min="15875" max="15877" width="10.25" style="464"/>
    <col min="15878" max="15878" width="4.25" style="464" customWidth="1"/>
    <col min="15879" max="16128" width="10.25" style="464"/>
    <col min="16129" max="16129" width="1.25" style="464" customWidth="1"/>
    <col min="16130" max="16130" width="78.75" style="464" customWidth="1"/>
    <col min="16131" max="16133" width="10.25" style="464"/>
    <col min="16134" max="16134" width="4.25" style="464" customWidth="1"/>
    <col min="16135" max="16384" width="10.25" style="464"/>
  </cols>
  <sheetData>
    <row r="1" spans="1:5" ht="39.75" customHeight="1" x14ac:dyDescent="0.2">
      <c r="A1" s="462"/>
      <c r="B1" s="463" t="s">
        <v>6</v>
      </c>
    </row>
    <row r="2" spans="1:5" ht="25.5" customHeight="1" x14ac:dyDescent="0.2">
      <c r="B2" s="465" t="s">
        <v>422</v>
      </c>
    </row>
    <row r="3" spans="1:5" ht="24.95" customHeight="1" x14ac:dyDescent="0.2">
      <c r="A3" s="466"/>
      <c r="B3" s="467" t="s">
        <v>423</v>
      </c>
    </row>
    <row r="4" spans="1:5" ht="24.75" customHeight="1" x14ac:dyDescent="0.2">
      <c r="A4" s="466"/>
      <c r="B4" s="468"/>
    </row>
    <row r="5" spans="1:5" s="471" customFormat="1" ht="60" x14ac:dyDescent="0.2">
      <c r="A5" s="469"/>
      <c r="B5" s="470" t="s">
        <v>424</v>
      </c>
      <c r="C5" s="469"/>
      <c r="D5" s="469"/>
      <c r="E5" s="469"/>
    </row>
    <row r="6" spans="1:5" s="471" customFormat="1" ht="10.15" customHeight="1" x14ac:dyDescent="0.2">
      <c r="A6" s="469"/>
      <c r="B6" s="470"/>
      <c r="C6" s="469"/>
      <c r="D6" s="469"/>
      <c r="E6" s="469"/>
    </row>
    <row r="7" spans="1:5" ht="96" x14ac:dyDescent="0.2">
      <c r="A7" s="466"/>
      <c r="B7" s="470" t="s">
        <v>425</v>
      </c>
      <c r="C7" s="466"/>
      <c r="D7" s="466"/>
      <c r="E7" s="466"/>
    </row>
    <row r="8" spans="1:5" ht="10.15" customHeight="1" x14ac:dyDescent="0.2">
      <c r="A8" s="466"/>
      <c r="B8" s="466"/>
      <c r="C8" s="466"/>
      <c r="D8" s="466"/>
      <c r="E8" s="466"/>
    </row>
    <row r="9" spans="1:5" ht="204" x14ac:dyDescent="0.2">
      <c r="A9" s="466"/>
      <c r="B9" s="470" t="s">
        <v>426</v>
      </c>
      <c r="C9" s="466"/>
      <c r="D9" s="466"/>
      <c r="E9" s="466"/>
    </row>
    <row r="10" spans="1:5" ht="10.15" customHeight="1" x14ac:dyDescent="0.2">
      <c r="A10" s="466"/>
      <c r="B10" s="472"/>
      <c r="C10" s="466"/>
      <c r="D10" s="466"/>
      <c r="E10" s="466"/>
    </row>
    <row r="11" spans="1:5" ht="36" x14ac:dyDescent="0.2">
      <c r="A11" s="466"/>
      <c r="B11" s="470" t="s">
        <v>427</v>
      </c>
      <c r="C11" s="466"/>
      <c r="D11" s="466"/>
      <c r="E11" s="466"/>
    </row>
    <row r="12" spans="1:5" ht="9" customHeight="1" x14ac:dyDescent="0.2">
      <c r="A12" s="466"/>
      <c r="B12" s="472"/>
      <c r="C12" s="466"/>
      <c r="D12" s="466"/>
      <c r="E12" s="466"/>
    </row>
    <row r="13" spans="1:5" ht="96" x14ac:dyDescent="0.2">
      <c r="A13" s="466"/>
      <c r="B13" s="470" t="s">
        <v>428</v>
      </c>
      <c r="C13" s="466"/>
      <c r="D13" s="466"/>
      <c r="E13" s="466"/>
    </row>
    <row r="14" spans="1:5" ht="9" customHeight="1" x14ac:dyDescent="0.2">
      <c r="A14" s="466"/>
      <c r="B14" s="472"/>
      <c r="C14" s="466"/>
      <c r="D14" s="466"/>
      <c r="E14" s="466"/>
    </row>
    <row r="15" spans="1:5" ht="96" x14ac:dyDescent="0.2">
      <c r="A15" s="466"/>
      <c r="B15" s="470" t="s">
        <v>429</v>
      </c>
      <c r="C15" s="466"/>
      <c r="D15" s="466"/>
      <c r="E15" s="466"/>
    </row>
    <row r="16" spans="1:5" ht="9" customHeight="1" x14ac:dyDescent="0.2">
      <c r="A16" s="466"/>
      <c r="B16" s="472"/>
      <c r="C16" s="466"/>
      <c r="D16" s="466"/>
      <c r="E16" s="466"/>
    </row>
    <row r="17" spans="1:8" ht="120" x14ac:dyDescent="0.2">
      <c r="A17" s="466"/>
      <c r="B17" s="470" t="s">
        <v>430</v>
      </c>
      <c r="C17" s="466"/>
      <c r="D17" s="466"/>
      <c r="E17" s="466"/>
    </row>
    <row r="18" spans="1:8" ht="9" customHeight="1" x14ac:dyDescent="0.2">
      <c r="A18" s="466"/>
      <c r="B18" s="472"/>
      <c r="C18" s="466"/>
      <c r="D18" s="466"/>
      <c r="E18" s="466"/>
    </row>
    <row r="19" spans="1:8" ht="168" x14ac:dyDescent="0.2">
      <c r="A19" s="466"/>
      <c r="B19" s="470" t="s">
        <v>431</v>
      </c>
      <c r="C19" s="466"/>
      <c r="D19" s="466"/>
      <c r="E19" s="466"/>
    </row>
    <row r="20" spans="1:8" ht="9" customHeight="1" x14ac:dyDescent="0.2">
      <c r="A20" s="466"/>
      <c r="B20" s="472"/>
      <c r="C20" s="466"/>
      <c r="D20" s="466"/>
      <c r="E20" s="466"/>
    </row>
    <row r="21" spans="1:8" ht="24" x14ac:dyDescent="0.2">
      <c r="A21" s="466"/>
      <c r="B21" s="470" t="s">
        <v>432</v>
      </c>
      <c r="C21" s="466"/>
      <c r="D21" s="466"/>
      <c r="E21" s="466"/>
    </row>
    <row r="22" spans="1:8" ht="9" customHeight="1" x14ac:dyDescent="0.2">
      <c r="A22" s="466"/>
      <c r="B22" s="472"/>
      <c r="C22" s="466"/>
      <c r="D22" s="466"/>
      <c r="E22" s="466"/>
    </row>
    <row r="23" spans="1:8" ht="96" x14ac:dyDescent="0.2">
      <c r="A23" s="466"/>
      <c r="B23" s="470" t="s">
        <v>433</v>
      </c>
      <c r="C23" s="466"/>
      <c r="D23" s="466"/>
      <c r="E23" s="466"/>
    </row>
    <row r="24" spans="1:8" ht="9" customHeight="1" x14ac:dyDescent="0.2">
      <c r="A24" s="466"/>
      <c r="B24" s="472"/>
      <c r="C24" s="466"/>
      <c r="D24" s="466"/>
      <c r="E24" s="466"/>
    </row>
    <row r="25" spans="1:8" ht="24" x14ac:dyDescent="0.2">
      <c r="A25" s="466"/>
      <c r="B25" s="470" t="s">
        <v>434</v>
      </c>
      <c r="C25" s="466"/>
      <c r="D25" s="466"/>
      <c r="E25" s="466"/>
    </row>
    <row r="26" spans="1:8" ht="24" x14ac:dyDescent="0.2">
      <c r="A26" s="466"/>
      <c r="B26" s="473" t="s">
        <v>435</v>
      </c>
      <c r="C26" s="473"/>
      <c r="D26" s="473"/>
      <c r="E26" s="473"/>
      <c r="F26" s="473"/>
      <c r="G26" s="473"/>
      <c r="H26" s="473"/>
    </row>
    <row r="27" spans="1:8" x14ac:dyDescent="0.2">
      <c r="A27" s="466"/>
      <c r="B27" s="473"/>
      <c r="C27" s="473"/>
      <c r="D27" s="473"/>
      <c r="E27" s="473"/>
      <c r="F27" s="473"/>
      <c r="G27" s="473"/>
      <c r="H27" s="473"/>
    </row>
    <row r="28" spans="1:8" x14ac:dyDescent="0.2">
      <c r="A28" s="466"/>
      <c r="B28" s="466"/>
      <c r="C28" s="466"/>
      <c r="D28" s="466"/>
      <c r="E28" s="466"/>
    </row>
    <row r="29" spans="1:8" x14ac:dyDescent="0.2">
      <c r="A29" s="466"/>
      <c r="B29" s="466"/>
      <c r="C29" s="466"/>
      <c r="D29" s="466"/>
      <c r="E29" s="466"/>
    </row>
    <row r="30" spans="1:8" x14ac:dyDescent="0.2">
      <c r="A30" s="460"/>
      <c r="B30" s="460"/>
      <c r="C30" s="460"/>
      <c r="D30" s="460"/>
      <c r="E30" s="460"/>
    </row>
    <row r="31" spans="1:8" x14ac:dyDescent="0.2">
      <c r="A31" s="466"/>
      <c r="B31" s="466"/>
      <c r="C31" s="466"/>
      <c r="D31" s="466"/>
      <c r="E31" s="466"/>
    </row>
    <row r="32" spans="1:8" x14ac:dyDescent="0.2">
      <c r="A32" s="466"/>
      <c r="B32" s="466"/>
      <c r="C32" s="466"/>
      <c r="D32" s="466"/>
      <c r="E32" s="466"/>
    </row>
    <row r="33" spans="1:9" ht="8.1" customHeight="1" x14ac:dyDescent="0.2">
      <c r="A33" s="466"/>
      <c r="B33" s="466"/>
      <c r="C33" s="466"/>
      <c r="D33" s="466"/>
      <c r="E33" s="466"/>
    </row>
    <row r="34" spans="1:9" ht="13.5" customHeight="1" x14ac:dyDescent="0.2">
      <c r="A34" s="466"/>
      <c r="B34" s="466"/>
      <c r="C34" s="466"/>
      <c r="D34" s="466"/>
      <c r="E34" s="466"/>
    </row>
    <row r="35" spans="1:9" x14ac:dyDescent="0.2">
      <c r="A35" s="466"/>
      <c r="B35" s="466"/>
      <c r="C35" s="466"/>
      <c r="D35" s="466"/>
      <c r="E35" s="466"/>
    </row>
    <row r="36" spans="1:9" x14ac:dyDescent="0.2">
      <c r="A36" s="466"/>
      <c r="B36" s="466"/>
      <c r="C36" s="466"/>
      <c r="D36" s="466"/>
      <c r="E36" s="466"/>
      <c r="I36" s="474"/>
    </row>
    <row r="37" spans="1:9" x14ac:dyDescent="0.2">
      <c r="A37" s="466"/>
      <c r="B37" s="466"/>
      <c r="C37" s="466"/>
      <c r="D37" s="466"/>
      <c r="E37" s="466"/>
    </row>
    <row r="38" spans="1:9" x14ac:dyDescent="0.2">
      <c r="A38" s="466"/>
      <c r="B38" s="466"/>
      <c r="C38" s="466"/>
      <c r="D38" s="466"/>
      <c r="E38" s="466"/>
    </row>
    <row r="39" spans="1:9" x14ac:dyDescent="0.2">
      <c r="A39" s="466"/>
      <c r="B39" s="466"/>
      <c r="C39" s="466"/>
      <c r="D39" s="466"/>
      <c r="E39" s="466"/>
    </row>
    <row r="40" spans="1:9" ht="33" customHeight="1" x14ac:dyDescent="0.2">
      <c r="A40" s="466"/>
      <c r="B40" s="466"/>
      <c r="C40" s="466"/>
      <c r="D40" s="466"/>
      <c r="E40" s="466"/>
    </row>
    <row r="41" spans="1:9" ht="16.5" customHeight="1" x14ac:dyDescent="0.2">
      <c r="A41" s="466"/>
      <c r="B41" s="466"/>
      <c r="C41" s="466"/>
      <c r="D41" s="466"/>
      <c r="E41" s="466"/>
    </row>
    <row r="42" spans="1:9" x14ac:dyDescent="0.2">
      <c r="A42" s="466"/>
      <c r="B42" s="466"/>
      <c r="C42" s="466"/>
      <c r="D42" s="466"/>
      <c r="E42" s="466"/>
    </row>
    <row r="43" spans="1:9" x14ac:dyDescent="0.2">
      <c r="A43" s="466"/>
      <c r="B43" s="466"/>
      <c r="C43" s="466"/>
      <c r="D43" s="466"/>
      <c r="E43" s="466"/>
    </row>
    <row r="44" spans="1:9" x14ac:dyDescent="0.2">
      <c r="A44" s="466"/>
      <c r="B44" s="466"/>
      <c r="C44" s="466"/>
      <c r="D44" s="466"/>
      <c r="E44" s="466"/>
    </row>
    <row r="45" spans="1:9" x14ac:dyDescent="0.2">
      <c r="A45" s="466"/>
      <c r="B45" s="466"/>
      <c r="C45" s="466"/>
      <c r="D45" s="466"/>
      <c r="E45" s="466"/>
    </row>
    <row r="46" spans="1:9" x14ac:dyDescent="0.2">
      <c r="A46" s="466"/>
      <c r="B46" s="466"/>
      <c r="C46" s="466"/>
      <c r="D46" s="466"/>
      <c r="E46" s="466"/>
    </row>
    <row r="47" spans="1:9" x14ac:dyDescent="0.2">
      <c r="A47" s="466"/>
      <c r="B47" s="466"/>
      <c r="C47" s="466"/>
      <c r="D47" s="466"/>
      <c r="E47" s="466"/>
    </row>
    <row r="48" spans="1:9" x14ac:dyDescent="0.2">
      <c r="A48" s="466"/>
      <c r="B48" s="466"/>
      <c r="C48" s="466"/>
      <c r="D48" s="466"/>
      <c r="E48" s="466"/>
    </row>
    <row r="49" spans="1:5" x14ac:dyDescent="0.2">
      <c r="A49" s="466"/>
      <c r="B49" s="466"/>
      <c r="C49" s="466"/>
      <c r="D49" s="466"/>
      <c r="E49" s="466"/>
    </row>
    <row r="50" spans="1:5" x14ac:dyDescent="0.2">
      <c r="A50" s="466"/>
      <c r="B50" s="466"/>
      <c r="C50" s="466"/>
      <c r="D50" s="466"/>
      <c r="E50" s="466"/>
    </row>
    <row r="51" spans="1:5"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row r="59" spans="1:5" x14ac:dyDescent="0.2">
      <c r="A59" s="466"/>
      <c r="B59" s="466"/>
      <c r="C59" s="466"/>
      <c r="D59" s="466"/>
      <c r="E59" s="466"/>
    </row>
    <row r="60" spans="1:5" x14ac:dyDescent="0.2">
      <c r="A60" s="466"/>
      <c r="B60" s="466"/>
      <c r="C60" s="466"/>
      <c r="D60" s="466"/>
      <c r="E60" s="466"/>
    </row>
    <row r="61" spans="1:5" x14ac:dyDescent="0.2">
      <c r="A61" s="466"/>
      <c r="B61" s="466"/>
      <c r="C61" s="466"/>
      <c r="D61" s="466"/>
      <c r="E61" s="466"/>
    </row>
    <row r="62" spans="1:5" x14ac:dyDescent="0.2">
      <c r="A62" s="466"/>
      <c r="B62" s="466"/>
      <c r="C62" s="466"/>
      <c r="D62" s="466"/>
      <c r="E62" s="466"/>
    </row>
    <row r="63" spans="1:5" x14ac:dyDescent="0.2">
      <c r="A63" s="466"/>
      <c r="B63" s="466"/>
      <c r="C63" s="466"/>
      <c r="D63" s="466"/>
      <c r="E63" s="466"/>
    </row>
    <row r="64" spans="1:5" x14ac:dyDescent="0.2">
      <c r="A64" s="466"/>
      <c r="B64" s="466"/>
      <c r="C64" s="466"/>
      <c r="D64" s="466"/>
      <c r="E64" s="466"/>
    </row>
    <row r="65" spans="1:5" x14ac:dyDescent="0.2">
      <c r="A65" s="466"/>
      <c r="B65" s="466"/>
      <c r="C65" s="466"/>
      <c r="D65" s="466"/>
      <c r="E65" s="466"/>
    </row>
    <row r="66" spans="1:5" x14ac:dyDescent="0.2">
      <c r="A66" s="466"/>
      <c r="B66" s="466"/>
      <c r="C66" s="466"/>
      <c r="D66" s="466"/>
      <c r="E66" s="466"/>
    </row>
    <row r="67" spans="1:5" x14ac:dyDescent="0.2">
      <c r="A67" s="466"/>
      <c r="B67" s="466"/>
      <c r="C67" s="466"/>
      <c r="D67" s="466"/>
      <c r="E67" s="466"/>
    </row>
    <row r="68" spans="1:5" x14ac:dyDescent="0.2">
      <c r="A68" s="466"/>
      <c r="B68" s="466"/>
      <c r="C68" s="466"/>
      <c r="D68" s="466"/>
      <c r="E68" s="466"/>
    </row>
    <row r="69" spans="1:5" x14ac:dyDescent="0.2">
      <c r="A69" s="466"/>
      <c r="B69" s="466"/>
      <c r="C69" s="466"/>
      <c r="D69" s="466"/>
      <c r="E69" s="466"/>
    </row>
    <row r="70" spans="1:5" x14ac:dyDescent="0.2">
      <c r="A70" s="466"/>
      <c r="B70" s="466"/>
      <c r="C70" s="466"/>
      <c r="D70" s="466"/>
      <c r="E70" s="466"/>
    </row>
    <row r="71" spans="1:5" x14ac:dyDescent="0.2">
      <c r="A71" s="466"/>
      <c r="B71" s="466"/>
      <c r="C71" s="466"/>
      <c r="D71" s="466"/>
      <c r="E71" s="466"/>
    </row>
    <row r="72" spans="1:5" x14ac:dyDescent="0.2">
      <c r="A72" s="466"/>
      <c r="B72" s="466"/>
      <c r="C72" s="466"/>
      <c r="D72" s="466"/>
      <c r="E72" s="466"/>
    </row>
    <row r="73" spans="1:5" x14ac:dyDescent="0.2">
      <c r="A73" s="466"/>
      <c r="B73" s="466"/>
      <c r="C73" s="466"/>
      <c r="D73" s="466"/>
      <c r="E73" s="466"/>
    </row>
    <row r="74" spans="1:5" x14ac:dyDescent="0.2">
      <c r="A74" s="466"/>
      <c r="B74" s="466"/>
      <c r="C74" s="466"/>
      <c r="D74" s="466"/>
      <c r="E74" s="466"/>
    </row>
    <row r="75" spans="1:5" x14ac:dyDescent="0.2">
      <c r="A75" s="466"/>
      <c r="B75" s="466"/>
      <c r="C75" s="466"/>
      <c r="D75" s="466"/>
      <c r="E75" s="466"/>
    </row>
    <row r="76" spans="1:5" x14ac:dyDescent="0.2">
      <c r="A76" s="466"/>
      <c r="B76" s="466"/>
      <c r="C76" s="466"/>
      <c r="D76" s="466"/>
      <c r="E76" s="466"/>
    </row>
    <row r="77" spans="1:5" x14ac:dyDescent="0.2">
      <c r="A77" s="466"/>
      <c r="B77" s="466"/>
      <c r="C77" s="466"/>
      <c r="D77" s="466"/>
      <c r="E77" s="466"/>
    </row>
    <row r="78" spans="1:5" x14ac:dyDescent="0.2">
      <c r="A78" s="466"/>
      <c r="B78" s="466"/>
      <c r="C78" s="466"/>
      <c r="D78" s="466"/>
      <c r="E78" s="466"/>
    </row>
    <row r="79" spans="1:5" x14ac:dyDescent="0.2">
      <c r="A79" s="466"/>
      <c r="B79" s="466"/>
      <c r="C79" s="466"/>
      <c r="D79" s="466"/>
      <c r="E79" s="466"/>
    </row>
    <row r="80" spans="1:5" x14ac:dyDescent="0.2">
      <c r="A80" s="466"/>
      <c r="B80" s="466"/>
      <c r="C80" s="466"/>
      <c r="D80" s="466"/>
      <c r="E80" s="466"/>
    </row>
    <row r="81" spans="1:5" x14ac:dyDescent="0.2">
      <c r="A81" s="466"/>
      <c r="B81" s="466"/>
      <c r="C81" s="466"/>
      <c r="D81" s="466"/>
      <c r="E81" s="466"/>
    </row>
    <row r="82" spans="1:5" x14ac:dyDescent="0.2">
      <c r="A82" s="466"/>
      <c r="B82" s="466"/>
      <c r="C82" s="466"/>
      <c r="D82" s="466"/>
      <c r="E82" s="466"/>
    </row>
    <row r="83" spans="1:5" x14ac:dyDescent="0.2">
      <c r="A83" s="466"/>
      <c r="B83" s="466"/>
      <c r="C83" s="466"/>
      <c r="D83" s="466"/>
      <c r="E83" s="466"/>
    </row>
    <row r="84" spans="1:5" x14ac:dyDescent="0.2">
      <c r="A84" s="466"/>
      <c r="B84" s="466"/>
      <c r="C84" s="466"/>
      <c r="D84" s="466"/>
      <c r="E84" s="466"/>
    </row>
    <row r="85" spans="1:5" x14ac:dyDescent="0.2">
      <c r="A85" s="466"/>
      <c r="B85" s="466"/>
      <c r="C85" s="466"/>
      <c r="D85" s="466"/>
      <c r="E85" s="466"/>
    </row>
    <row r="86" spans="1:5" x14ac:dyDescent="0.2">
      <c r="A86" s="466"/>
      <c r="B86" s="466"/>
      <c r="C86" s="466"/>
      <c r="D86" s="466"/>
      <c r="E86" s="466"/>
    </row>
    <row r="87" spans="1:5" x14ac:dyDescent="0.2">
      <c r="A87" s="466"/>
      <c r="B87" s="466"/>
      <c r="C87" s="466"/>
      <c r="D87" s="466"/>
      <c r="E87" s="466"/>
    </row>
    <row r="88" spans="1:5" x14ac:dyDescent="0.2">
      <c r="A88" s="466"/>
      <c r="B88" s="466"/>
      <c r="C88" s="466"/>
      <c r="D88" s="466"/>
      <c r="E88" s="466"/>
    </row>
    <row r="89" spans="1:5" x14ac:dyDescent="0.2">
      <c r="A89" s="466"/>
      <c r="B89" s="466"/>
      <c r="C89" s="466"/>
      <c r="D89" s="466"/>
      <c r="E89" s="466"/>
    </row>
    <row r="90" spans="1:5" x14ac:dyDescent="0.2">
      <c r="A90" s="466"/>
      <c r="B90" s="466"/>
      <c r="C90" s="466"/>
      <c r="D90" s="466"/>
      <c r="E90" s="466"/>
    </row>
    <row r="91" spans="1:5" x14ac:dyDescent="0.2">
      <c r="A91" s="466"/>
      <c r="B91" s="466"/>
      <c r="C91" s="466"/>
      <c r="D91" s="466"/>
      <c r="E91" s="466"/>
    </row>
    <row r="92" spans="1:5" x14ac:dyDescent="0.2">
      <c r="A92" s="466"/>
      <c r="B92" s="466"/>
      <c r="C92" s="466"/>
      <c r="D92" s="466"/>
      <c r="E92" s="466"/>
    </row>
    <row r="93" spans="1:5" x14ac:dyDescent="0.2">
      <c r="A93" s="466"/>
      <c r="B93" s="466"/>
      <c r="C93" s="466"/>
      <c r="D93" s="466"/>
      <c r="E93" s="466"/>
    </row>
    <row r="94" spans="1:5" x14ac:dyDescent="0.2">
      <c r="A94" s="466"/>
      <c r="B94" s="466"/>
      <c r="C94" s="466"/>
      <c r="D94" s="466"/>
      <c r="E94" s="466"/>
    </row>
    <row r="95" spans="1:5" x14ac:dyDescent="0.2">
      <c r="A95" s="466"/>
      <c r="B95" s="466"/>
      <c r="C95" s="466"/>
      <c r="D95" s="466"/>
      <c r="E95" s="466"/>
    </row>
    <row r="96" spans="1:5" x14ac:dyDescent="0.2">
      <c r="A96" s="466"/>
      <c r="B96" s="466"/>
      <c r="C96" s="466"/>
      <c r="D96" s="466"/>
      <c r="E96" s="466"/>
    </row>
    <row r="97" spans="1:5" x14ac:dyDescent="0.2">
      <c r="A97" s="466"/>
      <c r="B97" s="466"/>
      <c r="C97" s="466"/>
      <c r="D97" s="466"/>
      <c r="E97" s="466"/>
    </row>
    <row r="98" spans="1:5" x14ac:dyDescent="0.2">
      <c r="A98" s="466"/>
      <c r="B98" s="466"/>
      <c r="C98" s="466"/>
      <c r="D98" s="466"/>
      <c r="E98" s="466"/>
    </row>
    <row r="99" spans="1:5" x14ac:dyDescent="0.2">
      <c r="A99" s="466"/>
      <c r="B99" s="466"/>
      <c r="C99" s="466"/>
      <c r="D99" s="466"/>
      <c r="E99" s="466"/>
    </row>
    <row r="100" spans="1:5" x14ac:dyDescent="0.2">
      <c r="A100" s="466"/>
      <c r="B100" s="466"/>
      <c r="C100" s="466"/>
      <c r="D100" s="466"/>
      <c r="E100" s="466"/>
    </row>
    <row r="101" spans="1:5" x14ac:dyDescent="0.2">
      <c r="A101" s="466"/>
      <c r="B101" s="466"/>
      <c r="C101" s="466"/>
      <c r="D101" s="466"/>
      <c r="E101" s="466"/>
    </row>
    <row r="102" spans="1:5" x14ac:dyDescent="0.2">
      <c r="A102" s="466"/>
      <c r="B102" s="466"/>
      <c r="C102" s="466"/>
      <c r="D102" s="466"/>
      <c r="E102" s="466"/>
    </row>
    <row r="103" spans="1:5" x14ac:dyDescent="0.2">
      <c r="A103" s="466"/>
      <c r="B103" s="466"/>
      <c r="C103" s="466"/>
      <c r="D103" s="466"/>
      <c r="E103" s="466"/>
    </row>
    <row r="104" spans="1:5" x14ac:dyDescent="0.2">
      <c r="A104" s="466"/>
      <c r="B104" s="466"/>
      <c r="C104" s="466"/>
      <c r="D104" s="466"/>
      <c r="E104" s="466"/>
    </row>
    <row r="105" spans="1:5" x14ac:dyDescent="0.2">
      <c r="A105" s="466"/>
      <c r="B105" s="466"/>
      <c r="C105" s="466"/>
      <c r="D105" s="466"/>
      <c r="E105" s="466"/>
    </row>
    <row r="106" spans="1:5" x14ac:dyDescent="0.2">
      <c r="A106" s="466"/>
      <c r="B106" s="466"/>
      <c r="C106" s="466"/>
      <c r="D106" s="466"/>
      <c r="E106" s="466"/>
    </row>
    <row r="107" spans="1:5" x14ac:dyDescent="0.2">
      <c r="A107" s="466"/>
      <c r="B107" s="466"/>
      <c r="C107" s="466"/>
      <c r="D107" s="466"/>
      <c r="E107" s="466"/>
    </row>
    <row r="108" spans="1:5" x14ac:dyDescent="0.2">
      <c r="A108" s="466"/>
      <c r="B108" s="466"/>
      <c r="C108" s="466"/>
      <c r="D108" s="466"/>
      <c r="E108" s="466"/>
    </row>
    <row r="109" spans="1:5" x14ac:dyDescent="0.2">
      <c r="A109" s="466"/>
      <c r="B109" s="466"/>
      <c r="C109" s="466"/>
      <c r="D109" s="466"/>
      <c r="E109" s="466"/>
    </row>
    <row r="110" spans="1:5" x14ac:dyDescent="0.2">
      <c r="A110" s="466"/>
      <c r="B110" s="466"/>
      <c r="C110" s="466"/>
      <c r="D110" s="466"/>
      <c r="E110" s="466"/>
    </row>
    <row r="111" spans="1:5" x14ac:dyDescent="0.2">
      <c r="A111" s="466"/>
      <c r="B111" s="466"/>
      <c r="C111" s="466"/>
      <c r="D111" s="466"/>
      <c r="E111" s="466"/>
    </row>
    <row r="112" spans="1:5" x14ac:dyDescent="0.2">
      <c r="A112" s="466"/>
      <c r="B112" s="466"/>
      <c r="C112" s="466"/>
      <c r="D112" s="466"/>
      <c r="E112" s="466"/>
    </row>
    <row r="113" spans="1:5" x14ac:dyDescent="0.2">
      <c r="A113" s="466"/>
      <c r="B113" s="466"/>
      <c r="C113" s="466"/>
      <c r="D113" s="466"/>
      <c r="E113" s="466"/>
    </row>
    <row r="114" spans="1:5" x14ac:dyDescent="0.2">
      <c r="A114" s="466"/>
      <c r="B114" s="466"/>
      <c r="C114" s="466"/>
      <c r="D114" s="466"/>
      <c r="E114" s="466"/>
    </row>
    <row r="115" spans="1:5" x14ac:dyDescent="0.2">
      <c r="A115" s="466"/>
      <c r="B115" s="466"/>
      <c r="C115" s="466"/>
      <c r="D115" s="466"/>
      <c r="E115" s="466"/>
    </row>
    <row r="116" spans="1:5" x14ac:dyDescent="0.2">
      <c r="A116" s="466"/>
      <c r="B116" s="466"/>
      <c r="C116" s="466"/>
      <c r="D116" s="466"/>
      <c r="E116" s="466"/>
    </row>
    <row r="117" spans="1:5" x14ac:dyDescent="0.2">
      <c r="A117" s="466"/>
      <c r="B117" s="466"/>
      <c r="C117" s="466"/>
      <c r="D117" s="466"/>
      <c r="E117" s="466"/>
    </row>
    <row r="118" spans="1:5" x14ac:dyDescent="0.2">
      <c r="A118" s="466"/>
      <c r="B118" s="466"/>
      <c r="C118" s="466"/>
      <c r="D118" s="466"/>
      <c r="E118" s="466"/>
    </row>
    <row r="119" spans="1:5" x14ac:dyDescent="0.2">
      <c r="A119" s="466"/>
      <c r="B119" s="466"/>
      <c r="C119" s="466"/>
      <c r="D119" s="466"/>
      <c r="E119" s="466"/>
    </row>
    <row r="120" spans="1:5" x14ac:dyDescent="0.2">
      <c r="A120" s="466"/>
      <c r="B120" s="466"/>
      <c r="C120" s="466"/>
      <c r="D120" s="466"/>
      <c r="E120" s="466"/>
    </row>
    <row r="121" spans="1:5" x14ac:dyDescent="0.2">
      <c r="A121" s="466"/>
      <c r="B121" s="466"/>
      <c r="C121" s="466"/>
      <c r="D121" s="466"/>
      <c r="E121" s="466"/>
    </row>
    <row r="122" spans="1:5" x14ac:dyDescent="0.2">
      <c r="A122" s="466"/>
      <c r="B122" s="466"/>
      <c r="C122" s="466"/>
      <c r="D122" s="466"/>
      <c r="E122" s="466"/>
    </row>
    <row r="123" spans="1:5" x14ac:dyDescent="0.2">
      <c r="A123" s="466"/>
      <c r="B123" s="466"/>
      <c r="C123" s="466"/>
      <c r="D123" s="466"/>
      <c r="E123" s="466"/>
    </row>
    <row r="124" spans="1:5" x14ac:dyDescent="0.2">
      <c r="A124" s="466"/>
      <c r="B124" s="466"/>
      <c r="C124" s="466"/>
      <c r="D124" s="466"/>
      <c r="E124" s="466"/>
    </row>
    <row r="125" spans="1:5" x14ac:dyDescent="0.2">
      <c r="A125" s="466"/>
      <c r="B125" s="466"/>
      <c r="C125" s="466"/>
      <c r="D125" s="466"/>
      <c r="E125" s="466"/>
    </row>
    <row r="126" spans="1:5" x14ac:dyDescent="0.2">
      <c r="A126" s="466"/>
      <c r="B126" s="466"/>
      <c r="C126" s="466"/>
      <c r="D126" s="466"/>
      <c r="E126" s="466"/>
    </row>
    <row r="127" spans="1:5" x14ac:dyDescent="0.2">
      <c r="A127" s="466"/>
      <c r="B127" s="466"/>
      <c r="C127" s="466"/>
      <c r="D127" s="466"/>
      <c r="E127" s="466"/>
    </row>
    <row r="128" spans="1:5" x14ac:dyDescent="0.2">
      <c r="A128" s="466"/>
      <c r="B128" s="466"/>
      <c r="C128" s="466"/>
      <c r="D128" s="466"/>
      <c r="E128" s="466"/>
    </row>
    <row r="129" spans="1:5" x14ac:dyDescent="0.2">
      <c r="A129" s="466"/>
      <c r="B129" s="466"/>
      <c r="C129" s="466"/>
      <c r="D129" s="466"/>
      <c r="E129" s="466"/>
    </row>
    <row r="130" spans="1:5" x14ac:dyDescent="0.2">
      <c r="A130" s="466"/>
      <c r="B130" s="466"/>
      <c r="C130" s="466"/>
      <c r="D130" s="466"/>
      <c r="E130" s="466"/>
    </row>
    <row r="131" spans="1:5" x14ac:dyDescent="0.2">
      <c r="A131" s="466"/>
      <c r="B131" s="466"/>
      <c r="C131" s="466"/>
      <c r="D131" s="466"/>
      <c r="E131" s="466"/>
    </row>
    <row r="132" spans="1:5" x14ac:dyDescent="0.2">
      <c r="A132" s="466"/>
      <c r="B132" s="466"/>
      <c r="C132" s="466"/>
      <c r="D132" s="466"/>
      <c r="E132" s="466"/>
    </row>
    <row r="133" spans="1:5" x14ac:dyDescent="0.2">
      <c r="A133" s="466"/>
      <c r="B133" s="466"/>
      <c r="C133" s="466"/>
      <c r="D133" s="466"/>
      <c r="E133" s="466"/>
    </row>
    <row r="134" spans="1:5" x14ac:dyDescent="0.2">
      <c r="A134" s="466"/>
      <c r="B134" s="466"/>
      <c r="C134" s="466"/>
      <c r="D134" s="466"/>
      <c r="E134" s="466"/>
    </row>
    <row r="135" spans="1:5" x14ac:dyDescent="0.2">
      <c r="A135" s="466"/>
      <c r="B135" s="466"/>
      <c r="C135" s="466"/>
      <c r="D135" s="466"/>
      <c r="E135" s="466"/>
    </row>
    <row r="136" spans="1:5" x14ac:dyDescent="0.2">
      <c r="A136" s="466"/>
      <c r="B136" s="466"/>
      <c r="C136" s="466"/>
      <c r="D136" s="466"/>
      <c r="E136" s="466"/>
    </row>
    <row r="137" spans="1:5" x14ac:dyDescent="0.2">
      <c r="A137" s="466"/>
      <c r="B137" s="466"/>
      <c r="C137" s="466"/>
      <c r="D137" s="466"/>
      <c r="E137" s="466"/>
    </row>
    <row r="138" spans="1:5" x14ac:dyDescent="0.2">
      <c r="A138" s="466"/>
      <c r="B138" s="466"/>
      <c r="C138" s="466"/>
      <c r="D138" s="466"/>
      <c r="E138" s="466"/>
    </row>
    <row r="139" spans="1:5" x14ac:dyDescent="0.2">
      <c r="A139" s="466"/>
      <c r="B139" s="466"/>
      <c r="C139" s="466"/>
      <c r="D139" s="466"/>
      <c r="E139" s="466"/>
    </row>
    <row r="140" spans="1:5" x14ac:dyDescent="0.2">
      <c r="A140" s="466"/>
      <c r="B140" s="466"/>
      <c r="C140" s="466"/>
      <c r="D140" s="466"/>
      <c r="E140" s="466"/>
    </row>
    <row r="141" spans="1:5" x14ac:dyDescent="0.2">
      <c r="A141" s="466"/>
      <c r="B141" s="466"/>
      <c r="C141" s="466"/>
      <c r="D141" s="466"/>
      <c r="E141" s="466"/>
    </row>
    <row r="142" spans="1:5" x14ac:dyDescent="0.2">
      <c r="A142" s="466"/>
      <c r="B142" s="466"/>
      <c r="C142" s="466"/>
      <c r="D142" s="466"/>
      <c r="E142" s="466"/>
    </row>
    <row r="143" spans="1:5" x14ac:dyDescent="0.2">
      <c r="A143" s="466"/>
      <c r="B143" s="466"/>
      <c r="C143" s="466"/>
      <c r="D143" s="466"/>
      <c r="E143" s="466"/>
    </row>
    <row r="144" spans="1:5" x14ac:dyDescent="0.2">
      <c r="A144" s="466"/>
      <c r="B144" s="466"/>
      <c r="C144" s="466"/>
      <c r="D144" s="466"/>
      <c r="E144" s="466"/>
    </row>
    <row r="145" spans="1:5" x14ac:dyDescent="0.2">
      <c r="A145" s="466"/>
      <c r="B145" s="466"/>
      <c r="C145" s="466"/>
      <c r="D145" s="466"/>
      <c r="E145" s="466"/>
    </row>
    <row r="146" spans="1:5" x14ac:dyDescent="0.2">
      <c r="A146" s="466"/>
      <c r="B146" s="466"/>
      <c r="C146" s="466"/>
      <c r="D146" s="466"/>
      <c r="E146" s="466"/>
    </row>
    <row r="147" spans="1:5" x14ac:dyDescent="0.2">
      <c r="A147" s="466"/>
      <c r="B147" s="466"/>
      <c r="C147" s="466"/>
      <c r="D147" s="466"/>
      <c r="E147" s="466"/>
    </row>
    <row r="148" spans="1:5" x14ac:dyDescent="0.2">
      <c r="A148" s="466"/>
      <c r="B148" s="466"/>
      <c r="C148" s="466"/>
      <c r="D148" s="466"/>
      <c r="E148" s="466"/>
    </row>
    <row r="149" spans="1:5" x14ac:dyDescent="0.2">
      <c r="A149" s="466"/>
      <c r="B149" s="466"/>
      <c r="C149" s="466"/>
      <c r="D149" s="466"/>
      <c r="E149" s="466"/>
    </row>
    <row r="150" spans="1:5" x14ac:dyDescent="0.2">
      <c r="A150" s="466"/>
      <c r="B150" s="466"/>
      <c r="C150" s="466"/>
      <c r="D150" s="466"/>
      <c r="E150" s="466"/>
    </row>
    <row r="151" spans="1:5" x14ac:dyDescent="0.2">
      <c r="A151" s="466"/>
      <c r="B151" s="466"/>
      <c r="C151" s="466"/>
      <c r="D151" s="466"/>
      <c r="E151" s="466"/>
    </row>
    <row r="152" spans="1:5" x14ac:dyDescent="0.2">
      <c r="A152" s="466"/>
      <c r="B152" s="466"/>
      <c r="C152" s="466"/>
      <c r="D152" s="466"/>
      <c r="E152" s="466"/>
    </row>
    <row r="153" spans="1:5" x14ac:dyDescent="0.2">
      <c r="A153" s="466"/>
      <c r="B153" s="466"/>
      <c r="C153" s="466"/>
      <c r="D153" s="466"/>
      <c r="E153" s="466"/>
    </row>
    <row r="154" spans="1:5" x14ac:dyDescent="0.2">
      <c r="A154" s="466"/>
      <c r="B154" s="466"/>
      <c r="C154" s="466"/>
      <c r="D154" s="466"/>
      <c r="E154" s="466"/>
    </row>
    <row r="155" spans="1:5" x14ac:dyDescent="0.2">
      <c r="A155" s="466"/>
      <c r="B155" s="466"/>
      <c r="C155" s="466"/>
      <c r="D155" s="466"/>
      <c r="E155" s="466"/>
    </row>
    <row r="156" spans="1:5" x14ac:dyDescent="0.2">
      <c r="A156" s="466"/>
      <c r="B156" s="466"/>
      <c r="C156" s="466"/>
      <c r="D156" s="466"/>
      <c r="E156" s="466"/>
    </row>
    <row r="157" spans="1:5" x14ac:dyDescent="0.2">
      <c r="A157" s="466"/>
      <c r="B157" s="466"/>
      <c r="C157" s="466"/>
      <c r="D157" s="466"/>
      <c r="E157" s="466"/>
    </row>
    <row r="158" spans="1:5" x14ac:dyDescent="0.2">
      <c r="A158" s="466"/>
      <c r="B158" s="466"/>
      <c r="C158" s="466"/>
      <c r="D158" s="466"/>
      <c r="E158" s="466"/>
    </row>
    <row r="159" spans="1:5" x14ac:dyDescent="0.2">
      <c r="A159" s="466"/>
      <c r="B159" s="466"/>
      <c r="C159" s="466"/>
      <c r="D159" s="466"/>
      <c r="E159" s="466"/>
    </row>
    <row r="160" spans="1:5" x14ac:dyDescent="0.2">
      <c r="A160" s="466"/>
      <c r="B160" s="466"/>
      <c r="C160" s="466"/>
      <c r="D160" s="466"/>
      <c r="E160" s="466"/>
    </row>
    <row r="161" spans="1:5" x14ac:dyDescent="0.2">
      <c r="A161" s="466"/>
      <c r="B161" s="466"/>
      <c r="C161" s="466"/>
      <c r="D161" s="466"/>
      <c r="E161" s="466"/>
    </row>
    <row r="162" spans="1:5" x14ac:dyDescent="0.2">
      <c r="A162" s="466"/>
      <c r="B162" s="466"/>
      <c r="C162" s="466"/>
      <c r="D162" s="466"/>
      <c r="E162" s="466"/>
    </row>
    <row r="163" spans="1:5" x14ac:dyDescent="0.2">
      <c r="A163" s="466"/>
      <c r="B163" s="466"/>
      <c r="C163" s="466"/>
      <c r="D163" s="466"/>
      <c r="E163" s="466"/>
    </row>
    <row r="164" spans="1:5" x14ac:dyDescent="0.2">
      <c r="A164" s="466"/>
      <c r="B164" s="466"/>
      <c r="C164" s="466"/>
      <c r="D164" s="466"/>
      <c r="E164" s="466"/>
    </row>
    <row r="165" spans="1:5" x14ac:dyDescent="0.2">
      <c r="A165" s="466"/>
      <c r="B165" s="466"/>
      <c r="C165" s="466"/>
      <c r="D165" s="466"/>
      <c r="E165" s="466"/>
    </row>
    <row r="166" spans="1:5" x14ac:dyDescent="0.2">
      <c r="A166" s="466"/>
      <c r="B166" s="466"/>
      <c r="C166" s="466"/>
      <c r="D166" s="466"/>
      <c r="E166" s="466"/>
    </row>
    <row r="167" spans="1:5" x14ac:dyDescent="0.2">
      <c r="A167" s="466"/>
      <c r="B167" s="466"/>
      <c r="C167" s="466"/>
      <c r="D167" s="466"/>
      <c r="E167" s="466"/>
    </row>
    <row r="168" spans="1:5" x14ac:dyDescent="0.2">
      <c r="A168" s="466"/>
      <c r="B168" s="466"/>
      <c r="C168" s="466"/>
      <c r="D168" s="466"/>
      <c r="E168" s="466"/>
    </row>
    <row r="169" spans="1:5" x14ac:dyDescent="0.2">
      <c r="A169" s="466"/>
      <c r="B169" s="466"/>
      <c r="C169" s="466"/>
      <c r="D169" s="466"/>
      <c r="E169" s="466"/>
    </row>
    <row r="170" spans="1:5" x14ac:dyDescent="0.2">
      <c r="A170" s="466"/>
      <c r="B170" s="466"/>
      <c r="C170" s="466"/>
      <c r="D170" s="466"/>
      <c r="E170" s="466"/>
    </row>
    <row r="171" spans="1:5" x14ac:dyDescent="0.2">
      <c r="A171" s="466"/>
      <c r="B171" s="466"/>
      <c r="C171" s="466"/>
      <c r="D171" s="466"/>
      <c r="E171" s="466"/>
    </row>
    <row r="172" spans="1:5" x14ac:dyDescent="0.2">
      <c r="A172" s="466"/>
      <c r="B172" s="466"/>
      <c r="C172" s="466"/>
      <c r="D172" s="466"/>
      <c r="E172" s="466"/>
    </row>
    <row r="173" spans="1:5" x14ac:dyDescent="0.2">
      <c r="A173" s="466"/>
      <c r="B173" s="466"/>
      <c r="C173" s="466"/>
      <c r="D173" s="466"/>
      <c r="E173" s="466"/>
    </row>
    <row r="174" spans="1:5" x14ac:dyDescent="0.2">
      <c r="A174" s="466"/>
      <c r="B174" s="466"/>
      <c r="C174" s="466"/>
      <c r="D174" s="466"/>
      <c r="E174" s="466"/>
    </row>
    <row r="175" spans="1:5" x14ac:dyDescent="0.2">
      <c r="A175" s="466"/>
      <c r="B175" s="466"/>
      <c r="C175" s="466"/>
      <c r="D175" s="466"/>
      <c r="E175" s="466"/>
    </row>
    <row r="176" spans="1:5" x14ac:dyDescent="0.2">
      <c r="A176" s="466"/>
      <c r="B176" s="466"/>
      <c r="C176" s="466"/>
      <c r="D176" s="466"/>
      <c r="E176" s="466"/>
    </row>
    <row r="177" spans="1:5" x14ac:dyDescent="0.2">
      <c r="A177" s="466"/>
      <c r="B177" s="466"/>
      <c r="C177" s="466"/>
      <c r="D177" s="466"/>
      <c r="E177" s="466"/>
    </row>
    <row r="178" spans="1:5" x14ac:dyDescent="0.2">
      <c r="A178" s="466"/>
      <c r="B178" s="466"/>
      <c r="C178" s="466"/>
      <c r="D178" s="466"/>
      <c r="E178" s="466"/>
    </row>
    <row r="179" spans="1:5" x14ac:dyDescent="0.2">
      <c r="A179" s="466"/>
      <c r="B179" s="466"/>
      <c r="C179" s="466"/>
      <c r="D179" s="466"/>
      <c r="E179" s="466"/>
    </row>
    <row r="180" spans="1:5" x14ac:dyDescent="0.2">
      <c r="A180" s="466"/>
      <c r="B180" s="466"/>
      <c r="C180" s="466"/>
      <c r="D180" s="466"/>
      <c r="E180" s="466"/>
    </row>
    <row r="181" spans="1:5" x14ac:dyDescent="0.2">
      <c r="A181" s="466"/>
      <c r="B181" s="466"/>
      <c r="C181" s="466"/>
      <c r="D181" s="466"/>
      <c r="E181" s="466"/>
    </row>
    <row r="182" spans="1:5" x14ac:dyDescent="0.2">
      <c r="A182" s="466"/>
      <c r="B182" s="466"/>
      <c r="C182" s="466"/>
      <c r="D182" s="466"/>
      <c r="E182" s="466"/>
    </row>
    <row r="183" spans="1:5" x14ac:dyDescent="0.2">
      <c r="A183" s="466"/>
      <c r="B183" s="466"/>
      <c r="C183" s="466"/>
      <c r="D183" s="466"/>
      <c r="E183" s="466"/>
    </row>
    <row r="184" spans="1:5" x14ac:dyDescent="0.2">
      <c r="A184" s="466"/>
      <c r="B184" s="466"/>
      <c r="C184" s="466"/>
      <c r="D184" s="466"/>
      <c r="E184" s="466"/>
    </row>
    <row r="185" spans="1:5" x14ac:dyDescent="0.2">
      <c r="A185" s="466"/>
      <c r="B185" s="466"/>
      <c r="C185" s="466"/>
      <c r="D185" s="466"/>
      <c r="E185" s="466"/>
    </row>
    <row r="186" spans="1:5" x14ac:dyDescent="0.2">
      <c r="A186" s="466"/>
      <c r="B186" s="466"/>
      <c r="C186" s="466"/>
      <c r="D186" s="466"/>
      <c r="E186" s="466"/>
    </row>
    <row r="187" spans="1:5" x14ac:dyDescent="0.2">
      <c r="A187" s="466"/>
      <c r="B187" s="466"/>
      <c r="C187" s="466"/>
      <c r="D187" s="466"/>
      <c r="E187" s="466"/>
    </row>
    <row r="188" spans="1:5" x14ac:dyDescent="0.2">
      <c r="A188" s="466"/>
      <c r="B188" s="466"/>
      <c r="C188" s="466"/>
      <c r="D188" s="466"/>
      <c r="E188" s="466"/>
    </row>
    <row r="189" spans="1:5" x14ac:dyDescent="0.2">
      <c r="A189" s="466"/>
      <c r="B189" s="466"/>
      <c r="C189" s="466"/>
      <c r="D189" s="466"/>
      <c r="E189" s="466"/>
    </row>
    <row r="190" spans="1:5" x14ac:dyDescent="0.2">
      <c r="A190" s="466"/>
      <c r="B190" s="466"/>
      <c r="C190" s="466"/>
      <c r="D190" s="466"/>
      <c r="E190" s="466"/>
    </row>
    <row r="191" spans="1:5" x14ac:dyDescent="0.2">
      <c r="A191" s="466"/>
      <c r="B191" s="466"/>
      <c r="C191" s="466"/>
      <c r="D191" s="466"/>
      <c r="E191" s="466"/>
    </row>
    <row r="192" spans="1:5" x14ac:dyDescent="0.2">
      <c r="A192" s="466"/>
      <c r="B192" s="466"/>
      <c r="C192" s="466"/>
      <c r="D192" s="466"/>
      <c r="E192" s="466"/>
    </row>
    <row r="193" spans="1:5" x14ac:dyDescent="0.2">
      <c r="A193" s="466"/>
      <c r="B193" s="466"/>
      <c r="C193" s="466"/>
      <c r="D193" s="466"/>
      <c r="E193" s="466"/>
    </row>
    <row r="194" spans="1:5" x14ac:dyDescent="0.2">
      <c r="A194" s="466"/>
      <c r="B194" s="466"/>
      <c r="C194" s="466"/>
      <c r="D194" s="466"/>
      <c r="E194" s="466"/>
    </row>
    <row r="195" spans="1:5" x14ac:dyDescent="0.2">
      <c r="A195" s="466"/>
      <c r="B195" s="466"/>
      <c r="C195" s="466"/>
      <c r="D195" s="466"/>
      <c r="E195" s="466"/>
    </row>
    <row r="196" spans="1:5" x14ac:dyDescent="0.2">
      <c r="A196" s="466"/>
      <c r="B196" s="466"/>
      <c r="C196" s="466"/>
      <c r="D196" s="466"/>
      <c r="E196" s="466"/>
    </row>
    <row r="197" spans="1:5" x14ac:dyDescent="0.2">
      <c r="A197" s="466"/>
      <c r="B197" s="466"/>
      <c r="C197" s="466"/>
      <c r="D197" s="466"/>
      <c r="E197" s="466"/>
    </row>
    <row r="198" spans="1:5" x14ac:dyDescent="0.2">
      <c r="A198" s="466"/>
      <c r="B198" s="466"/>
      <c r="C198" s="466"/>
      <c r="D198" s="466"/>
      <c r="E198" s="466"/>
    </row>
    <row r="199" spans="1:5" x14ac:dyDescent="0.2">
      <c r="A199" s="466"/>
      <c r="B199" s="466"/>
      <c r="C199" s="466"/>
      <c r="D199" s="466"/>
      <c r="E199" s="466"/>
    </row>
    <row r="200" spans="1:5" x14ac:dyDescent="0.2">
      <c r="A200" s="466"/>
      <c r="B200" s="466"/>
      <c r="C200" s="466"/>
      <c r="D200" s="466"/>
      <c r="E200" s="466"/>
    </row>
    <row r="201" spans="1:5" x14ac:dyDescent="0.2">
      <c r="A201" s="466"/>
      <c r="B201" s="466"/>
      <c r="C201" s="466"/>
      <c r="D201" s="466"/>
      <c r="E201" s="466"/>
    </row>
    <row r="202" spans="1:5" x14ac:dyDescent="0.2">
      <c r="A202" s="466"/>
      <c r="B202" s="466"/>
      <c r="C202" s="466"/>
      <c r="D202" s="466"/>
      <c r="E202" s="466"/>
    </row>
    <row r="203" spans="1:5" x14ac:dyDescent="0.2">
      <c r="A203" s="466"/>
      <c r="B203" s="466"/>
      <c r="C203" s="466"/>
      <c r="D203" s="466"/>
      <c r="E203" s="466"/>
    </row>
    <row r="204" spans="1:5" x14ac:dyDescent="0.2">
      <c r="A204" s="466"/>
      <c r="B204" s="466"/>
      <c r="C204" s="466"/>
      <c r="D204" s="466"/>
      <c r="E204" s="466"/>
    </row>
    <row r="205" spans="1:5" x14ac:dyDescent="0.2">
      <c r="A205" s="466"/>
      <c r="B205" s="466"/>
      <c r="C205" s="466"/>
      <c r="D205" s="466"/>
      <c r="E205" s="466"/>
    </row>
    <row r="206" spans="1:5" x14ac:dyDescent="0.2">
      <c r="A206" s="466"/>
      <c r="B206" s="466"/>
      <c r="C206" s="466"/>
      <c r="D206" s="466"/>
      <c r="E206" s="466"/>
    </row>
    <row r="207" spans="1:5" x14ac:dyDescent="0.2">
      <c r="A207" s="466"/>
      <c r="B207" s="466"/>
      <c r="C207" s="466"/>
      <c r="D207" s="466"/>
      <c r="E207" s="466"/>
    </row>
    <row r="208" spans="1:5" x14ac:dyDescent="0.2">
      <c r="A208" s="466"/>
      <c r="B208" s="466"/>
      <c r="C208" s="466"/>
      <c r="D208" s="466"/>
      <c r="E208" s="466"/>
    </row>
    <row r="209" spans="1:5" x14ac:dyDescent="0.2">
      <c r="A209" s="466"/>
      <c r="B209" s="466"/>
      <c r="C209" s="466"/>
      <c r="D209" s="466"/>
      <c r="E209" s="466"/>
    </row>
    <row r="210" spans="1:5" x14ac:dyDescent="0.2">
      <c r="A210" s="466"/>
      <c r="B210" s="466"/>
      <c r="C210" s="466"/>
      <c r="D210" s="466"/>
      <c r="E210" s="466"/>
    </row>
    <row r="211" spans="1:5" x14ac:dyDescent="0.2">
      <c r="A211" s="466"/>
      <c r="B211" s="466"/>
      <c r="C211" s="466"/>
      <c r="D211" s="466"/>
      <c r="E211" s="466"/>
    </row>
    <row r="212" spans="1:5" x14ac:dyDescent="0.2">
      <c r="A212" s="466"/>
      <c r="B212" s="466"/>
      <c r="C212" s="466"/>
      <c r="D212" s="466"/>
      <c r="E212" s="466"/>
    </row>
    <row r="213" spans="1:5" x14ac:dyDescent="0.2">
      <c r="A213" s="466"/>
      <c r="B213" s="466"/>
      <c r="C213" s="466"/>
      <c r="D213" s="466"/>
      <c r="E213" s="466"/>
    </row>
    <row r="214" spans="1:5" x14ac:dyDescent="0.2">
      <c r="A214" s="466"/>
      <c r="B214" s="466"/>
      <c r="C214" s="466"/>
      <c r="D214" s="466"/>
      <c r="E214" s="466"/>
    </row>
    <row r="215" spans="1:5" x14ac:dyDescent="0.2">
      <c r="A215" s="466"/>
      <c r="B215" s="466"/>
      <c r="C215" s="466"/>
      <c r="D215" s="466"/>
      <c r="E215" s="466"/>
    </row>
    <row r="216" spans="1:5" x14ac:dyDescent="0.2">
      <c r="A216" s="466"/>
      <c r="B216" s="466"/>
      <c r="C216" s="466"/>
      <c r="D216" s="466"/>
      <c r="E216" s="466"/>
    </row>
    <row r="217" spans="1:5" x14ac:dyDescent="0.2">
      <c r="A217" s="466"/>
      <c r="B217" s="466"/>
      <c r="C217" s="466"/>
      <c r="D217" s="466"/>
      <c r="E217" s="466"/>
    </row>
    <row r="218" spans="1:5" x14ac:dyDescent="0.2">
      <c r="A218" s="466"/>
      <c r="B218" s="466"/>
      <c r="C218" s="466"/>
      <c r="D218" s="466"/>
      <c r="E218" s="466"/>
    </row>
    <row r="219" spans="1:5" x14ac:dyDescent="0.2">
      <c r="A219" s="466"/>
      <c r="B219" s="466"/>
      <c r="C219" s="466"/>
      <c r="D219" s="466"/>
      <c r="E219" s="466"/>
    </row>
    <row r="220" spans="1:5" x14ac:dyDescent="0.2">
      <c r="A220" s="466"/>
      <c r="B220" s="466"/>
      <c r="C220" s="466"/>
      <c r="D220" s="466"/>
      <c r="E220" s="466"/>
    </row>
    <row r="221" spans="1:5" x14ac:dyDescent="0.2">
      <c r="A221" s="466"/>
      <c r="B221" s="466"/>
      <c r="C221" s="466"/>
      <c r="D221" s="466"/>
      <c r="E221" s="466"/>
    </row>
    <row r="222" spans="1:5" x14ac:dyDescent="0.2">
      <c r="A222" s="466"/>
      <c r="B222" s="466"/>
      <c r="C222" s="466"/>
      <c r="D222" s="466"/>
      <c r="E222" s="466"/>
    </row>
    <row r="223" spans="1:5" x14ac:dyDescent="0.2">
      <c r="A223" s="466"/>
      <c r="B223" s="466"/>
      <c r="C223" s="466"/>
      <c r="D223" s="466"/>
      <c r="E223" s="466"/>
    </row>
    <row r="224" spans="1:5" x14ac:dyDescent="0.2">
      <c r="A224" s="466"/>
      <c r="B224" s="466"/>
      <c r="C224" s="466"/>
      <c r="D224" s="466"/>
      <c r="E224" s="466"/>
    </row>
    <row r="225" spans="1:5" x14ac:dyDescent="0.2">
      <c r="A225" s="466"/>
      <c r="B225" s="466"/>
      <c r="C225" s="466"/>
      <c r="D225" s="466"/>
      <c r="E225" s="466"/>
    </row>
    <row r="226" spans="1:5" x14ac:dyDescent="0.2">
      <c r="A226" s="466"/>
      <c r="B226" s="466"/>
      <c r="C226" s="466"/>
      <c r="D226" s="466"/>
      <c r="E226" s="466"/>
    </row>
    <row r="227" spans="1:5" x14ac:dyDescent="0.2">
      <c r="A227" s="466"/>
      <c r="B227" s="466"/>
      <c r="C227" s="466"/>
      <c r="D227" s="466"/>
      <c r="E227" s="466"/>
    </row>
    <row r="228" spans="1:5" x14ac:dyDescent="0.2">
      <c r="A228" s="466"/>
      <c r="B228" s="466"/>
      <c r="C228" s="466"/>
      <c r="D228" s="466"/>
      <c r="E228" s="466"/>
    </row>
    <row r="229" spans="1:5" x14ac:dyDescent="0.2">
      <c r="A229" s="466"/>
      <c r="B229" s="466"/>
      <c r="C229" s="466"/>
      <c r="D229" s="466"/>
      <c r="E229" s="466"/>
    </row>
    <row r="230" spans="1:5" x14ac:dyDescent="0.2">
      <c r="A230" s="466"/>
      <c r="B230" s="466"/>
      <c r="C230" s="466"/>
      <c r="D230" s="466"/>
      <c r="E230" s="466"/>
    </row>
    <row r="231" spans="1:5" x14ac:dyDescent="0.2">
      <c r="A231" s="466"/>
      <c r="B231" s="466"/>
      <c r="C231" s="466"/>
      <c r="D231" s="466"/>
      <c r="E231" s="466"/>
    </row>
    <row r="232" spans="1:5" x14ac:dyDescent="0.2">
      <c r="A232" s="466"/>
      <c r="B232" s="466"/>
      <c r="C232" s="466"/>
      <c r="D232" s="466"/>
      <c r="E232" s="466"/>
    </row>
    <row r="233" spans="1:5" x14ac:dyDescent="0.2">
      <c r="A233" s="466"/>
      <c r="B233" s="466"/>
      <c r="C233" s="466"/>
      <c r="D233" s="466"/>
      <c r="E233" s="466"/>
    </row>
    <row r="234" spans="1:5" x14ac:dyDescent="0.2">
      <c r="A234" s="466"/>
      <c r="B234" s="466"/>
      <c r="C234" s="466"/>
      <c r="D234" s="466"/>
      <c r="E234" s="466"/>
    </row>
    <row r="235" spans="1:5" x14ac:dyDescent="0.2">
      <c r="A235" s="466"/>
      <c r="B235" s="466"/>
      <c r="C235" s="466"/>
      <c r="D235" s="466"/>
      <c r="E235" s="466"/>
    </row>
    <row r="236" spans="1:5" x14ac:dyDescent="0.2">
      <c r="A236" s="466"/>
      <c r="B236" s="466"/>
      <c r="C236" s="466"/>
      <c r="D236" s="466"/>
      <c r="E236" s="466"/>
    </row>
    <row r="237" spans="1:5" x14ac:dyDescent="0.2">
      <c r="A237" s="466"/>
      <c r="B237" s="466"/>
      <c r="C237" s="466"/>
      <c r="D237" s="466"/>
      <c r="E237" s="466"/>
    </row>
    <row r="238" spans="1:5" x14ac:dyDescent="0.2">
      <c r="A238" s="466"/>
      <c r="B238" s="466"/>
      <c r="C238" s="466"/>
      <c r="D238" s="466"/>
      <c r="E238" s="466"/>
    </row>
    <row r="239" spans="1:5" x14ac:dyDescent="0.2">
      <c r="A239" s="466"/>
      <c r="B239" s="466"/>
      <c r="C239" s="466"/>
      <c r="D239" s="466"/>
      <c r="E239" s="466"/>
    </row>
    <row r="240" spans="1:5" x14ac:dyDescent="0.2">
      <c r="A240" s="466"/>
      <c r="B240" s="466"/>
      <c r="C240" s="466"/>
      <c r="D240" s="466"/>
      <c r="E240" s="466"/>
    </row>
    <row r="241" spans="1:5" x14ac:dyDescent="0.2">
      <c r="A241" s="466"/>
      <c r="B241" s="466"/>
      <c r="C241" s="466"/>
      <c r="D241" s="466"/>
      <c r="E241" s="466"/>
    </row>
    <row r="242" spans="1:5" x14ac:dyDescent="0.2">
      <c r="A242" s="466"/>
      <c r="B242" s="466"/>
      <c r="C242" s="466"/>
      <c r="D242" s="466"/>
      <c r="E242" s="466"/>
    </row>
    <row r="243" spans="1:5" x14ac:dyDescent="0.2">
      <c r="A243" s="466"/>
      <c r="B243" s="466"/>
      <c r="C243" s="466"/>
      <c r="D243" s="466"/>
      <c r="E243" s="466"/>
    </row>
    <row r="244" spans="1:5" x14ac:dyDescent="0.2">
      <c r="A244" s="466"/>
      <c r="B244" s="466"/>
      <c r="C244" s="466"/>
      <c r="D244" s="466"/>
      <c r="E244" s="466"/>
    </row>
    <row r="245" spans="1:5" x14ac:dyDescent="0.2">
      <c r="A245" s="466"/>
      <c r="B245" s="466"/>
      <c r="C245" s="466"/>
      <c r="D245" s="466"/>
      <c r="E245" s="466"/>
    </row>
    <row r="246" spans="1:5" x14ac:dyDescent="0.2">
      <c r="A246" s="466"/>
      <c r="B246" s="466"/>
      <c r="C246" s="466"/>
      <c r="D246" s="466"/>
      <c r="E246" s="466"/>
    </row>
    <row r="247" spans="1:5" x14ac:dyDescent="0.2">
      <c r="A247" s="466"/>
      <c r="B247" s="466"/>
      <c r="C247" s="466"/>
      <c r="D247" s="466"/>
      <c r="E247" s="466"/>
    </row>
    <row r="248" spans="1:5" x14ac:dyDescent="0.2">
      <c r="A248" s="466"/>
      <c r="B248" s="466"/>
      <c r="C248" s="466"/>
      <c r="D248" s="466"/>
      <c r="E248" s="466"/>
    </row>
    <row r="249" spans="1:5" x14ac:dyDescent="0.2">
      <c r="A249" s="466"/>
      <c r="B249" s="466"/>
      <c r="C249" s="466"/>
      <c r="D249" s="466"/>
      <c r="E249" s="466"/>
    </row>
    <row r="250" spans="1:5" x14ac:dyDescent="0.2">
      <c r="A250" s="466"/>
      <c r="B250" s="466"/>
      <c r="C250" s="466"/>
      <c r="D250" s="466"/>
      <c r="E250" s="466"/>
    </row>
    <row r="251" spans="1:5" x14ac:dyDescent="0.2">
      <c r="A251" s="466"/>
      <c r="B251" s="466"/>
      <c r="C251" s="466"/>
      <c r="D251" s="466"/>
      <c r="E251" s="466"/>
    </row>
    <row r="252" spans="1:5" x14ac:dyDescent="0.2">
      <c r="A252" s="466"/>
      <c r="B252" s="466"/>
      <c r="C252" s="466"/>
      <c r="D252" s="466"/>
      <c r="E252" s="466"/>
    </row>
    <row r="253" spans="1:5" x14ac:dyDescent="0.2">
      <c r="A253" s="466"/>
      <c r="B253" s="466"/>
      <c r="C253" s="466"/>
      <c r="D253" s="466"/>
      <c r="E253" s="466"/>
    </row>
    <row r="254" spans="1:5" x14ac:dyDescent="0.2">
      <c r="A254" s="466"/>
      <c r="B254" s="466"/>
      <c r="C254" s="466"/>
      <c r="D254" s="466"/>
      <c r="E254" s="466"/>
    </row>
    <row r="255" spans="1:5" x14ac:dyDescent="0.2">
      <c r="A255" s="466"/>
      <c r="B255" s="466"/>
      <c r="C255" s="466"/>
      <c r="D255" s="466"/>
      <c r="E255" s="466"/>
    </row>
    <row r="256" spans="1:5" x14ac:dyDescent="0.2">
      <c r="A256" s="466"/>
      <c r="B256" s="466"/>
      <c r="C256" s="466"/>
      <c r="D256" s="466"/>
      <c r="E256" s="466"/>
    </row>
    <row r="257" spans="1:5" x14ac:dyDescent="0.2">
      <c r="A257" s="466"/>
      <c r="B257" s="466"/>
      <c r="C257" s="466"/>
      <c r="D257" s="466"/>
      <c r="E257" s="466"/>
    </row>
    <row r="258" spans="1:5" x14ac:dyDescent="0.2">
      <c r="A258" s="466"/>
      <c r="B258" s="466"/>
      <c r="C258" s="466"/>
      <c r="D258" s="466"/>
      <c r="E258" s="466"/>
    </row>
    <row r="259" spans="1:5" x14ac:dyDescent="0.2">
      <c r="A259" s="466"/>
      <c r="B259" s="466"/>
      <c r="C259" s="466"/>
      <c r="D259" s="466"/>
      <c r="E259" s="466"/>
    </row>
    <row r="260" spans="1:5" x14ac:dyDescent="0.2">
      <c r="A260" s="466"/>
      <c r="B260" s="466"/>
      <c r="C260" s="466"/>
      <c r="D260" s="466"/>
      <c r="E260" s="466"/>
    </row>
    <row r="261" spans="1:5" x14ac:dyDescent="0.2">
      <c r="A261" s="466"/>
      <c r="B261" s="466"/>
      <c r="C261" s="466"/>
      <c r="D261" s="466"/>
      <c r="E261" s="466"/>
    </row>
    <row r="262" spans="1:5" x14ac:dyDescent="0.2">
      <c r="A262" s="466"/>
      <c r="B262" s="466"/>
      <c r="C262" s="466"/>
      <c r="D262" s="466"/>
      <c r="E262" s="466"/>
    </row>
    <row r="263" spans="1:5" x14ac:dyDescent="0.2">
      <c r="A263" s="466"/>
      <c r="B263" s="466"/>
      <c r="C263" s="466"/>
      <c r="D263" s="466"/>
      <c r="E263" s="466"/>
    </row>
    <row r="264" spans="1:5" x14ac:dyDescent="0.2">
      <c r="A264" s="466"/>
      <c r="B264" s="466"/>
      <c r="C264" s="466"/>
      <c r="D264" s="466"/>
      <c r="E264" s="466"/>
    </row>
    <row r="265" spans="1:5" x14ac:dyDescent="0.2">
      <c r="A265" s="466"/>
      <c r="B265" s="466"/>
      <c r="C265" s="466"/>
      <c r="D265" s="466"/>
      <c r="E265" s="466"/>
    </row>
    <row r="266" spans="1:5" x14ac:dyDescent="0.2">
      <c r="A266" s="466"/>
      <c r="B266" s="466"/>
      <c r="C266" s="466"/>
      <c r="D266" s="466"/>
      <c r="E266" s="466"/>
    </row>
    <row r="267" spans="1:5" x14ac:dyDescent="0.2">
      <c r="A267" s="466"/>
      <c r="B267" s="466"/>
      <c r="C267" s="466"/>
      <c r="D267" s="466"/>
      <c r="E267" s="466"/>
    </row>
    <row r="268" spans="1:5" x14ac:dyDescent="0.2">
      <c r="A268" s="466"/>
      <c r="B268" s="466"/>
      <c r="C268" s="466"/>
      <c r="D268" s="466"/>
      <c r="E268" s="466"/>
    </row>
    <row r="269" spans="1:5" x14ac:dyDescent="0.2">
      <c r="A269" s="466"/>
      <c r="B269" s="466"/>
      <c r="C269" s="466"/>
      <c r="D269" s="466"/>
      <c r="E269" s="466"/>
    </row>
    <row r="270" spans="1:5" x14ac:dyDescent="0.2">
      <c r="A270" s="466"/>
      <c r="B270" s="466"/>
      <c r="C270" s="466"/>
      <c r="D270" s="466"/>
      <c r="E270" s="466"/>
    </row>
    <row r="271" spans="1:5" x14ac:dyDescent="0.2">
      <c r="A271" s="466"/>
      <c r="B271" s="466"/>
      <c r="C271" s="466"/>
      <c r="D271" s="466"/>
      <c r="E271" s="466"/>
    </row>
    <row r="272" spans="1:5" x14ac:dyDescent="0.2">
      <c r="A272" s="466"/>
      <c r="B272" s="466"/>
      <c r="C272" s="466"/>
      <c r="D272" s="466"/>
      <c r="E272" s="466"/>
    </row>
    <row r="273" spans="1:5" x14ac:dyDescent="0.2">
      <c r="A273" s="466"/>
      <c r="B273" s="466"/>
      <c r="C273" s="466"/>
      <c r="D273" s="466"/>
      <c r="E273" s="466"/>
    </row>
    <row r="274" spans="1:5" x14ac:dyDescent="0.2">
      <c r="A274" s="466"/>
      <c r="B274" s="466"/>
      <c r="C274" s="466"/>
      <c r="D274" s="466"/>
      <c r="E274" s="466"/>
    </row>
    <row r="275" spans="1:5" x14ac:dyDescent="0.2">
      <c r="A275" s="466"/>
      <c r="B275" s="466"/>
      <c r="C275" s="466"/>
      <c r="D275" s="466"/>
      <c r="E275" s="466"/>
    </row>
    <row r="276" spans="1:5" x14ac:dyDescent="0.2">
      <c r="A276" s="466"/>
      <c r="B276" s="466"/>
      <c r="C276" s="466"/>
      <c r="D276" s="466"/>
      <c r="E276" s="466"/>
    </row>
    <row r="277" spans="1:5" x14ac:dyDescent="0.2">
      <c r="A277" s="466"/>
      <c r="B277" s="466"/>
      <c r="C277" s="466"/>
      <c r="D277" s="466"/>
      <c r="E277" s="466"/>
    </row>
    <row r="278" spans="1:5" x14ac:dyDescent="0.2">
      <c r="A278" s="466"/>
      <c r="B278" s="466"/>
      <c r="C278" s="466"/>
      <c r="D278" s="466"/>
      <c r="E278" s="466"/>
    </row>
    <row r="279" spans="1:5" x14ac:dyDescent="0.2">
      <c r="A279" s="466"/>
      <c r="B279" s="466"/>
      <c r="C279" s="466"/>
      <c r="D279" s="466"/>
      <c r="E279" s="466"/>
    </row>
    <row r="280" spans="1:5" x14ac:dyDescent="0.2">
      <c r="A280" s="466"/>
      <c r="B280" s="466"/>
      <c r="C280" s="466"/>
      <c r="D280" s="466"/>
      <c r="E280" s="466"/>
    </row>
    <row r="281" spans="1:5" x14ac:dyDescent="0.2">
      <c r="A281" s="466"/>
      <c r="B281" s="466"/>
      <c r="C281" s="466"/>
      <c r="D281" s="466"/>
      <c r="E281" s="466"/>
    </row>
    <row r="282" spans="1:5" x14ac:dyDescent="0.2">
      <c r="A282" s="466"/>
      <c r="B282" s="466"/>
      <c r="C282" s="466"/>
      <c r="D282" s="466"/>
      <c r="E282" s="466"/>
    </row>
    <row r="283" spans="1:5" x14ac:dyDescent="0.2">
      <c r="A283" s="466"/>
      <c r="B283" s="466"/>
      <c r="C283" s="466"/>
      <c r="D283" s="466"/>
      <c r="E283" s="466"/>
    </row>
    <row r="284" spans="1:5" x14ac:dyDescent="0.2">
      <c r="A284" s="466"/>
      <c r="B284" s="466"/>
      <c r="C284" s="466"/>
      <c r="D284" s="466"/>
      <c r="E284" s="466"/>
    </row>
    <row r="285" spans="1:5" x14ac:dyDescent="0.2">
      <c r="A285" s="466"/>
      <c r="B285" s="466"/>
      <c r="C285" s="466"/>
      <c r="D285" s="466"/>
      <c r="E285" s="466"/>
    </row>
    <row r="286" spans="1:5" x14ac:dyDescent="0.2">
      <c r="A286" s="466"/>
      <c r="B286" s="466"/>
      <c r="C286" s="466"/>
      <c r="D286" s="466"/>
      <c r="E286" s="466"/>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4" customWidth="1"/>
    <col min="2" max="4" width="13.75" style="453" customWidth="1"/>
    <col min="5" max="7" width="13.75" style="488" customWidth="1"/>
    <col min="8" max="8" width="13.75" style="476" customWidth="1"/>
    <col min="9" max="14" width="13.75" style="488" customWidth="1"/>
    <col min="15" max="16384" width="11" style="453"/>
  </cols>
  <sheetData>
    <row r="1" spans="1:14" s="475" customFormat="1" ht="15" customHeight="1" x14ac:dyDescent="0.2">
      <c r="E1" s="476"/>
      <c r="F1" s="476"/>
      <c r="G1" s="476"/>
      <c r="H1" s="476"/>
      <c r="I1" s="476"/>
      <c r="J1" s="476"/>
      <c r="K1" s="476"/>
      <c r="L1" s="476"/>
      <c r="M1" s="476"/>
      <c r="N1" s="476"/>
    </row>
    <row r="2" spans="1:14" s="475" customFormat="1" ht="15" customHeight="1" x14ac:dyDescent="0.2">
      <c r="A2" s="477" t="s">
        <v>65</v>
      </c>
      <c r="E2" s="476"/>
      <c r="F2" s="476"/>
      <c r="G2" s="476"/>
      <c r="H2" s="476"/>
      <c r="I2" s="476"/>
      <c r="J2" s="476"/>
      <c r="K2" s="476"/>
      <c r="L2" s="476"/>
      <c r="M2" s="476"/>
      <c r="N2" s="476"/>
    </row>
    <row r="3" spans="1:14" s="475" customFormat="1" ht="15" customHeight="1" x14ac:dyDescent="0.2">
      <c r="E3" s="476"/>
      <c r="F3" s="476"/>
      <c r="G3" s="476"/>
      <c r="H3" s="476"/>
      <c r="I3" s="476"/>
      <c r="J3" s="476"/>
      <c r="K3" s="476"/>
      <c r="L3" s="476"/>
      <c r="M3" s="476"/>
      <c r="N3" s="476"/>
    </row>
    <row r="4" spans="1:14" s="475" customFormat="1" ht="15" customHeight="1" x14ac:dyDescent="0.2">
      <c r="B4" s="678" t="s">
        <v>436</v>
      </c>
      <c r="C4" s="678"/>
      <c r="D4" s="678" t="s">
        <v>437</v>
      </c>
      <c r="E4" s="678"/>
      <c r="F4" s="672" t="s">
        <v>438</v>
      </c>
      <c r="G4" s="672"/>
      <c r="H4" s="672" t="s">
        <v>439</v>
      </c>
      <c r="I4" s="672"/>
      <c r="J4" s="672" t="s">
        <v>440</v>
      </c>
      <c r="K4" s="672"/>
      <c r="L4" s="672"/>
      <c r="M4" s="672"/>
      <c r="N4" s="672"/>
    </row>
    <row r="5" spans="1:14" s="475" customFormat="1" ht="15" customHeight="1" x14ac:dyDescent="0.2">
      <c r="B5" s="475" t="s">
        <v>441</v>
      </c>
      <c r="C5" s="475" t="s">
        <v>442</v>
      </c>
      <c r="D5" s="475" t="s">
        <v>441</v>
      </c>
      <c r="E5" s="475" t="s">
        <v>442</v>
      </c>
      <c r="F5" s="475" t="s">
        <v>441</v>
      </c>
      <c r="G5" s="475" t="s">
        <v>442</v>
      </c>
      <c r="H5" s="475" t="s">
        <v>441</v>
      </c>
      <c r="I5" s="475" t="s">
        <v>442</v>
      </c>
      <c r="J5" s="476" t="s">
        <v>443</v>
      </c>
      <c r="K5" s="476" t="s">
        <v>444</v>
      </c>
      <c r="L5" s="476" t="s">
        <v>445</v>
      </c>
      <c r="M5" s="476" t="s">
        <v>446</v>
      </c>
      <c r="N5" s="476" t="s">
        <v>447</v>
      </c>
    </row>
    <row r="6" spans="1:14" s="475" customFormat="1" ht="15" customHeight="1" x14ac:dyDescent="0.2">
      <c r="A6" s="478" t="s">
        <v>448</v>
      </c>
      <c r="B6" s="479">
        <f>'Tabelle 2.3'!J11</f>
        <v>1.0933204625102302</v>
      </c>
      <c r="C6" s="480">
        <f>'Tabelle 3.3'!J11</f>
        <v>-3.7969924812030076</v>
      </c>
      <c r="D6" s="481">
        <f t="shared" ref="D6:E9" si="0">IF(OR(AND(B6&gt;=-50,B6&lt;=50),ISNUMBER(B6)=FALSE),B6,"")</f>
        <v>1.0933204625102302</v>
      </c>
      <c r="E6" s="481">
        <f t="shared" si="0"/>
        <v>-3.7969924812030076</v>
      </c>
      <c r="F6" s="476" t="str">
        <f t="shared" ref="F6:G9" si="1">IF(ISNUMBER(B6)=FALSE,"",IF(B6&lt;-50,"&lt; -50",IF(B6&gt;50,"&gt; 50","")))</f>
        <v/>
      </c>
      <c r="G6" s="476" t="str">
        <f t="shared" si="1"/>
        <v/>
      </c>
      <c r="H6" s="482" t="str">
        <f t="shared" ref="H6:I9" si="2">IF(B6&lt;-50,0.75,IF(B6&gt;50,-0.75,""))</f>
        <v/>
      </c>
      <c r="I6" s="482" t="str">
        <f t="shared" si="2"/>
        <v/>
      </c>
      <c r="J6" s="476" t="e">
        <f>IF(OR(B6&lt;-50,B6&gt;50),N6,#N/A)</f>
        <v>#N/A</v>
      </c>
      <c r="K6" s="476" t="e">
        <f>IF(B6&lt;-50,-45,IF(B6&gt;50,45,#N/A))</f>
        <v>#N/A</v>
      </c>
      <c r="L6" s="476" t="e">
        <f>IF(OR(C6&lt;-50,C6&gt;50),N6,#N/A)</f>
        <v>#N/A</v>
      </c>
      <c r="M6" s="476" t="e">
        <f>IF(C6&lt;-50,-45,IF(C6&gt;50,45,#N/A))</f>
        <v>#N/A</v>
      </c>
      <c r="N6" s="476">
        <v>5</v>
      </c>
    </row>
    <row r="7" spans="1:14" s="475" customFormat="1" ht="15" customHeight="1" x14ac:dyDescent="0.2">
      <c r="A7" s="478" t="s">
        <v>449</v>
      </c>
      <c r="B7" s="479">
        <f>'Tabelle 2.1'!J25</f>
        <v>1.4040057212208159</v>
      </c>
      <c r="C7" s="480">
        <f>'Tabelle 3.1'!J23</f>
        <v>-2.8801937126160149</v>
      </c>
      <c r="D7" s="481">
        <f t="shared" si="0"/>
        <v>1.4040057212208159</v>
      </c>
      <c r="E7" s="481">
        <f>IF(OR(AND(C7&gt;=-50,C7&lt;=50),ISNUMBER(C7)=FALSE),C7,"")</f>
        <v>-2.8801937126160149</v>
      </c>
      <c r="F7" s="476" t="str">
        <f t="shared" si="1"/>
        <v/>
      </c>
      <c r="G7" s="476" t="str">
        <f>IF(ISNUMBER(C7)=FALSE,"",IF(C7&lt;-50,"&lt; -50",IF(C7&gt;50,"&gt; 50","")))</f>
        <v/>
      </c>
      <c r="H7" s="482" t="str">
        <f t="shared" si="2"/>
        <v/>
      </c>
      <c r="I7" s="482" t="str">
        <f>IF(C7&lt;-50,0.75,IF(C7&gt;50,-0.75,""))</f>
        <v/>
      </c>
      <c r="J7" s="476" t="e">
        <f>IF(OR(B7&lt;-50,B7&gt;50),N7,#N/A)</f>
        <v>#N/A</v>
      </c>
      <c r="K7" s="476" t="e">
        <f>IF(B7&lt;-50,-45,IF(B7&gt;50,45,#N/A))</f>
        <v>#N/A</v>
      </c>
      <c r="L7" s="476" t="e">
        <f>IF(OR(C7&lt;-50,C7&gt;50),N7,#N/A)</f>
        <v>#N/A</v>
      </c>
      <c r="M7" s="476" t="e">
        <f>IF(C7&lt;-50,-45,IF(C7&gt;50,45,#N/A))</f>
        <v>#N/A</v>
      </c>
      <c r="N7" s="476">
        <v>15</v>
      </c>
    </row>
    <row r="8" spans="1:14" s="475" customFormat="1" ht="15" customHeight="1" x14ac:dyDescent="0.2">
      <c r="A8" s="478" t="s">
        <v>450</v>
      </c>
      <c r="B8" s="479">
        <f>'Tabelle 2.1'!J38</f>
        <v>1.1186464311118853</v>
      </c>
      <c r="C8" s="480">
        <f>'Tabelle 3.1'!J34</f>
        <v>-2.7637010795899166</v>
      </c>
      <c r="D8" s="481">
        <f t="shared" si="0"/>
        <v>1.1186464311118853</v>
      </c>
      <c r="E8" s="481">
        <f>IF(OR(AND(C8&gt;=-50,C8&lt;=50),ISNUMBER(C8)=FALSE),C8,"")</f>
        <v>-2.7637010795899166</v>
      </c>
      <c r="F8" s="476" t="str">
        <f t="shared" si="1"/>
        <v/>
      </c>
      <c r="G8" s="476" t="str">
        <f>IF(ISNUMBER(C8)=FALSE,"",IF(C8&lt;-50,"&lt; -50",IF(C8&gt;50,"&gt; 50","")))</f>
        <v/>
      </c>
      <c r="H8" s="482" t="str">
        <f t="shared" si="2"/>
        <v/>
      </c>
      <c r="I8" s="482" t="str">
        <f>IF(C8&lt;-50,0.75,IF(C8&gt;50,-0.75,""))</f>
        <v/>
      </c>
      <c r="J8" s="476" t="e">
        <f>IF(OR(B8&lt;-50,B8&gt;50),N8,#N/A)</f>
        <v>#N/A</v>
      </c>
      <c r="K8" s="476" t="e">
        <f>IF(B8&lt;-50,-45,IF(B8&gt;50,45,#N/A))</f>
        <v>#N/A</v>
      </c>
      <c r="L8" s="476" t="e">
        <f>IF(OR(C8&lt;-50,C8&gt;50),N8,#N/A)</f>
        <v>#N/A</v>
      </c>
      <c r="M8" s="476" t="e">
        <f>IF(C8&lt;-50,-45,IF(C8&gt;50,45,#N/A))</f>
        <v>#N/A</v>
      </c>
      <c r="N8" s="476">
        <v>25</v>
      </c>
    </row>
    <row r="9" spans="1:14" s="475" customFormat="1" ht="15" customHeight="1" x14ac:dyDescent="0.2">
      <c r="A9" s="478" t="s">
        <v>451</v>
      </c>
      <c r="B9" s="479">
        <f>'Tabelle 2.1'!J51</f>
        <v>1.0875687030768</v>
      </c>
      <c r="C9" s="480">
        <f>'Tabelle 3.1'!J45</f>
        <v>-2.8655893304673015</v>
      </c>
      <c r="D9" s="481">
        <f t="shared" si="0"/>
        <v>1.0875687030768</v>
      </c>
      <c r="E9" s="481">
        <f t="shared" si="0"/>
        <v>-2.8655893304673015</v>
      </c>
      <c r="F9" s="476" t="str">
        <f t="shared" si="1"/>
        <v/>
      </c>
      <c r="G9" s="476" t="str">
        <f t="shared" si="1"/>
        <v/>
      </c>
      <c r="H9" s="482" t="str">
        <f t="shared" si="2"/>
        <v/>
      </c>
      <c r="I9" s="482" t="str">
        <f t="shared" si="2"/>
        <v/>
      </c>
      <c r="J9" s="476" t="e">
        <f>IF(OR(B9&lt;-50,B9&gt;50),N9,#N/A)</f>
        <v>#N/A</v>
      </c>
      <c r="K9" s="476" t="e">
        <f>IF(B9&lt;-50,-45,IF(B9&gt;50,45,#N/A))</f>
        <v>#N/A</v>
      </c>
      <c r="L9" s="476" t="e">
        <f>IF(OR(C9&lt;-50,C9&gt;50),N9,#N/A)</f>
        <v>#N/A</v>
      </c>
      <c r="M9" s="476" t="e">
        <f>IF(C9&lt;-50,-45,IF(C9&gt;50,45,#N/A))</f>
        <v>#N/A</v>
      </c>
      <c r="N9" s="476">
        <v>35</v>
      </c>
    </row>
    <row r="10" spans="1:14" s="475" customFormat="1" ht="15" customHeight="1" x14ac:dyDescent="0.2">
      <c r="E10" s="476"/>
      <c r="F10" s="476"/>
      <c r="G10" s="476"/>
      <c r="H10" s="476"/>
      <c r="I10" s="476"/>
      <c r="J10" s="476"/>
      <c r="K10" s="476"/>
      <c r="L10" s="476"/>
      <c r="M10" s="476"/>
      <c r="N10" s="476"/>
    </row>
    <row r="11" spans="1:14" s="475" customFormat="1" ht="15" customHeight="1" x14ac:dyDescent="0.2">
      <c r="E11" s="476"/>
      <c r="F11" s="476"/>
      <c r="G11" s="476"/>
      <c r="H11" s="476"/>
      <c r="I11" s="476"/>
      <c r="J11" s="476"/>
      <c r="K11" s="476"/>
      <c r="L11" s="476"/>
      <c r="M11" s="476"/>
      <c r="N11" s="476"/>
    </row>
    <row r="12" spans="1:14" s="475" customFormat="1" ht="15" customHeight="1" x14ac:dyDescent="0.2">
      <c r="A12" s="679" t="s">
        <v>452</v>
      </c>
      <c r="B12" s="678" t="s">
        <v>436</v>
      </c>
      <c r="C12" s="678"/>
      <c r="D12" s="678" t="s">
        <v>437</v>
      </c>
      <c r="E12" s="678"/>
      <c r="F12" s="672" t="s">
        <v>438</v>
      </c>
      <c r="G12" s="672"/>
      <c r="H12" s="672" t="s">
        <v>439</v>
      </c>
      <c r="I12" s="672"/>
      <c r="J12" s="672" t="s">
        <v>440</v>
      </c>
      <c r="K12" s="672"/>
      <c r="L12" s="672"/>
      <c r="M12" s="672"/>
      <c r="N12" s="672"/>
    </row>
    <row r="13" spans="1:14" s="475" customFormat="1" ht="15" customHeight="1" x14ac:dyDescent="0.2">
      <c r="A13" s="679"/>
      <c r="B13" s="475" t="s">
        <v>441</v>
      </c>
      <c r="C13" s="475" t="s">
        <v>442</v>
      </c>
      <c r="D13" s="475" t="s">
        <v>441</v>
      </c>
      <c r="E13" s="475" t="s">
        <v>442</v>
      </c>
      <c r="F13" s="475" t="s">
        <v>441</v>
      </c>
      <c r="G13" s="475" t="s">
        <v>442</v>
      </c>
      <c r="H13" s="475" t="s">
        <v>441</v>
      </c>
      <c r="I13" s="475" t="s">
        <v>442</v>
      </c>
      <c r="J13" s="476" t="s">
        <v>443</v>
      </c>
      <c r="K13" s="476" t="s">
        <v>444</v>
      </c>
      <c r="L13" s="476" t="s">
        <v>445</v>
      </c>
      <c r="M13" s="476" t="s">
        <v>446</v>
      </c>
      <c r="N13" s="476" t="s">
        <v>447</v>
      </c>
    </row>
    <row r="14" spans="1:14" s="475" customFormat="1" ht="15" customHeight="1" x14ac:dyDescent="0.2">
      <c r="A14" s="475">
        <v>1</v>
      </c>
      <c r="B14" s="479">
        <f>'Tabelle 2.3'!J11</f>
        <v>1.0933204625102302</v>
      </c>
      <c r="C14" s="480">
        <f>'Tabelle 3.3'!J11</f>
        <v>-3.7969924812030076</v>
      </c>
      <c r="D14" s="481">
        <f>IF(OR(AND(B14&gt;=-50,B14&lt;=50),ISNUMBER(B14)=FALSE),B14,"")</f>
        <v>1.0933204625102302</v>
      </c>
      <c r="E14" s="481">
        <f>IF(OR(AND(C14&gt;=-50,C14&lt;=50),ISNUMBER(C14)=FALSE),C14,"")</f>
        <v>-3.7969924812030076</v>
      </c>
      <c r="F14" s="476" t="str">
        <f>IF(ISNUMBER(B14)=FALSE,"",IF(B14&lt;-50,"&lt; -50",IF(B14&gt;50,"&gt; 50","")))</f>
        <v/>
      </c>
      <c r="G14" s="476" t="str">
        <f>IF(ISNUMBER(C14)=FALSE,"",IF(C14&lt;-50,"&lt; -50",IF(C14&gt;50,"&gt; 50","")))</f>
        <v/>
      </c>
      <c r="H14" s="482" t="str">
        <f>IF(B14&lt;-50,0.75,IF(B14&gt;50,-0.75,""))</f>
        <v/>
      </c>
      <c r="I14" s="482" t="str">
        <f>IF(C14&lt;-50,0.75,IF(C14&gt;50,-0.75,""))</f>
        <v/>
      </c>
      <c r="J14" s="476" t="e">
        <f>IF(OR(B14&lt;-50,B14&gt;50),N14,#N/A)</f>
        <v>#N/A</v>
      </c>
      <c r="K14" s="476" t="e">
        <f>IF(B14&lt;-50,-45,IF(B14&gt;50,45,#N/A))</f>
        <v>#N/A</v>
      </c>
      <c r="L14" s="476" t="e">
        <f>IF(OR(C14&lt;-50,C14&gt;50),N14,#N/A)</f>
        <v>#N/A</v>
      </c>
      <c r="M14" s="476" t="e">
        <f>IF(C14&lt;-50,-45,IF(C14&gt;50,45,#N/A))</f>
        <v>#N/A</v>
      </c>
      <c r="N14" s="476">
        <v>5</v>
      </c>
    </row>
    <row r="15" spans="1:14" s="475" customFormat="1" ht="15" customHeight="1" x14ac:dyDescent="0.2">
      <c r="A15" s="475">
        <v>2</v>
      </c>
      <c r="B15" s="479">
        <f>'Tabelle 2.3'!J12</f>
        <v>3.096330275229358</v>
      </c>
      <c r="C15" s="480">
        <f>'Tabelle 3.3'!J12</f>
        <v>1.364522417153996</v>
      </c>
      <c r="D15" s="481">
        <f t="shared" ref="D15:E45" si="3">IF(OR(AND(B15&gt;=-50,B15&lt;=50),ISNUMBER(B15)=FALSE),B15,"")</f>
        <v>3.096330275229358</v>
      </c>
      <c r="E15" s="481">
        <f t="shared" si="3"/>
        <v>1.364522417153996</v>
      </c>
      <c r="F15" s="476" t="str">
        <f t="shared" ref="F15:G45" si="4">IF(ISNUMBER(B15)=FALSE,"",IF(B15&lt;-50,"&lt; -50",IF(B15&gt;50,"&gt; 50","")))</f>
        <v/>
      </c>
      <c r="G15" s="476" t="str">
        <f t="shared" si="4"/>
        <v/>
      </c>
      <c r="H15" s="482" t="str">
        <f t="shared" ref="H15:I45" si="5">IF(B15&lt;-50,0.75,IF(B15&gt;50,-0.75,""))</f>
        <v/>
      </c>
      <c r="I15" s="482" t="str">
        <f t="shared" si="5"/>
        <v/>
      </c>
      <c r="J15" s="476" t="e">
        <f t="shared" ref="J15:J45" si="6">IF(OR(B15&lt;-50,B15&gt;50),N15,#N/A)</f>
        <v>#N/A</v>
      </c>
      <c r="K15" s="476" t="e">
        <f t="shared" ref="K15:K45" si="7">IF(B15&lt;-50,-45,IF(B15&gt;50,45,#N/A))</f>
        <v>#N/A</v>
      </c>
      <c r="L15" s="476" t="e">
        <f t="shared" ref="L15:L45" si="8">IF(OR(C15&lt;-50,C15&gt;50),N15,#N/A)</f>
        <v>#N/A</v>
      </c>
      <c r="M15" s="476" t="e">
        <f t="shared" ref="M15:M45" si="9">IF(C15&lt;-50,-45,IF(C15&gt;50,45,#N/A))</f>
        <v>#N/A</v>
      </c>
      <c r="N15" s="476">
        <v>15</v>
      </c>
    </row>
    <row r="16" spans="1:14" s="475" customFormat="1" ht="15" customHeight="1" x14ac:dyDescent="0.2">
      <c r="A16" s="475">
        <v>3</v>
      </c>
      <c r="B16" s="479">
        <f>'Tabelle 2.3'!J13</f>
        <v>3.6513545347467611</v>
      </c>
      <c r="C16" s="480">
        <f>'Tabelle 3.3'!J13</f>
        <v>2.3809523809523809</v>
      </c>
      <c r="D16" s="481">
        <f t="shared" si="3"/>
        <v>3.6513545347467611</v>
      </c>
      <c r="E16" s="481">
        <f t="shared" si="3"/>
        <v>2.3809523809523809</v>
      </c>
      <c r="F16" s="476" t="str">
        <f t="shared" si="4"/>
        <v/>
      </c>
      <c r="G16" s="476" t="str">
        <f t="shared" si="4"/>
        <v/>
      </c>
      <c r="H16" s="482" t="str">
        <f t="shared" si="5"/>
        <v/>
      </c>
      <c r="I16" s="482" t="str">
        <f t="shared" si="5"/>
        <v/>
      </c>
      <c r="J16" s="476" t="e">
        <f t="shared" si="6"/>
        <v>#N/A</v>
      </c>
      <c r="K16" s="476" t="e">
        <f t="shared" si="7"/>
        <v>#N/A</v>
      </c>
      <c r="L16" s="476" t="e">
        <f t="shared" si="8"/>
        <v>#N/A</v>
      </c>
      <c r="M16" s="476" t="e">
        <f t="shared" si="9"/>
        <v>#N/A</v>
      </c>
      <c r="N16" s="476">
        <v>25</v>
      </c>
    </row>
    <row r="17" spans="1:14" s="475" customFormat="1" ht="15" customHeight="1" x14ac:dyDescent="0.2">
      <c r="A17" s="475">
        <v>4</v>
      </c>
      <c r="B17" s="479">
        <f>'Tabelle 2.3'!J14</f>
        <v>-2.9599206911202378</v>
      </c>
      <c r="C17" s="480">
        <f>'Tabelle 3.3'!J14</f>
        <v>-11.125654450261781</v>
      </c>
      <c r="D17" s="481">
        <f t="shared" si="3"/>
        <v>-2.9599206911202378</v>
      </c>
      <c r="E17" s="481">
        <f t="shared" si="3"/>
        <v>-11.125654450261781</v>
      </c>
      <c r="F17" s="476" t="str">
        <f t="shared" si="4"/>
        <v/>
      </c>
      <c r="G17" s="476" t="str">
        <f t="shared" si="4"/>
        <v/>
      </c>
      <c r="H17" s="482" t="str">
        <f t="shared" si="5"/>
        <v/>
      </c>
      <c r="I17" s="482" t="str">
        <f t="shared" si="5"/>
        <v/>
      </c>
      <c r="J17" s="476" t="e">
        <f t="shared" si="6"/>
        <v>#N/A</v>
      </c>
      <c r="K17" s="476" t="e">
        <f t="shared" si="7"/>
        <v>#N/A</v>
      </c>
      <c r="L17" s="476" t="e">
        <f t="shared" si="8"/>
        <v>#N/A</v>
      </c>
      <c r="M17" s="476" t="e">
        <f t="shared" si="9"/>
        <v>#N/A</v>
      </c>
      <c r="N17" s="476">
        <v>36</v>
      </c>
    </row>
    <row r="18" spans="1:14" s="475" customFormat="1" ht="15" customHeight="1" x14ac:dyDescent="0.2">
      <c r="A18" s="475">
        <v>5</v>
      </c>
      <c r="B18" s="479">
        <f>'Tabelle 2.3'!J15</f>
        <v>-0.63745019920318724</v>
      </c>
      <c r="C18" s="480">
        <f>'Tabelle 3.3'!J15</f>
        <v>-11.5625</v>
      </c>
      <c r="D18" s="481">
        <f t="shared" si="3"/>
        <v>-0.63745019920318724</v>
      </c>
      <c r="E18" s="481">
        <f t="shared" si="3"/>
        <v>-11.5625</v>
      </c>
      <c r="F18" s="476" t="str">
        <f t="shared" si="4"/>
        <v/>
      </c>
      <c r="G18" s="476" t="str">
        <f t="shared" si="4"/>
        <v/>
      </c>
      <c r="H18" s="482" t="str">
        <f t="shared" si="5"/>
        <v/>
      </c>
      <c r="I18" s="482" t="str">
        <f t="shared" si="5"/>
        <v/>
      </c>
      <c r="J18" s="476" t="e">
        <f t="shared" si="6"/>
        <v>#N/A</v>
      </c>
      <c r="K18" s="476" t="e">
        <f t="shared" si="7"/>
        <v>#N/A</v>
      </c>
      <c r="L18" s="476" t="e">
        <f t="shared" si="8"/>
        <v>#N/A</v>
      </c>
      <c r="M18" s="476" t="e">
        <f t="shared" si="9"/>
        <v>#N/A</v>
      </c>
      <c r="N18" s="476">
        <v>46</v>
      </c>
    </row>
    <row r="19" spans="1:14" s="475" customFormat="1" ht="15" customHeight="1" x14ac:dyDescent="0.2">
      <c r="A19" s="475">
        <v>6</v>
      </c>
      <c r="B19" s="479">
        <f>'Tabelle 2.3'!J16</f>
        <v>-2.9137529137529139</v>
      </c>
      <c r="C19" s="480">
        <f>'Tabelle 3.3'!J16</f>
        <v>-12.345679012345679</v>
      </c>
      <c r="D19" s="481">
        <f t="shared" si="3"/>
        <v>-2.9137529137529139</v>
      </c>
      <c r="E19" s="481">
        <f t="shared" si="3"/>
        <v>-12.345679012345679</v>
      </c>
      <c r="F19" s="476" t="str">
        <f t="shared" si="4"/>
        <v/>
      </c>
      <c r="G19" s="476" t="str">
        <f t="shared" si="4"/>
        <v/>
      </c>
      <c r="H19" s="482" t="str">
        <f t="shared" si="5"/>
        <v/>
      </c>
      <c r="I19" s="482" t="str">
        <f t="shared" si="5"/>
        <v/>
      </c>
      <c r="J19" s="476" t="e">
        <f t="shared" si="6"/>
        <v>#N/A</v>
      </c>
      <c r="K19" s="476" t="e">
        <f t="shared" si="7"/>
        <v>#N/A</v>
      </c>
      <c r="L19" s="476" t="e">
        <f t="shared" si="8"/>
        <v>#N/A</v>
      </c>
      <c r="M19" s="476" t="e">
        <f t="shared" si="9"/>
        <v>#N/A</v>
      </c>
      <c r="N19" s="476">
        <v>56</v>
      </c>
    </row>
    <row r="20" spans="1:14" s="475" customFormat="1" ht="15" customHeight="1" x14ac:dyDescent="0.2">
      <c r="A20" s="475">
        <v>7</v>
      </c>
      <c r="B20" s="479">
        <f>'Tabelle 2.3'!J17</f>
        <v>-5.9686393525543755</v>
      </c>
      <c r="C20" s="480">
        <f>'Tabelle 3.3'!J17</f>
        <v>-6.666666666666667</v>
      </c>
      <c r="D20" s="481">
        <f t="shared" si="3"/>
        <v>-5.9686393525543755</v>
      </c>
      <c r="E20" s="481">
        <f t="shared" si="3"/>
        <v>-6.666666666666667</v>
      </c>
      <c r="F20" s="476" t="str">
        <f t="shared" si="4"/>
        <v/>
      </c>
      <c r="G20" s="476" t="str">
        <f t="shared" si="4"/>
        <v/>
      </c>
      <c r="H20" s="482" t="str">
        <f t="shared" si="5"/>
        <v/>
      </c>
      <c r="I20" s="482" t="str">
        <f t="shared" si="5"/>
        <v/>
      </c>
      <c r="J20" s="476" t="e">
        <f t="shared" si="6"/>
        <v>#N/A</v>
      </c>
      <c r="K20" s="476" t="e">
        <f t="shared" si="7"/>
        <v>#N/A</v>
      </c>
      <c r="L20" s="476" t="e">
        <f t="shared" si="8"/>
        <v>#N/A</v>
      </c>
      <c r="M20" s="476" t="e">
        <f t="shared" si="9"/>
        <v>#N/A</v>
      </c>
      <c r="N20" s="476">
        <v>67</v>
      </c>
    </row>
    <row r="21" spans="1:14" s="475" customFormat="1" ht="15" customHeight="1" x14ac:dyDescent="0.2">
      <c r="A21" s="475">
        <v>8</v>
      </c>
      <c r="B21" s="479">
        <f>'Tabelle 2.3'!J18</f>
        <v>5.6077348066298338</v>
      </c>
      <c r="C21" s="480">
        <f>'Tabelle 3.3'!J18</f>
        <v>3.7099494097807759</v>
      </c>
      <c r="D21" s="481">
        <f t="shared" si="3"/>
        <v>5.6077348066298338</v>
      </c>
      <c r="E21" s="481">
        <f t="shared" si="3"/>
        <v>3.7099494097807759</v>
      </c>
      <c r="F21" s="476" t="str">
        <f t="shared" si="4"/>
        <v/>
      </c>
      <c r="G21" s="476" t="str">
        <f t="shared" si="4"/>
        <v/>
      </c>
      <c r="H21" s="482" t="str">
        <f t="shared" si="5"/>
        <v/>
      </c>
      <c r="I21" s="482" t="str">
        <f t="shared" si="5"/>
        <v/>
      </c>
      <c r="J21" s="476" t="e">
        <f t="shared" si="6"/>
        <v>#N/A</v>
      </c>
      <c r="K21" s="476" t="e">
        <f t="shared" si="7"/>
        <v>#N/A</v>
      </c>
      <c r="L21" s="476" t="e">
        <f t="shared" si="8"/>
        <v>#N/A</v>
      </c>
      <c r="M21" s="476" t="e">
        <f t="shared" si="9"/>
        <v>#N/A</v>
      </c>
      <c r="N21" s="476">
        <v>77</v>
      </c>
    </row>
    <row r="22" spans="1:14" s="475" customFormat="1" ht="15" customHeight="1" x14ac:dyDescent="0.2">
      <c r="A22" s="475">
        <v>9</v>
      </c>
      <c r="B22" s="479">
        <f>'Tabelle 2.3'!J19</f>
        <v>1.8083390923750289</v>
      </c>
      <c r="C22" s="480">
        <f>'Tabelle 3.3'!J19</f>
        <v>-2.4902723735408561</v>
      </c>
      <c r="D22" s="481">
        <f t="shared" si="3"/>
        <v>1.8083390923750289</v>
      </c>
      <c r="E22" s="481">
        <f t="shared" si="3"/>
        <v>-2.4902723735408561</v>
      </c>
      <c r="F22" s="476" t="str">
        <f t="shared" si="4"/>
        <v/>
      </c>
      <c r="G22" s="476" t="str">
        <f t="shared" si="4"/>
        <v/>
      </c>
      <c r="H22" s="482" t="str">
        <f t="shared" si="5"/>
        <v/>
      </c>
      <c r="I22" s="482" t="str">
        <f t="shared" si="5"/>
        <v/>
      </c>
      <c r="J22" s="476" t="e">
        <f t="shared" si="6"/>
        <v>#N/A</v>
      </c>
      <c r="K22" s="476" t="e">
        <f t="shared" si="7"/>
        <v>#N/A</v>
      </c>
      <c r="L22" s="476" t="e">
        <f t="shared" si="8"/>
        <v>#N/A</v>
      </c>
      <c r="M22" s="476" t="e">
        <f t="shared" si="9"/>
        <v>#N/A</v>
      </c>
      <c r="N22" s="476">
        <v>87</v>
      </c>
    </row>
    <row r="23" spans="1:14" s="475" customFormat="1" ht="15" customHeight="1" x14ac:dyDescent="0.2">
      <c r="A23" s="475">
        <v>10</v>
      </c>
      <c r="B23" s="479">
        <f>'Tabelle 2.3'!J20</f>
        <v>1.4432328415651059</v>
      </c>
      <c r="C23" s="480">
        <f>'Tabelle 3.3'!J20</f>
        <v>-2.4216524216524218</v>
      </c>
      <c r="D23" s="481">
        <f t="shared" si="3"/>
        <v>1.4432328415651059</v>
      </c>
      <c r="E23" s="481">
        <f t="shared" si="3"/>
        <v>-2.4216524216524218</v>
      </c>
      <c r="F23" s="476" t="str">
        <f t="shared" si="4"/>
        <v/>
      </c>
      <c r="G23" s="476" t="str">
        <f t="shared" si="4"/>
        <v/>
      </c>
      <c r="H23" s="482" t="str">
        <f t="shared" si="5"/>
        <v/>
      </c>
      <c r="I23" s="482" t="str">
        <f t="shared" si="5"/>
        <v/>
      </c>
      <c r="J23" s="476" t="e">
        <f t="shared" si="6"/>
        <v>#N/A</v>
      </c>
      <c r="K23" s="476" t="e">
        <f t="shared" si="7"/>
        <v>#N/A</v>
      </c>
      <c r="L23" s="476" t="e">
        <f t="shared" si="8"/>
        <v>#N/A</v>
      </c>
      <c r="M23" s="476" t="e">
        <f t="shared" si="9"/>
        <v>#N/A</v>
      </c>
      <c r="N23" s="476">
        <v>98</v>
      </c>
    </row>
    <row r="24" spans="1:14" s="475" customFormat="1" ht="15" customHeight="1" x14ac:dyDescent="0.2">
      <c r="A24" s="475">
        <v>11</v>
      </c>
      <c r="B24" s="479">
        <f>'Tabelle 2.3'!J21</f>
        <v>-2.5142857142857142</v>
      </c>
      <c r="C24" s="480">
        <f>'Tabelle 3.3'!J21</f>
        <v>-7.7573346593734458</v>
      </c>
      <c r="D24" s="481">
        <f t="shared" si="3"/>
        <v>-2.5142857142857142</v>
      </c>
      <c r="E24" s="481">
        <f t="shared" si="3"/>
        <v>-7.7573346593734458</v>
      </c>
      <c r="F24" s="476" t="str">
        <f t="shared" si="4"/>
        <v/>
      </c>
      <c r="G24" s="476" t="str">
        <f t="shared" si="4"/>
        <v/>
      </c>
      <c r="H24" s="482" t="str">
        <f t="shared" si="5"/>
        <v/>
      </c>
      <c r="I24" s="482" t="str">
        <f t="shared" si="5"/>
        <v/>
      </c>
      <c r="J24" s="476" t="e">
        <f t="shared" si="6"/>
        <v>#N/A</v>
      </c>
      <c r="K24" s="476" t="e">
        <f t="shared" si="7"/>
        <v>#N/A</v>
      </c>
      <c r="L24" s="476" t="e">
        <f t="shared" si="8"/>
        <v>#N/A</v>
      </c>
      <c r="M24" s="476" t="e">
        <f t="shared" si="9"/>
        <v>#N/A</v>
      </c>
      <c r="N24" s="476">
        <v>108</v>
      </c>
    </row>
    <row r="25" spans="1:14" s="475" customFormat="1" ht="15" customHeight="1" x14ac:dyDescent="0.2">
      <c r="A25" s="475">
        <v>12</v>
      </c>
      <c r="B25" s="479">
        <f>'Tabelle 2.3'!J22</f>
        <v>8.1885856079404462</v>
      </c>
      <c r="C25" s="480">
        <f>'Tabelle 3.3'!J22</f>
        <v>-5.5555555555555554</v>
      </c>
      <c r="D25" s="481">
        <f t="shared" si="3"/>
        <v>8.1885856079404462</v>
      </c>
      <c r="E25" s="481">
        <f t="shared" si="3"/>
        <v>-5.5555555555555554</v>
      </c>
      <c r="F25" s="476" t="str">
        <f t="shared" si="4"/>
        <v/>
      </c>
      <c r="G25" s="476" t="str">
        <f t="shared" si="4"/>
        <v/>
      </c>
      <c r="H25" s="482" t="str">
        <f t="shared" si="5"/>
        <v/>
      </c>
      <c r="I25" s="482" t="str">
        <f t="shared" si="5"/>
        <v/>
      </c>
      <c r="J25" s="476" t="e">
        <f t="shared" si="6"/>
        <v>#N/A</v>
      </c>
      <c r="K25" s="476" t="e">
        <f t="shared" si="7"/>
        <v>#N/A</v>
      </c>
      <c r="L25" s="476" t="e">
        <f t="shared" si="8"/>
        <v>#N/A</v>
      </c>
      <c r="M25" s="476" t="e">
        <f t="shared" si="9"/>
        <v>#N/A</v>
      </c>
      <c r="N25" s="476">
        <v>118</v>
      </c>
    </row>
    <row r="26" spans="1:14" s="475" customFormat="1" ht="15" customHeight="1" x14ac:dyDescent="0.2">
      <c r="A26" s="475">
        <v>13</v>
      </c>
      <c r="B26" s="479">
        <f>'Tabelle 2.3'!J23</f>
        <v>-0.95579450418160095</v>
      </c>
      <c r="C26" s="480" t="str">
        <f>'Tabelle 3.3'!J23</f>
        <v>*</v>
      </c>
      <c r="D26" s="481">
        <f t="shared" si="3"/>
        <v>-0.95579450418160095</v>
      </c>
      <c r="E26" s="481" t="str">
        <f t="shared" si="3"/>
        <v>*</v>
      </c>
      <c r="F26" s="476" t="str">
        <f t="shared" si="4"/>
        <v/>
      </c>
      <c r="G26" s="476" t="str">
        <f t="shared" si="4"/>
        <v/>
      </c>
      <c r="H26" s="482" t="str">
        <f t="shared" si="5"/>
        <v/>
      </c>
      <c r="I26" s="482">
        <f t="shared" si="5"/>
        <v>-0.75</v>
      </c>
      <c r="J26" s="476" t="e">
        <f t="shared" si="6"/>
        <v>#N/A</v>
      </c>
      <c r="K26" s="476" t="e">
        <f t="shared" si="7"/>
        <v>#N/A</v>
      </c>
      <c r="L26" s="476">
        <f t="shared" si="8"/>
        <v>129</v>
      </c>
      <c r="M26" s="476">
        <f t="shared" si="9"/>
        <v>45</v>
      </c>
      <c r="N26" s="476">
        <v>129</v>
      </c>
    </row>
    <row r="27" spans="1:14" s="475" customFormat="1" ht="15" customHeight="1" x14ac:dyDescent="0.2">
      <c r="A27" s="475">
        <v>14</v>
      </c>
      <c r="B27" s="479">
        <f>'Tabelle 2.3'!J24</f>
        <v>0.50541516245487361</v>
      </c>
      <c r="C27" s="480">
        <f>'Tabelle 3.3'!J24</f>
        <v>-10.460251046025105</v>
      </c>
      <c r="D27" s="481">
        <f t="shared" si="3"/>
        <v>0.50541516245487361</v>
      </c>
      <c r="E27" s="481">
        <f t="shared" si="3"/>
        <v>-10.460251046025105</v>
      </c>
      <c r="F27" s="476" t="str">
        <f t="shared" si="4"/>
        <v/>
      </c>
      <c r="G27" s="476" t="str">
        <f t="shared" si="4"/>
        <v/>
      </c>
      <c r="H27" s="482" t="str">
        <f t="shared" si="5"/>
        <v/>
      </c>
      <c r="I27" s="482" t="str">
        <f t="shared" si="5"/>
        <v/>
      </c>
      <c r="J27" s="476" t="e">
        <f t="shared" si="6"/>
        <v>#N/A</v>
      </c>
      <c r="K27" s="476" t="e">
        <f t="shared" si="7"/>
        <v>#N/A</v>
      </c>
      <c r="L27" s="476" t="e">
        <f t="shared" si="8"/>
        <v>#N/A</v>
      </c>
      <c r="M27" s="476" t="e">
        <f t="shared" si="9"/>
        <v>#N/A</v>
      </c>
      <c r="N27" s="476">
        <v>139</v>
      </c>
    </row>
    <row r="28" spans="1:14" s="475" customFormat="1" ht="15" customHeight="1" x14ac:dyDescent="0.2">
      <c r="A28" s="475">
        <v>15</v>
      </c>
      <c r="B28" s="479">
        <f>'Tabelle 2.3'!J25</f>
        <v>1.4965259219668627</v>
      </c>
      <c r="C28" s="480">
        <f>'Tabelle 3.3'!J25</f>
        <v>-0.28348688873139616</v>
      </c>
      <c r="D28" s="481">
        <f t="shared" si="3"/>
        <v>1.4965259219668627</v>
      </c>
      <c r="E28" s="481">
        <f t="shared" si="3"/>
        <v>-0.28348688873139616</v>
      </c>
      <c r="F28" s="476" t="str">
        <f t="shared" si="4"/>
        <v/>
      </c>
      <c r="G28" s="476" t="str">
        <f t="shared" si="4"/>
        <v/>
      </c>
      <c r="H28" s="482" t="str">
        <f t="shared" si="5"/>
        <v/>
      </c>
      <c r="I28" s="482" t="str">
        <f t="shared" si="5"/>
        <v/>
      </c>
      <c r="J28" s="476" t="e">
        <f t="shared" si="6"/>
        <v>#N/A</v>
      </c>
      <c r="K28" s="476" t="e">
        <f t="shared" si="7"/>
        <v>#N/A</v>
      </c>
      <c r="L28" s="476" t="e">
        <f t="shared" si="8"/>
        <v>#N/A</v>
      </c>
      <c r="M28" s="476" t="e">
        <f t="shared" si="9"/>
        <v>#N/A</v>
      </c>
      <c r="N28" s="476">
        <v>149</v>
      </c>
    </row>
    <row r="29" spans="1:14" s="475" customFormat="1" ht="15" customHeight="1" x14ac:dyDescent="0.2">
      <c r="A29" s="475">
        <v>16</v>
      </c>
      <c r="B29" s="479">
        <f>'Tabelle 2.3'!J26</f>
        <v>5.1162790697674421</v>
      </c>
      <c r="C29" s="480" t="str">
        <f>'Tabelle 3.3'!J26</f>
        <v>*</v>
      </c>
      <c r="D29" s="481">
        <f t="shared" si="3"/>
        <v>5.1162790697674421</v>
      </c>
      <c r="E29" s="481" t="str">
        <f t="shared" si="3"/>
        <v>*</v>
      </c>
      <c r="F29" s="476" t="str">
        <f t="shared" si="4"/>
        <v/>
      </c>
      <c r="G29" s="476" t="str">
        <f t="shared" si="4"/>
        <v/>
      </c>
      <c r="H29" s="482" t="str">
        <f t="shared" si="5"/>
        <v/>
      </c>
      <c r="I29" s="482">
        <f t="shared" si="5"/>
        <v>-0.75</v>
      </c>
      <c r="J29" s="476" t="e">
        <f t="shared" si="6"/>
        <v>#N/A</v>
      </c>
      <c r="K29" s="476" t="e">
        <f t="shared" si="7"/>
        <v>#N/A</v>
      </c>
      <c r="L29" s="476">
        <f t="shared" si="8"/>
        <v>160</v>
      </c>
      <c r="M29" s="476">
        <f t="shared" si="9"/>
        <v>45</v>
      </c>
      <c r="N29" s="476">
        <v>160</v>
      </c>
    </row>
    <row r="30" spans="1:14" s="475" customFormat="1" ht="15" customHeight="1" x14ac:dyDescent="0.2">
      <c r="A30" s="475">
        <v>17</v>
      </c>
      <c r="B30" s="479">
        <f>'Tabelle 2.3'!J27</f>
        <v>1.0551305724083355</v>
      </c>
      <c r="C30" s="480">
        <f>'Tabelle 3.3'!J27</f>
        <v>-12.88659793814433</v>
      </c>
      <c r="D30" s="481">
        <f t="shared" si="3"/>
        <v>1.0551305724083355</v>
      </c>
      <c r="E30" s="481">
        <f t="shared" si="3"/>
        <v>-12.88659793814433</v>
      </c>
      <c r="F30" s="476" t="str">
        <f t="shared" si="4"/>
        <v/>
      </c>
      <c r="G30" s="476" t="str">
        <f t="shared" si="4"/>
        <v/>
      </c>
      <c r="H30" s="482" t="str">
        <f t="shared" si="5"/>
        <v/>
      </c>
      <c r="I30" s="482" t="str">
        <f t="shared" si="5"/>
        <v/>
      </c>
      <c r="J30" s="476" t="e">
        <f t="shared" si="6"/>
        <v>#N/A</v>
      </c>
      <c r="K30" s="476" t="e">
        <f t="shared" si="7"/>
        <v>#N/A</v>
      </c>
      <c r="L30" s="476" t="e">
        <f t="shared" si="8"/>
        <v>#N/A</v>
      </c>
      <c r="M30" s="476" t="e">
        <f t="shared" si="9"/>
        <v>#N/A</v>
      </c>
      <c r="N30" s="476">
        <v>170</v>
      </c>
    </row>
    <row r="31" spans="1:14" s="475" customFormat="1" ht="15" customHeight="1" x14ac:dyDescent="0.2">
      <c r="A31" s="475">
        <v>18</v>
      </c>
      <c r="B31" s="479">
        <f>'Tabelle 2.3'!J28</f>
        <v>4.5329670329670328</v>
      </c>
      <c r="C31" s="480">
        <f>'Tabelle 3.3'!J28</f>
        <v>-3.3333333333333335</v>
      </c>
      <c r="D31" s="481">
        <f t="shared" si="3"/>
        <v>4.5329670329670328</v>
      </c>
      <c r="E31" s="481">
        <f t="shared" si="3"/>
        <v>-3.3333333333333335</v>
      </c>
      <c r="F31" s="476" t="str">
        <f t="shared" si="4"/>
        <v/>
      </c>
      <c r="G31" s="476" t="str">
        <f t="shared" si="4"/>
        <v/>
      </c>
      <c r="H31" s="482" t="str">
        <f t="shared" si="5"/>
        <v/>
      </c>
      <c r="I31" s="482" t="str">
        <f t="shared" si="5"/>
        <v/>
      </c>
      <c r="J31" s="476" t="e">
        <f t="shared" si="6"/>
        <v>#N/A</v>
      </c>
      <c r="K31" s="476" t="e">
        <f t="shared" si="7"/>
        <v>#N/A</v>
      </c>
      <c r="L31" s="476" t="e">
        <f t="shared" si="8"/>
        <v>#N/A</v>
      </c>
      <c r="M31" s="476" t="e">
        <f t="shared" si="9"/>
        <v>#N/A</v>
      </c>
      <c r="N31" s="476">
        <v>180</v>
      </c>
    </row>
    <row r="32" spans="1:14" s="475" customFormat="1" ht="15" customHeight="1" x14ac:dyDescent="0.2">
      <c r="A32" s="475">
        <v>19</v>
      </c>
      <c r="B32" s="479">
        <f>'Tabelle 2.3'!J29</f>
        <v>0.98856966326845841</v>
      </c>
      <c r="C32" s="480">
        <f>'Tabelle 3.3'!J29</f>
        <v>2.7075812274368229</v>
      </c>
      <c r="D32" s="481">
        <f t="shared" si="3"/>
        <v>0.98856966326845841</v>
      </c>
      <c r="E32" s="481">
        <f t="shared" si="3"/>
        <v>2.7075812274368229</v>
      </c>
      <c r="F32" s="476" t="str">
        <f t="shared" si="4"/>
        <v/>
      </c>
      <c r="G32" s="476" t="str">
        <f t="shared" si="4"/>
        <v/>
      </c>
      <c r="H32" s="482" t="str">
        <f t="shared" si="5"/>
        <v/>
      </c>
      <c r="I32" s="482" t="str">
        <f t="shared" si="5"/>
        <v/>
      </c>
      <c r="J32" s="476" t="e">
        <f t="shared" si="6"/>
        <v>#N/A</v>
      </c>
      <c r="K32" s="476" t="e">
        <f t="shared" si="7"/>
        <v>#N/A</v>
      </c>
      <c r="L32" s="476" t="e">
        <f t="shared" si="8"/>
        <v>#N/A</v>
      </c>
      <c r="M32" s="476" t="e">
        <f t="shared" si="9"/>
        <v>#N/A</v>
      </c>
      <c r="N32" s="476">
        <v>191</v>
      </c>
    </row>
    <row r="33" spans="1:14" s="475" customFormat="1" ht="15" customHeight="1" x14ac:dyDescent="0.2">
      <c r="A33" s="475">
        <v>20</v>
      </c>
      <c r="B33" s="479">
        <f>'Tabelle 2.3'!J30</f>
        <v>2.6811433636162199</v>
      </c>
      <c r="C33" s="480">
        <f>'Tabelle 3.3'!J30</f>
        <v>0.97879282218597063</v>
      </c>
      <c r="D33" s="481">
        <f t="shared" si="3"/>
        <v>2.6811433636162199</v>
      </c>
      <c r="E33" s="481">
        <f t="shared" si="3"/>
        <v>0.97879282218597063</v>
      </c>
      <c r="F33" s="476" t="str">
        <f t="shared" si="4"/>
        <v/>
      </c>
      <c r="G33" s="476" t="str">
        <f t="shared" si="4"/>
        <v/>
      </c>
      <c r="H33" s="482" t="str">
        <f t="shared" si="5"/>
        <v/>
      </c>
      <c r="I33" s="482" t="str">
        <f t="shared" si="5"/>
        <v/>
      </c>
      <c r="J33" s="476" t="e">
        <f t="shared" si="6"/>
        <v>#N/A</v>
      </c>
      <c r="K33" s="476" t="e">
        <f t="shared" si="7"/>
        <v>#N/A</v>
      </c>
      <c r="L33" s="476" t="e">
        <f t="shared" si="8"/>
        <v>#N/A</v>
      </c>
      <c r="M33" s="476" t="e">
        <f t="shared" si="9"/>
        <v>#N/A</v>
      </c>
      <c r="N33" s="476">
        <v>201</v>
      </c>
    </row>
    <row r="34" spans="1:14" s="475" customFormat="1" ht="15" customHeight="1" x14ac:dyDescent="0.2">
      <c r="A34" s="475">
        <v>21</v>
      </c>
      <c r="B34" s="479">
        <f>'Tabelle 2.3'!J31</f>
        <v>-0.70684523809523814</v>
      </c>
      <c r="C34" s="480">
        <f>'Tabelle 3.3'!J31</f>
        <v>-6.5601825442099262</v>
      </c>
      <c r="D34" s="481">
        <f t="shared" si="3"/>
        <v>-0.70684523809523814</v>
      </c>
      <c r="E34" s="481">
        <f t="shared" si="3"/>
        <v>-6.5601825442099262</v>
      </c>
      <c r="F34" s="476" t="str">
        <f t="shared" si="4"/>
        <v/>
      </c>
      <c r="G34" s="476" t="str">
        <f t="shared" si="4"/>
        <v/>
      </c>
      <c r="H34" s="482" t="str">
        <f t="shared" si="5"/>
        <v/>
      </c>
      <c r="I34" s="482" t="str">
        <f t="shared" si="5"/>
        <v/>
      </c>
      <c r="J34" s="476" t="e">
        <f t="shared" si="6"/>
        <v>#N/A</v>
      </c>
      <c r="K34" s="476" t="e">
        <f t="shared" si="7"/>
        <v>#N/A</v>
      </c>
      <c r="L34" s="476" t="e">
        <f t="shared" si="8"/>
        <v>#N/A</v>
      </c>
      <c r="M34" s="476" t="e">
        <f t="shared" si="9"/>
        <v>#N/A</v>
      </c>
      <c r="N34" s="476">
        <v>211</v>
      </c>
    </row>
    <row r="35" spans="1:14" s="475" customFormat="1" ht="15" customHeight="1" x14ac:dyDescent="0.2">
      <c r="A35" s="475">
        <v>22</v>
      </c>
      <c r="B35" s="479">
        <f>'Tabelle 2.3'!J32</f>
        <v>0</v>
      </c>
      <c r="C35" s="480">
        <f>'Tabelle 3.3'!J32</f>
        <v>0</v>
      </c>
      <c r="D35" s="481">
        <f t="shared" si="3"/>
        <v>0</v>
      </c>
      <c r="E35" s="481">
        <f t="shared" si="3"/>
        <v>0</v>
      </c>
      <c r="F35" s="476" t="str">
        <f t="shared" si="4"/>
        <v/>
      </c>
      <c r="G35" s="476" t="str">
        <f t="shared" si="4"/>
        <v/>
      </c>
      <c r="H35" s="482" t="str">
        <f t="shared" si="5"/>
        <v/>
      </c>
      <c r="I35" s="482" t="str">
        <f t="shared" si="5"/>
        <v/>
      </c>
      <c r="J35" s="476" t="e">
        <f t="shared" si="6"/>
        <v>#N/A</v>
      </c>
      <c r="K35" s="476" t="e">
        <f t="shared" si="7"/>
        <v>#N/A</v>
      </c>
      <c r="L35" s="476" t="e">
        <f t="shared" si="8"/>
        <v>#N/A</v>
      </c>
      <c r="M35" s="476" t="e">
        <f t="shared" si="9"/>
        <v>#N/A</v>
      </c>
      <c r="N35" s="476">
        <v>222</v>
      </c>
    </row>
    <row r="36" spans="1:14" s="475" customFormat="1" ht="15" customHeight="1" x14ac:dyDescent="0.2">
      <c r="A36" s="475">
        <v>23</v>
      </c>
      <c r="B36" s="479"/>
      <c r="C36" s="480"/>
      <c r="D36" s="481">
        <f t="shared" si="3"/>
        <v>0</v>
      </c>
      <c r="E36" s="481">
        <f t="shared" si="3"/>
        <v>0</v>
      </c>
      <c r="F36" s="476" t="str">
        <f t="shared" si="4"/>
        <v/>
      </c>
      <c r="G36" s="476" t="str">
        <f t="shared" si="4"/>
        <v/>
      </c>
      <c r="H36" s="482" t="str">
        <f t="shared" si="5"/>
        <v/>
      </c>
      <c r="I36" s="482" t="str">
        <f t="shared" si="5"/>
        <v/>
      </c>
      <c r="J36" s="476" t="e">
        <f t="shared" si="6"/>
        <v>#N/A</v>
      </c>
      <c r="K36" s="476" t="e">
        <f t="shared" si="7"/>
        <v>#N/A</v>
      </c>
      <c r="L36" s="476" t="e">
        <f t="shared" si="8"/>
        <v>#N/A</v>
      </c>
      <c r="M36" s="476" t="e">
        <f t="shared" si="9"/>
        <v>#N/A</v>
      </c>
      <c r="N36" s="476">
        <v>232</v>
      </c>
    </row>
    <row r="37" spans="1:14" s="475" customFormat="1" ht="15" customHeight="1" x14ac:dyDescent="0.2">
      <c r="A37" s="475">
        <v>24</v>
      </c>
      <c r="B37" s="479">
        <f>'Tabelle 2.3'!J34</f>
        <v>3.096330275229358</v>
      </c>
      <c r="C37" s="480">
        <f>'Tabelle 3.3'!J34</f>
        <v>1.364522417153996</v>
      </c>
      <c r="D37" s="481">
        <f t="shared" si="3"/>
        <v>3.096330275229358</v>
      </c>
      <c r="E37" s="481">
        <f t="shared" si="3"/>
        <v>1.364522417153996</v>
      </c>
      <c r="F37" s="476" t="str">
        <f t="shared" si="4"/>
        <v/>
      </c>
      <c r="G37" s="476" t="str">
        <f t="shared" si="4"/>
        <v/>
      </c>
      <c r="H37" s="482" t="str">
        <f t="shared" si="5"/>
        <v/>
      </c>
      <c r="I37" s="482" t="str">
        <f t="shared" si="5"/>
        <v/>
      </c>
      <c r="J37" s="476" t="e">
        <f t="shared" si="6"/>
        <v>#N/A</v>
      </c>
      <c r="K37" s="476" t="e">
        <f t="shared" si="7"/>
        <v>#N/A</v>
      </c>
      <c r="L37" s="476" t="e">
        <f t="shared" si="8"/>
        <v>#N/A</v>
      </c>
      <c r="M37" s="476" t="e">
        <f t="shared" si="9"/>
        <v>#N/A</v>
      </c>
      <c r="N37" s="476">
        <v>242</v>
      </c>
    </row>
    <row r="38" spans="1:14" s="475" customFormat="1" ht="15" customHeight="1" x14ac:dyDescent="0.2">
      <c r="A38" s="475">
        <v>25</v>
      </c>
      <c r="B38" s="479">
        <f>'Tabelle 2.3'!J35</f>
        <v>0.2168256721595837</v>
      </c>
      <c r="C38" s="480">
        <f>'Tabelle 3.3'!J35</f>
        <v>-4.0458530006743088</v>
      </c>
      <c r="D38" s="481">
        <f t="shared" si="3"/>
        <v>0.2168256721595837</v>
      </c>
      <c r="E38" s="481">
        <f t="shared" si="3"/>
        <v>-4.0458530006743088</v>
      </c>
      <c r="F38" s="476" t="str">
        <f t="shared" si="4"/>
        <v/>
      </c>
      <c r="G38" s="476" t="str">
        <f t="shared" si="4"/>
        <v/>
      </c>
      <c r="H38" s="482" t="str">
        <f t="shared" si="5"/>
        <v/>
      </c>
      <c r="I38" s="482" t="str">
        <f t="shared" si="5"/>
        <v/>
      </c>
      <c r="J38" s="476" t="e">
        <f t="shared" si="6"/>
        <v>#N/A</v>
      </c>
      <c r="K38" s="476" t="e">
        <f t="shared" si="7"/>
        <v>#N/A</v>
      </c>
      <c r="L38" s="476" t="e">
        <f t="shared" si="8"/>
        <v>#N/A</v>
      </c>
      <c r="M38" s="476" t="e">
        <f t="shared" si="9"/>
        <v>#N/A</v>
      </c>
      <c r="N38" s="476">
        <v>253</v>
      </c>
    </row>
    <row r="39" spans="1:14" s="475" customFormat="1" ht="15" customHeight="1" x14ac:dyDescent="0.2">
      <c r="A39" s="475">
        <v>26</v>
      </c>
      <c r="B39" s="479">
        <f>'Tabelle 2.3'!J36</f>
        <v>1.3304587103911947</v>
      </c>
      <c r="C39" s="480">
        <f>'Tabelle 3.3'!J36</f>
        <v>-3.9985845718329793</v>
      </c>
      <c r="D39" s="481">
        <f t="shared" si="3"/>
        <v>1.3304587103911947</v>
      </c>
      <c r="E39" s="481">
        <f t="shared" si="3"/>
        <v>-3.9985845718329793</v>
      </c>
      <c r="F39" s="476" t="str">
        <f t="shared" si="4"/>
        <v/>
      </c>
      <c r="G39" s="476" t="str">
        <f t="shared" si="4"/>
        <v/>
      </c>
      <c r="H39" s="482" t="str">
        <f t="shared" si="5"/>
        <v/>
      </c>
      <c r="I39" s="482" t="str">
        <f t="shared" si="5"/>
        <v/>
      </c>
      <c r="J39" s="476" t="e">
        <f t="shared" si="6"/>
        <v>#N/A</v>
      </c>
      <c r="K39" s="476" t="e">
        <f t="shared" si="7"/>
        <v>#N/A</v>
      </c>
      <c r="L39" s="476" t="e">
        <f t="shared" si="8"/>
        <v>#N/A</v>
      </c>
      <c r="M39" s="476" t="e">
        <f t="shared" si="9"/>
        <v>#N/A</v>
      </c>
      <c r="N39" s="476">
        <v>263</v>
      </c>
    </row>
    <row r="40" spans="1:14" s="475" customFormat="1" ht="15" customHeight="1" x14ac:dyDescent="0.2">
      <c r="A40" s="475">
        <v>27</v>
      </c>
      <c r="B40" s="479" t="e">
        <f>'Tabelle 2.3'!#REF!</f>
        <v>#REF!</v>
      </c>
      <c r="C40" s="480" t="e">
        <f>'Tabelle 3.3'!#REF!</f>
        <v>#REF!</v>
      </c>
      <c r="D40" s="481" t="e">
        <f t="shared" si="3"/>
        <v>#REF!</v>
      </c>
      <c r="E40" s="481" t="e">
        <f t="shared" si="3"/>
        <v>#REF!</v>
      </c>
      <c r="F40" s="476" t="str">
        <f t="shared" si="4"/>
        <v/>
      </c>
      <c r="G40" s="476" t="str">
        <f t="shared" si="4"/>
        <v/>
      </c>
      <c r="H40" s="482" t="e">
        <f t="shared" si="5"/>
        <v>#REF!</v>
      </c>
      <c r="I40" s="482" t="e">
        <f t="shared" si="5"/>
        <v>#REF!</v>
      </c>
      <c r="J40" s="476" t="e">
        <f t="shared" si="6"/>
        <v>#REF!</v>
      </c>
      <c r="K40" s="476" t="e">
        <f t="shared" si="7"/>
        <v>#REF!</v>
      </c>
      <c r="L40" s="476" t="e">
        <f t="shared" si="8"/>
        <v>#REF!</v>
      </c>
      <c r="M40" s="476" t="e">
        <f t="shared" si="9"/>
        <v>#REF!</v>
      </c>
      <c r="N40" s="476">
        <v>273</v>
      </c>
    </row>
    <row r="41" spans="1:14" s="475" customFormat="1" ht="15" customHeight="1" x14ac:dyDescent="0.2">
      <c r="A41" s="475">
        <v>28</v>
      </c>
      <c r="B41" s="479" t="e">
        <f>'Tabelle 2.3'!#REF!</f>
        <v>#REF!</v>
      </c>
      <c r="C41" s="480" t="e">
        <f>'Tabelle 3.3'!#REF!</f>
        <v>#REF!</v>
      </c>
      <c r="D41" s="481" t="e">
        <f t="shared" si="3"/>
        <v>#REF!</v>
      </c>
      <c r="E41" s="481" t="e">
        <f t="shared" si="3"/>
        <v>#REF!</v>
      </c>
      <c r="F41" s="476" t="str">
        <f t="shared" si="4"/>
        <v/>
      </c>
      <c r="G41" s="476" t="str">
        <f t="shared" si="4"/>
        <v/>
      </c>
      <c r="H41" s="482" t="e">
        <f t="shared" si="5"/>
        <v>#REF!</v>
      </c>
      <c r="I41" s="482" t="e">
        <f t="shared" si="5"/>
        <v>#REF!</v>
      </c>
      <c r="J41" s="476" t="e">
        <f t="shared" si="6"/>
        <v>#REF!</v>
      </c>
      <c r="K41" s="476" t="e">
        <f t="shared" si="7"/>
        <v>#REF!</v>
      </c>
      <c r="L41" s="476" t="e">
        <f t="shared" si="8"/>
        <v>#REF!</v>
      </c>
      <c r="M41" s="476" t="e">
        <f t="shared" si="9"/>
        <v>#REF!</v>
      </c>
      <c r="N41" s="476">
        <v>284</v>
      </c>
    </row>
    <row r="42" spans="1:14" s="475" customFormat="1" ht="15" customHeight="1" x14ac:dyDescent="0.2">
      <c r="A42" s="475">
        <v>29</v>
      </c>
      <c r="B42" s="479" t="e">
        <f>'Tabelle 2.3'!#REF!</f>
        <v>#REF!</v>
      </c>
      <c r="C42" s="480" t="e">
        <f>'Tabelle 3.3'!#REF!</f>
        <v>#REF!</v>
      </c>
      <c r="D42" s="481" t="e">
        <f t="shared" si="3"/>
        <v>#REF!</v>
      </c>
      <c r="E42" s="481" t="e">
        <f t="shared" si="3"/>
        <v>#REF!</v>
      </c>
      <c r="F42" s="476" t="str">
        <f t="shared" si="4"/>
        <v/>
      </c>
      <c r="G42" s="476" t="str">
        <f t="shared" si="4"/>
        <v/>
      </c>
      <c r="H42" s="482" t="e">
        <f t="shared" si="5"/>
        <v>#REF!</v>
      </c>
      <c r="I42" s="482" t="e">
        <f t="shared" si="5"/>
        <v>#REF!</v>
      </c>
      <c r="J42" s="476" t="e">
        <f t="shared" si="6"/>
        <v>#REF!</v>
      </c>
      <c r="K42" s="476" t="e">
        <f t="shared" si="7"/>
        <v>#REF!</v>
      </c>
      <c r="L42" s="476" t="e">
        <f t="shared" si="8"/>
        <v>#REF!</v>
      </c>
      <c r="M42" s="476" t="e">
        <f t="shared" si="9"/>
        <v>#REF!</v>
      </c>
      <c r="N42" s="476">
        <v>294</v>
      </c>
    </row>
    <row r="43" spans="1:14" s="475" customFormat="1" ht="15" customHeight="1" x14ac:dyDescent="0.2">
      <c r="A43" s="475">
        <v>30</v>
      </c>
      <c r="B43" s="479" t="e">
        <f>'Tabelle 2.3'!#REF!</f>
        <v>#REF!</v>
      </c>
      <c r="C43" s="480" t="e">
        <f>'Tabelle 3.3'!#REF!</f>
        <v>#REF!</v>
      </c>
      <c r="D43" s="481" t="e">
        <f t="shared" si="3"/>
        <v>#REF!</v>
      </c>
      <c r="E43" s="481" t="e">
        <f t="shared" si="3"/>
        <v>#REF!</v>
      </c>
      <c r="F43" s="476" t="str">
        <f t="shared" si="4"/>
        <v/>
      </c>
      <c r="G43" s="476" t="str">
        <f t="shared" si="4"/>
        <v/>
      </c>
      <c r="H43" s="482" t="e">
        <f t="shared" si="5"/>
        <v>#REF!</v>
      </c>
      <c r="I43" s="482" t="e">
        <f t="shared" si="5"/>
        <v>#REF!</v>
      </c>
      <c r="J43" s="476" t="e">
        <f t="shared" si="6"/>
        <v>#REF!</v>
      </c>
      <c r="K43" s="476" t="e">
        <f t="shared" si="7"/>
        <v>#REF!</v>
      </c>
      <c r="L43" s="476" t="e">
        <f t="shared" si="8"/>
        <v>#REF!</v>
      </c>
      <c r="M43" s="476" t="e">
        <f t="shared" si="9"/>
        <v>#REF!</v>
      </c>
      <c r="N43" s="476">
        <v>304</v>
      </c>
    </row>
    <row r="44" spans="1:14" s="475" customFormat="1" ht="15" customHeight="1" x14ac:dyDescent="0.2">
      <c r="A44" s="475">
        <v>31</v>
      </c>
      <c r="B44" s="479" t="e">
        <f>'Tabelle 2.3'!#REF!</f>
        <v>#REF!</v>
      </c>
      <c r="C44" s="480" t="e">
        <f>'Tabelle 3.3'!#REF!</f>
        <v>#REF!</v>
      </c>
      <c r="D44" s="481" t="e">
        <f t="shared" si="3"/>
        <v>#REF!</v>
      </c>
      <c r="E44" s="481" t="e">
        <f t="shared" si="3"/>
        <v>#REF!</v>
      </c>
      <c r="F44" s="476" t="str">
        <f t="shared" si="4"/>
        <v/>
      </c>
      <c r="G44" s="476" t="str">
        <f t="shared" si="4"/>
        <v/>
      </c>
      <c r="H44" s="482" t="e">
        <f t="shared" si="5"/>
        <v>#REF!</v>
      </c>
      <c r="I44" s="482" t="e">
        <f t="shared" si="5"/>
        <v>#REF!</v>
      </c>
      <c r="J44" s="476" t="e">
        <f t="shared" si="6"/>
        <v>#REF!</v>
      </c>
      <c r="K44" s="476" t="e">
        <f t="shared" si="7"/>
        <v>#REF!</v>
      </c>
      <c r="L44" s="476" t="e">
        <f t="shared" si="8"/>
        <v>#REF!</v>
      </c>
      <c r="M44" s="476" t="e">
        <f t="shared" si="9"/>
        <v>#REF!</v>
      </c>
      <c r="N44" s="476">
        <v>315</v>
      </c>
    </row>
    <row r="45" spans="1:14" s="475" customFormat="1" ht="15" customHeight="1" x14ac:dyDescent="0.2">
      <c r="A45" s="475">
        <v>32</v>
      </c>
      <c r="B45" s="479">
        <f>'Tabelle 2.3'!J36</f>
        <v>1.3304587103911947</v>
      </c>
      <c r="C45" s="480">
        <f>'Tabelle 3.3'!J36</f>
        <v>-3.9985845718329793</v>
      </c>
      <c r="D45" s="481">
        <f t="shared" si="3"/>
        <v>1.3304587103911947</v>
      </c>
      <c r="E45" s="481">
        <f t="shared" si="3"/>
        <v>-3.9985845718329793</v>
      </c>
      <c r="F45" s="476" t="str">
        <f t="shared" si="4"/>
        <v/>
      </c>
      <c r="G45" s="476" t="str">
        <f t="shared" si="4"/>
        <v/>
      </c>
      <c r="H45" s="482" t="str">
        <f t="shared" si="5"/>
        <v/>
      </c>
      <c r="I45" s="482" t="str">
        <f t="shared" si="5"/>
        <v/>
      </c>
      <c r="J45" s="476" t="e">
        <f t="shared" si="6"/>
        <v>#N/A</v>
      </c>
      <c r="K45" s="476" t="e">
        <f t="shared" si="7"/>
        <v>#N/A</v>
      </c>
      <c r="L45" s="476" t="e">
        <f t="shared" si="8"/>
        <v>#N/A</v>
      </c>
      <c r="M45" s="476" t="e">
        <f t="shared" si="9"/>
        <v>#N/A</v>
      </c>
      <c r="N45" s="476">
        <v>325</v>
      </c>
    </row>
    <row r="46" spans="1:14" s="475" customFormat="1" ht="15" customHeight="1" x14ac:dyDescent="0.2">
      <c r="E46" s="476"/>
      <c r="F46" s="476"/>
      <c r="G46" s="476"/>
      <c r="H46" s="476"/>
      <c r="I46" s="476"/>
      <c r="J46" s="476"/>
      <c r="K46" s="476"/>
      <c r="L46" s="476"/>
      <c r="M46" s="476"/>
      <c r="N46" s="476"/>
    </row>
    <row r="47" spans="1:14" s="475" customFormat="1" ht="15" customHeight="1" x14ac:dyDescent="0.2">
      <c r="D47" s="483"/>
      <c r="E47" s="476"/>
      <c r="F47" s="476"/>
      <c r="G47" s="476"/>
      <c r="H47" s="476"/>
      <c r="I47" s="476"/>
      <c r="J47" s="476"/>
      <c r="K47" s="476"/>
      <c r="L47" s="476"/>
      <c r="M47" s="476"/>
      <c r="N47" s="476"/>
    </row>
    <row r="48" spans="1:14" s="475" customFormat="1" ht="15" customHeight="1" x14ac:dyDescent="0.2">
      <c r="A48" s="477" t="s">
        <v>453</v>
      </c>
      <c r="E48" s="476"/>
      <c r="F48" s="476"/>
      <c r="G48" s="476"/>
      <c r="H48" s="476"/>
      <c r="I48" s="476"/>
      <c r="J48" s="476"/>
      <c r="K48" s="476"/>
      <c r="L48" s="476"/>
      <c r="M48" s="476"/>
      <c r="N48" s="476"/>
    </row>
    <row r="49" spans="1:14" ht="15" customHeight="1" x14ac:dyDescent="0.2">
      <c r="A49" s="673" t="s">
        <v>454</v>
      </c>
      <c r="B49" s="674" t="s">
        <v>102</v>
      </c>
      <c r="C49" s="674"/>
      <c r="D49" s="674"/>
      <c r="E49" s="675" t="s">
        <v>455</v>
      </c>
      <c r="F49" s="675"/>
      <c r="G49" s="675"/>
      <c r="H49" s="676" t="s">
        <v>456</v>
      </c>
      <c r="I49" s="677" t="s">
        <v>457</v>
      </c>
      <c r="J49" s="677"/>
      <c r="K49" s="677"/>
      <c r="L49" s="484" t="s">
        <v>458</v>
      </c>
      <c r="M49" s="461"/>
      <c r="N49" s="453"/>
    </row>
    <row r="50" spans="1:14" ht="39.950000000000003" customHeight="1" x14ac:dyDescent="0.2">
      <c r="A50" s="673"/>
      <c r="B50" s="485" t="s">
        <v>441</v>
      </c>
      <c r="C50" s="485" t="s">
        <v>120</v>
      </c>
      <c r="D50" s="485" t="s">
        <v>121</v>
      </c>
      <c r="E50" s="485" t="s">
        <v>441</v>
      </c>
      <c r="F50" s="485" t="s">
        <v>120</v>
      </c>
      <c r="G50" s="485" t="s">
        <v>121</v>
      </c>
      <c r="H50" s="676"/>
      <c r="I50" s="485" t="s">
        <v>441</v>
      </c>
      <c r="J50" s="485" t="s">
        <v>120</v>
      </c>
      <c r="K50" s="485" t="s">
        <v>121</v>
      </c>
      <c r="L50" s="485" t="s">
        <v>459</v>
      </c>
      <c r="M50" s="485"/>
      <c r="N50" s="485"/>
    </row>
    <row r="51" spans="1:14" ht="15" customHeight="1" x14ac:dyDescent="0.2">
      <c r="A51" s="486" t="s">
        <v>460</v>
      </c>
      <c r="B51" s="487">
        <v>43403</v>
      </c>
      <c r="C51" s="487">
        <v>9568</v>
      </c>
      <c r="D51" s="487">
        <v>4056</v>
      </c>
      <c r="E51" s="488">
        <f>IF($A$51=37802,IF(COUNTBLANK(B$51:B$70)&gt;0,#N/A,B51/B$51*100),IF(COUNTBLANK(B$51:B$75)&gt;0,#N/A,B51/B$51*100))</f>
        <v>100</v>
      </c>
      <c r="F51" s="488">
        <f>IF($A$51=37802,IF(COUNTBLANK(C$51:C$70)&gt;0,#N/A,C51/C$51*100),IF(COUNTBLANK(C$51:C$75)&gt;0,#N/A,C51/C$51*100))</f>
        <v>100</v>
      </c>
      <c r="G51" s="488">
        <f>IF($A$51=37802,IF(COUNTBLANK(D$51:D$70)&gt;0,#N/A,D51/D$51*100),IF(COUNTBLANK(D$51:D$75)&gt;0,#N/A,D51/D$51*100))</f>
        <v>100</v>
      </c>
      <c r="H51" s="489" t="str">
        <f>IF(ISERROR(L51)=TRUE,IF(MONTH(A51)=MONTH(MAX(A$51:A$75)),A51,""),"")</f>
        <v/>
      </c>
      <c r="I51" s="488" t="str">
        <f>IF($H51&lt;&gt;"",E51,"")</f>
        <v/>
      </c>
      <c r="J51" s="488" t="str">
        <f>IF($H51&lt;&gt;"",F51,"")</f>
        <v/>
      </c>
      <c r="K51" s="488" t="str">
        <f t="shared" ref="J51:K66" si="10">IF($H51&lt;&gt;"",G51,"")</f>
        <v/>
      </c>
      <c r="L51" s="488" t="e">
        <f>IF(A$51=37802,IF(AND(COUNTBLANK(B$51:B$70)&lt;&gt;0,COUNTBLANK(C$51:C$70)&lt;&gt;0,COUNTBLANK(D$51:D$70)&lt;&gt;0),135,#N/A),IF(AND(COUNTBLANK(B$51:B$75)&lt;&gt;0,COUNTBLANK(C$51:C$75)&lt;&gt;0,COUNTBLANK(D$51:D$75)&lt;&gt;0),135,#N/A))</f>
        <v>#N/A</v>
      </c>
    </row>
    <row r="52" spans="1:14" ht="15" customHeight="1" x14ac:dyDescent="0.2">
      <c r="A52" s="486" t="s">
        <v>461</v>
      </c>
      <c r="B52" s="487">
        <v>43792</v>
      </c>
      <c r="C52" s="487">
        <v>9861</v>
      </c>
      <c r="D52" s="487">
        <v>4247</v>
      </c>
      <c r="E52" s="488">
        <f t="shared" ref="E52:G70" si="11">IF($A$51=37802,IF(COUNTBLANK(B$51:B$70)&gt;0,#N/A,B52/B$51*100),IF(COUNTBLANK(B$51:B$75)&gt;0,#N/A,B52/B$51*100))</f>
        <v>100.89625141119278</v>
      </c>
      <c r="F52" s="488">
        <f t="shared" si="11"/>
        <v>103.06229096989968</v>
      </c>
      <c r="G52" s="488">
        <f t="shared" si="11"/>
        <v>104.70907297830374</v>
      </c>
      <c r="H52" s="489" t="str">
        <f>IF(ISERROR(L52)=TRUE,IF(MONTH(A52)=MONTH(MAX(A$51:A$75)),A52,""),"")</f>
        <v/>
      </c>
      <c r="I52" s="488" t="str">
        <f t="shared" ref="I52:K75" si="12">IF($H52&lt;&gt;"",E52,"")</f>
        <v/>
      </c>
      <c r="J52" s="488" t="str">
        <f t="shared" si="10"/>
        <v/>
      </c>
      <c r="K52" s="488" t="str">
        <f t="shared" si="10"/>
        <v/>
      </c>
      <c r="L52" s="488" t="e">
        <f t="shared" ref="L52:L75" si="13">IF(A$51=37802,IF(AND(COUNTBLANK(B$51:B$70)&lt;&gt;0,COUNTBLANK(C$51:C$70)&lt;&gt;0,COUNTBLANK(D$51:D$70)&lt;&gt;0),135,#N/A),IF(AND(COUNTBLANK(B$51:B$75)&lt;&gt;0,COUNTBLANK(C$51:C$75)&lt;&gt;0,COUNTBLANK(D$51:D$75)&lt;&gt;0),135,#N/A))</f>
        <v>#N/A</v>
      </c>
    </row>
    <row r="53" spans="1:14" ht="15" customHeight="1" x14ac:dyDescent="0.2">
      <c r="A53" s="490">
        <v>41883</v>
      </c>
      <c r="B53" s="487">
        <v>44535</v>
      </c>
      <c r="C53" s="487">
        <v>9796</v>
      </c>
      <c r="D53" s="487">
        <v>4461</v>
      </c>
      <c r="E53" s="488">
        <f t="shared" si="11"/>
        <v>102.608114646453</v>
      </c>
      <c r="F53" s="488">
        <f t="shared" si="11"/>
        <v>102.38294314381271</v>
      </c>
      <c r="G53" s="488">
        <f t="shared" si="11"/>
        <v>109.98520710059172</v>
      </c>
      <c r="H53" s="489">
        <f>IF(ISERROR(L53)=TRUE,IF(MONTH(A53)=MONTH(MAX(A$51:A$75)),A53,""),"")</f>
        <v>41883</v>
      </c>
      <c r="I53" s="488">
        <f t="shared" si="12"/>
        <v>102.608114646453</v>
      </c>
      <c r="J53" s="488">
        <f t="shared" si="10"/>
        <v>102.38294314381271</v>
      </c>
      <c r="K53" s="488">
        <f t="shared" si="10"/>
        <v>109.98520710059172</v>
      </c>
      <c r="L53" s="488" t="e">
        <f t="shared" si="13"/>
        <v>#N/A</v>
      </c>
    </row>
    <row r="54" spans="1:14" ht="15" customHeight="1" x14ac:dyDescent="0.2">
      <c r="A54" s="490" t="s">
        <v>462</v>
      </c>
      <c r="B54" s="487">
        <v>43259</v>
      </c>
      <c r="C54" s="487">
        <v>9552</v>
      </c>
      <c r="D54" s="487">
        <v>4137</v>
      </c>
      <c r="E54" s="488">
        <f t="shared" si="11"/>
        <v>99.668225698684424</v>
      </c>
      <c r="F54" s="488">
        <f t="shared" si="11"/>
        <v>99.832775919732441</v>
      </c>
      <c r="G54" s="488">
        <f t="shared" si="11"/>
        <v>101.99704142011834</v>
      </c>
      <c r="H54" s="489" t="str">
        <f>IF(ISERROR(L54)=TRUE,IF(MONTH(A54)=MONTH(MAX(A$51:A$75)),A54,""),"")</f>
        <v/>
      </c>
      <c r="I54" s="488" t="str">
        <f t="shared" si="12"/>
        <v/>
      </c>
      <c r="J54" s="488" t="str">
        <f t="shared" si="10"/>
        <v/>
      </c>
      <c r="K54" s="488" t="str">
        <f t="shared" si="10"/>
        <v/>
      </c>
      <c r="L54" s="488" t="e">
        <f t="shared" si="13"/>
        <v>#N/A</v>
      </c>
    </row>
    <row r="55" spans="1:14" ht="15" customHeight="1" x14ac:dyDescent="0.2">
      <c r="A55" s="490" t="s">
        <v>463</v>
      </c>
      <c r="B55" s="487">
        <v>44045</v>
      </c>
      <c r="C55" s="487">
        <v>9462</v>
      </c>
      <c r="D55" s="487">
        <v>4156</v>
      </c>
      <c r="E55" s="488">
        <f t="shared" si="11"/>
        <v>101.47916042669863</v>
      </c>
      <c r="F55" s="488">
        <f t="shared" si="11"/>
        <v>98.892140468227424</v>
      </c>
      <c r="G55" s="488">
        <f t="shared" si="11"/>
        <v>102.465483234714</v>
      </c>
      <c r="H55" s="489" t="str">
        <f t="shared" ref="H55:H70" si="14">IF(ISERROR(L55)=TRUE,IF(MONTH(A55)=MONTH(MAX(A$51:A$75)),A55,""),"")</f>
        <v/>
      </c>
      <c r="I55" s="488" t="str">
        <f t="shared" si="12"/>
        <v/>
      </c>
      <c r="J55" s="488" t="str">
        <f t="shared" si="10"/>
        <v/>
      </c>
      <c r="K55" s="488" t="str">
        <f t="shared" si="10"/>
        <v/>
      </c>
      <c r="L55" s="488" t="e">
        <f t="shared" si="13"/>
        <v>#N/A</v>
      </c>
    </row>
    <row r="56" spans="1:14" ht="15" customHeight="1" x14ac:dyDescent="0.2">
      <c r="A56" s="490" t="s">
        <v>464</v>
      </c>
      <c r="B56" s="487">
        <v>44521</v>
      </c>
      <c r="C56" s="487">
        <v>9599</v>
      </c>
      <c r="D56" s="487">
        <v>4312</v>
      </c>
      <c r="E56" s="488">
        <f t="shared" si="11"/>
        <v>102.5758588116029</v>
      </c>
      <c r="F56" s="488">
        <f t="shared" si="11"/>
        <v>100.32399665551839</v>
      </c>
      <c r="G56" s="488">
        <f t="shared" si="11"/>
        <v>106.31163708086785</v>
      </c>
      <c r="H56" s="489" t="str">
        <f t="shared" si="14"/>
        <v/>
      </c>
      <c r="I56" s="488" t="str">
        <f t="shared" si="12"/>
        <v/>
      </c>
      <c r="J56" s="488" t="str">
        <f t="shared" si="10"/>
        <v/>
      </c>
      <c r="K56" s="488" t="str">
        <f t="shared" si="10"/>
        <v/>
      </c>
      <c r="L56" s="488" t="e">
        <f t="shared" si="13"/>
        <v>#N/A</v>
      </c>
    </row>
    <row r="57" spans="1:14" ht="15" customHeight="1" x14ac:dyDescent="0.2">
      <c r="A57" s="490">
        <v>42248</v>
      </c>
      <c r="B57" s="487">
        <v>45365</v>
      </c>
      <c r="C57" s="487">
        <v>9195</v>
      </c>
      <c r="D57" s="487">
        <v>4446</v>
      </c>
      <c r="E57" s="488">
        <f t="shared" si="11"/>
        <v>104.52042485542475</v>
      </c>
      <c r="F57" s="488">
        <f t="shared" si="11"/>
        <v>96.101588628762542</v>
      </c>
      <c r="G57" s="488">
        <f t="shared" si="11"/>
        <v>109.61538461538463</v>
      </c>
      <c r="H57" s="489">
        <f t="shared" si="14"/>
        <v>42248</v>
      </c>
      <c r="I57" s="488">
        <f t="shared" si="12"/>
        <v>104.52042485542475</v>
      </c>
      <c r="J57" s="488">
        <f t="shared" si="10"/>
        <v>96.101588628762542</v>
      </c>
      <c r="K57" s="488">
        <f t="shared" si="10"/>
        <v>109.61538461538463</v>
      </c>
      <c r="L57" s="488" t="e">
        <f t="shared" si="13"/>
        <v>#N/A</v>
      </c>
    </row>
    <row r="58" spans="1:14" ht="15" customHeight="1" x14ac:dyDescent="0.2">
      <c r="A58" s="490" t="s">
        <v>465</v>
      </c>
      <c r="B58" s="487">
        <v>44306</v>
      </c>
      <c r="C58" s="487">
        <v>8891</v>
      </c>
      <c r="D58" s="487">
        <v>4204</v>
      </c>
      <c r="E58" s="488">
        <f t="shared" si="11"/>
        <v>102.08050134783311</v>
      </c>
      <c r="F58" s="488">
        <f t="shared" si="11"/>
        <v>92.924331103678924</v>
      </c>
      <c r="G58" s="488">
        <f t="shared" si="11"/>
        <v>103.64891518737673</v>
      </c>
      <c r="H58" s="489" t="str">
        <f t="shared" si="14"/>
        <v/>
      </c>
      <c r="I58" s="488" t="str">
        <f t="shared" si="12"/>
        <v/>
      </c>
      <c r="J58" s="488" t="str">
        <f t="shared" si="10"/>
        <v/>
      </c>
      <c r="K58" s="488" t="str">
        <f t="shared" si="10"/>
        <v/>
      </c>
      <c r="L58" s="488" t="e">
        <f t="shared" si="13"/>
        <v>#N/A</v>
      </c>
    </row>
    <row r="59" spans="1:14" ht="15" customHeight="1" x14ac:dyDescent="0.2">
      <c r="A59" s="490" t="s">
        <v>466</v>
      </c>
      <c r="B59" s="487">
        <v>44937</v>
      </c>
      <c r="C59" s="487">
        <v>8981</v>
      </c>
      <c r="D59" s="487">
        <v>4246</v>
      </c>
      <c r="E59" s="488">
        <f t="shared" si="11"/>
        <v>103.53431790429232</v>
      </c>
      <c r="F59" s="488">
        <f t="shared" si="11"/>
        <v>93.864966555183955</v>
      </c>
      <c r="G59" s="488">
        <f t="shared" si="11"/>
        <v>104.68441814595661</v>
      </c>
      <c r="H59" s="489" t="str">
        <f t="shared" si="14"/>
        <v/>
      </c>
      <c r="I59" s="488" t="str">
        <f t="shared" si="12"/>
        <v/>
      </c>
      <c r="J59" s="488" t="str">
        <f t="shared" si="10"/>
        <v/>
      </c>
      <c r="K59" s="488" t="str">
        <f t="shared" si="10"/>
        <v/>
      </c>
      <c r="L59" s="488" t="e">
        <f t="shared" si="13"/>
        <v>#N/A</v>
      </c>
    </row>
    <row r="60" spans="1:14" ht="15" customHeight="1" x14ac:dyDescent="0.2">
      <c r="A60" s="490" t="s">
        <v>467</v>
      </c>
      <c r="B60" s="487">
        <v>45269</v>
      </c>
      <c r="C60" s="487">
        <v>9376</v>
      </c>
      <c r="D60" s="487">
        <v>4450</v>
      </c>
      <c r="E60" s="488">
        <f t="shared" si="11"/>
        <v>104.29924198788103</v>
      </c>
      <c r="F60" s="488">
        <f t="shared" si="11"/>
        <v>97.993311036789294</v>
      </c>
      <c r="G60" s="488">
        <f t="shared" si="11"/>
        <v>109.71400394477317</v>
      </c>
      <c r="H60" s="489" t="str">
        <f t="shared" si="14"/>
        <v/>
      </c>
      <c r="I60" s="488" t="str">
        <f t="shared" si="12"/>
        <v/>
      </c>
      <c r="J60" s="488" t="str">
        <f t="shared" si="10"/>
        <v/>
      </c>
      <c r="K60" s="488" t="str">
        <f t="shared" si="10"/>
        <v/>
      </c>
      <c r="L60" s="488" t="e">
        <f t="shared" si="13"/>
        <v>#N/A</v>
      </c>
    </row>
    <row r="61" spans="1:14" ht="15" customHeight="1" x14ac:dyDescent="0.2">
      <c r="A61" s="490">
        <v>42614</v>
      </c>
      <c r="B61" s="487">
        <v>46246</v>
      </c>
      <c r="C61" s="487">
        <v>9044</v>
      </c>
      <c r="D61" s="487">
        <v>4619</v>
      </c>
      <c r="E61" s="488">
        <f t="shared" si="11"/>
        <v>106.55023846277906</v>
      </c>
      <c r="F61" s="488">
        <f t="shared" si="11"/>
        <v>94.523411371237458</v>
      </c>
      <c r="G61" s="488">
        <f t="shared" si="11"/>
        <v>113.88067061143985</v>
      </c>
      <c r="H61" s="489">
        <f t="shared" si="14"/>
        <v>42614</v>
      </c>
      <c r="I61" s="488">
        <f t="shared" si="12"/>
        <v>106.55023846277906</v>
      </c>
      <c r="J61" s="488">
        <f t="shared" si="10"/>
        <v>94.523411371237458</v>
      </c>
      <c r="K61" s="488">
        <f t="shared" si="10"/>
        <v>113.88067061143985</v>
      </c>
      <c r="L61" s="488" t="e">
        <f t="shared" si="13"/>
        <v>#N/A</v>
      </c>
    </row>
    <row r="62" spans="1:14" ht="15" customHeight="1" x14ac:dyDescent="0.2">
      <c r="A62" s="490" t="s">
        <v>468</v>
      </c>
      <c r="B62" s="487">
        <v>45156</v>
      </c>
      <c r="C62" s="487">
        <v>8810</v>
      </c>
      <c r="D62" s="487">
        <v>4289</v>
      </c>
      <c r="E62" s="488">
        <f t="shared" si="11"/>
        <v>104.03889132087644</v>
      </c>
      <c r="F62" s="488">
        <f t="shared" si="11"/>
        <v>92.077759197324411</v>
      </c>
      <c r="G62" s="488">
        <f t="shared" si="11"/>
        <v>105.74457593688362</v>
      </c>
      <c r="H62" s="489" t="str">
        <f t="shared" si="14"/>
        <v/>
      </c>
      <c r="I62" s="488" t="str">
        <f t="shared" si="12"/>
        <v/>
      </c>
      <c r="J62" s="488" t="str">
        <f t="shared" si="10"/>
        <v/>
      </c>
      <c r="K62" s="488" t="str">
        <f t="shared" si="10"/>
        <v/>
      </c>
      <c r="L62" s="488" t="e">
        <f t="shared" si="13"/>
        <v>#N/A</v>
      </c>
    </row>
    <row r="63" spans="1:14" ht="15" customHeight="1" x14ac:dyDescent="0.2">
      <c r="A63" s="490" t="s">
        <v>469</v>
      </c>
      <c r="B63" s="487">
        <v>45692</v>
      </c>
      <c r="C63" s="487">
        <v>8774</v>
      </c>
      <c r="D63" s="487">
        <v>4293</v>
      </c>
      <c r="E63" s="488">
        <f t="shared" si="11"/>
        <v>105.27382899799554</v>
      </c>
      <c r="F63" s="488">
        <f t="shared" si="11"/>
        <v>91.701505016722408</v>
      </c>
      <c r="G63" s="488">
        <f t="shared" si="11"/>
        <v>105.84319526627219</v>
      </c>
      <c r="H63" s="489" t="str">
        <f t="shared" si="14"/>
        <v/>
      </c>
      <c r="I63" s="488" t="str">
        <f t="shared" si="12"/>
        <v/>
      </c>
      <c r="J63" s="488" t="str">
        <f t="shared" si="10"/>
        <v/>
      </c>
      <c r="K63" s="488" t="str">
        <f t="shared" si="10"/>
        <v/>
      </c>
      <c r="L63" s="488" t="e">
        <f t="shared" si="13"/>
        <v>#N/A</v>
      </c>
    </row>
    <row r="64" spans="1:14" ht="15" customHeight="1" x14ac:dyDescent="0.2">
      <c r="A64" s="490" t="s">
        <v>470</v>
      </c>
      <c r="B64" s="487">
        <v>46217</v>
      </c>
      <c r="C64" s="487">
        <v>9093</v>
      </c>
      <c r="D64" s="487">
        <v>4514</v>
      </c>
      <c r="E64" s="488">
        <f t="shared" si="11"/>
        <v>106.48342280487523</v>
      </c>
      <c r="F64" s="488">
        <f t="shared" si="11"/>
        <v>95.035535117056853</v>
      </c>
      <c r="G64" s="488">
        <f t="shared" si="11"/>
        <v>111.29191321499015</v>
      </c>
      <c r="H64" s="489" t="str">
        <f t="shared" si="14"/>
        <v/>
      </c>
      <c r="I64" s="488" t="str">
        <f t="shared" si="12"/>
        <v/>
      </c>
      <c r="J64" s="488" t="str">
        <f t="shared" si="10"/>
        <v/>
      </c>
      <c r="K64" s="488" t="str">
        <f t="shared" si="10"/>
        <v/>
      </c>
      <c r="L64" s="488" t="e">
        <f t="shared" si="13"/>
        <v>#N/A</v>
      </c>
    </row>
    <row r="65" spans="1:12" ht="15" customHeight="1" x14ac:dyDescent="0.2">
      <c r="A65" s="490">
        <v>42979</v>
      </c>
      <c r="B65" s="487">
        <v>47405</v>
      </c>
      <c r="C65" s="487">
        <v>8911</v>
      </c>
      <c r="D65" s="487">
        <v>4761</v>
      </c>
      <c r="E65" s="488">
        <f t="shared" si="11"/>
        <v>109.22056079072875</v>
      </c>
      <c r="F65" s="488">
        <f t="shared" si="11"/>
        <v>93.133361204013383</v>
      </c>
      <c r="G65" s="488">
        <f t="shared" si="11"/>
        <v>117.38165680473374</v>
      </c>
      <c r="H65" s="489">
        <f t="shared" si="14"/>
        <v>42979</v>
      </c>
      <c r="I65" s="488">
        <f t="shared" si="12"/>
        <v>109.22056079072875</v>
      </c>
      <c r="J65" s="488">
        <f t="shared" si="10"/>
        <v>93.133361204013383</v>
      </c>
      <c r="K65" s="488">
        <f t="shared" si="10"/>
        <v>117.38165680473374</v>
      </c>
      <c r="L65" s="488" t="e">
        <f t="shared" si="13"/>
        <v>#N/A</v>
      </c>
    </row>
    <row r="66" spans="1:12" ht="15" customHeight="1" x14ac:dyDescent="0.2">
      <c r="A66" s="490" t="s">
        <v>471</v>
      </c>
      <c r="B66" s="487">
        <v>46390</v>
      </c>
      <c r="C66" s="487">
        <v>8545</v>
      </c>
      <c r="D66" s="487">
        <v>4482</v>
      </c>
      <c r="E66" s="488">
        <f t="shared" si="11"/>
        <v>106.88201276409465</v>
      </c>
      <c r="F66" s="488">
        <f t="shared" si="11"/>
        <v>89.308110367892979</v>
      </c>
      <c r="G66" s="488">
        <f t="shared" si="11"/>
        <v>110.50295857988166</v>
      </c>
      <c r="H66" s="489" t="str">
        <f t="shared" si="14"/>
        <v/>
      </c>
      <c r="I66" s="488" t="str">
        <f t="shared" si="12"/>
        <v/>
      </c>
      <c r="J66" s="488" t="str">
        <f t="shared" si="10"/>
        <v/>
      </c>
      <c r="K66" s="488" t="str">
        <f t="shared" si="10"/>
        <v/>
      </c>
      <c r="L66" s="488" t="e">
        <f t="shared" si="13"/>
        <v>#N/A</v>
      </c>
    </row>
    <row r="67" spans="1:12" ht="15" customHeight="1" x14ac:dyDescent="0.2">
      <c r="A67" s="490" t="s">
        <v>472</v>
      </c>
      <c r="B67" s="487">
        <v>47096</v>
      </c>
      <c r="C67" s="487">
        <v>8578</v>
      </c>
      <c r="D67" s="487">
        <v>4601</v>
      </c>
      <c r="E67" s="488">
        <f t="shared" si="11"/>
        <v>108.5086284358224</v>
      </c>
      <c r="F67" s="488">
        <f t="shared" si="11"/>
        <v>89.653010033444815</v>
      </c>
      <c r="G67" s="488">
        <f t="shared" si="11"/>
        <v>113.43688362919133</v>
      </c>
      <c r="H67" s="489" t="str">
        <f t="shared" si="14"/>
        <v/>
      </c>
      <c r="I67" s="488" t="str">
        <f t="shared" si="12"/>
        <v/>
      </c>
      <c r="J67" s="488" t="str">
        <f t="shared" si="12"/>
        <v/>
      </c>
      <c r="K67" s="488" t="str">
        <f t="shared" si="12"/>
        <v/>
      </c>
      <c r="L67" s="488" t="e">
        <f t="shared" si="13"/>
        <v>#N/A</v>
      </c>
    </row>
    <row r="68" spans="1:12" ht="15" customHeight="1" x14ac:dyDescent="0.2">
      <c r="A68" s="490" t="s">
        <v>473</v>
      </c>
      <c r="B68" s="487">
        <v>47482</v>
      </c>
      <c r="C68" s="487">
        <v>8936</v>
      </c>
      <c r="D68" s="487">
        <v>4842</v>
      </c>
      <c r="E68" s="488">
        <f t="shared" si="11"/>
        <v>109.39796788240443</v>
      </c>
      <c r="F68" s="488">
        <f t="shared" si="11"/>
        <v>93.394648829431432</v>
      </c>
      <c r="G68" s="488">
        <f t="shared" si="11"/>
        <v>119.37869822485207</v>
      </c>
      <c r="H68" s="489" t="str">
        <f t="shared" si="14"/>
        <v/>
      </c>
      <c r="I68" s="488" t="str">
        <f t="shared" si="12"/>
        <v/>
      </c>
      <c r="J68" s="488" t="str">
        <f t="shared" si="12"/>
        <v/>
      </c>
      <c r="K68" s="488" t="str">
        <f t="shared" si="12"/>
        <v/>
      </c>
      <c r="L68" s="488" t="e">
        <f t="shared" si="13"/>
        <v>#N/A</v>
      </c>
    </row>
    <row r="69" spans="1:12" ht="15" customHeight="1" x14ac:dyDescent="0.2">
      <c r="A69" s="490">
        <v>43344</v>
      </c>
      <c r="B69" s="487">
        <v>48473</v>
      </c>
      <c r="C69" s="487">
        <v>8758</v>
      </c>
      <c r="D69" s="487">
        <v>4988</v>
      </c>
      <c r="E69" s="488">
        <f t="shared" si="11"/>
        <v>111.68122019215261</v>
      </c>
      <c r="F69" s="488">
        <f t="shared" si="11"/>
        <v>91.534280936454849</v>
      </c>
      <c r="G69" s="488">
        <f t="shared" si="11"/>
        <v>122.97830374753451</v>
      </c>
      <c r="H69" s="489">
        <f t="shared" si="14"/>
        <v>43344</v>
      </c>
      <c r="I69" s="488">
        <f t="shared" si="12"/>
        <v>111.68122019215261</v>
      </c>
      <c r="J69" s="488">
        <f t="shared" si="12"/>
        <v>91.534280936454849</v>
      </c>
      <c r="K69" s="488">
        <f t="shared" si="12"/>
        <v>122.97830374753451</v>
      </c>
      <c r="L69" s="488" t="e">
        <f t="shared" si="13"/>
        <v>#N/A</v>
      </c>
    </row>
    <row r="70" spans="1:12" ht="15" customHeight="1" x14ac:dyDescent="0.2">
      <c r="A70" s="490" t="s">
        <v>474</v>
      </c>
      <c r="B70" s="487">
        <v>47288</v>
      </c>
      <c r="C70" s="487">
        <v>8447</v>
      </c>
      <c r="D70" s="487">
        <v>4692</v>
      </c>
      <c r="E70" s="488">
        <f t="shared" si="11"/>
        <v>108.95099417090985</v>
      </c>
      <c r="F70" s="488">
        <f t="shared" si="11"/>
        <v>88.283862876254176</v>
      </c>
      <c r="G70" s="488">
        <f t="shared" si="11"/>
        <v>115.68047337278107</v>
      </c>
      <c r="H70" s="489" t="str">
        <f t="shared" si="14"/>
        <v/>
      </c>
      <c r="I70" s="488" t="str">
        <f t="shared" si="12"/>
        <v/>
      </c>
      <c r="J70" s="488" t="str">
        <f t="shared" si="12"/>
        <v/>
      </c>
      <c r="K70" s="488" t="str">
        <f t="shared" si="12"/>
        <v/>
      </c>
      <c r="L70" s="488" t="e">
        <f t="shared" si="13"/>
        <v>#N/A</v>
      </c>
    </row>
    <row r="71" spans="1:12" ht="15" customHeight="1" x14ac:dyDescent="0.2">
      <c r="A71" s="490" t="s">
        <v>475</v>
      </c>
      <c r="B71" s="487">
        <v>47653</v>
      </c>
      <c r="C71" s="487">
        <v>8506</v>
      </c>
      <c r="D71" s="487">
        <v>4794</v>
      </c>
      <c r="E71" s="491">
        <f t="shared" ref="E71:G75" si="15">IF($A$51=37802,IF(COUNTBLANK(B$51:B$70)&gt;0,#N/A,IF(ISBLANK(B71)=FALSE,B71/B$51*100,#N/A)),IF(COUNTBLANK(B$51:B$75)&gt;0,#N/A,B71/B$51*100))</f>
        <v>109.79194986521669</v>
      </c>
      <c r="F71" s="491">
        <f t="shared" si="15"/>
        <v>88.900501672240807</v>
      </c>
      <c r="G71" s="491">
        <f t="shared" si="15"/>
        <v>118.19526627218934</v>
      </c>
      <c r="H71" s="492" t="str">
        <f>IF(A$51=37802,IF(ISERROR(L71)=TRUE,IF(ISBLANK(A71)=FALSE,IF(MONTH(A71)=MONTH(MAX(A$51:A$75)),A71,""),""),""),IF(ISERROR(L71)=TRUE,IF(MONTH(A71)=MONTH(MAX(A$51:A$75)),A71,""),""))</f>
        <v/>
      </c>
      <c r="I71" s="488" t="str">
        <f t="shared" si="12"/>
        <v/>
      </c>
      <c r="J71" s="488" t="str">
        <f t="shared" si="12"/>
        <v/>
      </c>
      <c r="K71" s="488" t="str">
        <f t="shared" si="12"/>
        <v/>
      </c>
      <c r="L71" s="488" t="e">
        <f t="shared" si="13"/>
        <v>#N/A</v>
      </c>
    </row>
    <row r="72" spans="1:12" ht="15" customHeight="1" x14ac:dyDescent="0.2">
      <c r="A72" s="490" t="s">
        <v>476</v>
      </c>
      <c r="B72" s="487">
        <v>48041</v>
      </c>
      <c r="C72" s="487">
        <v>8751</v>
      </c>
      <c r="D72" s="487">
        <v>5008</v>
      </c>
      <c r="E72" s="491">
        <f t="shared" si="15"/>
        <v>110.68589728820588</v>
      </c>
      <c r="F72" s="491">
        <f t="shared" si="15"/>
        <v>91.461120401337794</v>
      </c>
      <c r="G72" s="491">
        <f t="shared" si="15"/>
        <v>123.47140039447733</v>
      </c>
      <c r="H72" s="492" t="str">
        <f>IF(A$51=37802,IF(ISERROR(L72)=TRUE,IF(ISBLANK(A72)=FALSE,IF(MONTH(A72)=MONTH(MAX(A$51:A$75)),A72,""),""),""),IF(ISERROR(L72)=TRUE,IF(MONTH(A72)=MONTH(MAX(A$51:A$75)),A72,""),""))</f>
        <v/>
      </c>
      <c r="I72" s="488" t="str">
        <f t="shared" si="12"/>
        <v/>
      </c>
      <c r="J72" s="488" t="str">
        <f t="shared" si="12"/>
        <v/>
      </c>
      <c r="K72" s="488" t="str">
        <f t="shared" si="12"/>
        <v/>
      </c>
      <c r="L72" s="488" t="e">
        <f t="shared" si="13"/>
        <v>#N/A</v>
      </c>
    </row>
    <row r="73" spans="1:12" ht="15" customHeight="1" x14ac:dyDescent="0.2">
      <c r="A73" s="490">
        <v>43709</v>
      </c>
      <c r="B73" s="487">
        <v>48924</v>
      </c>
      <c r="C73" s="487">
        <v>8461</v>
      </c>
      <c r="D73" s="487">
        <v>5178</v>
      </c>
      <c r="E73" s="491">
        <f t="shared" si="15"/>
        <v>112.72031887196738</v>
      </c>
      <c r="F73" s="491">
        <f t="shared" si="15"/>
        <v>88.430183946488299</v>
      </c>
      <c r="G73" s="491">
        <f t="shared" si="15"/>
        <v>127.66272189349112</v>
      </c>
      <c r="H73" s="492">
        <f>IF(A$51=37802,IF(ISERROR(L73)=TRUE,IF(ISBLANK(A73)=FALSE,IF(MONTH(A73)=MONTH(MAX(A$51:A$75)),A73,""),""),""),IF(ISERROR(L73)=TRUE,IF(MONTH(A73)=MONTH(MAX(A$51:A$75)),A73,""),""))</f>
        <v>43709</v>
      </c>
      <c r="I73" s="488">
        <f t="shared" si="12"/>
        <v>112.72031887196738</v>
      </c>
      <c r="J73" s="488">
        <f t="shared" si="12"/>
        <v>88.430183946488299</v>
      </c>
      <c r="K73" s="488">
        <f t="shared" si="12"/>
        <v>127.66272189349112</v>
      </c>
      <c r="L73" s="488" t="e">
        <f t="shared" si="13"/>
        <v>#N/A</v>
      </c>
    </row>
    <row r="74" spans="1:12" ht="15" customHeight="1" x14ac:dyDescent="0.2">
      <c r="A74" s="490" t="s">
        <v>477</v>
      </c>
      <c r="B74" s="487">
        <v>47775</v>
      </c>
      <c r="C74" s="487">
        <v>8253</v>
      </c>
      <c r="D74" s="487">
        <v>4846</v>
      </c>
      <c r="E74" s="491">
        <f t="shared" si="15"/>
        <v>110.07303642605351</v>
      </c>
      <c r="F74" s="491">
        <f t="shared" si="15"/>
        <v>86.256270903010034</v>
      </c>
      <c r="G74" s="491">
        <f t="shared" si="15"/>
        <v>119.47731755424063</v>
      </c>
      <c r="H74" s="492" t="str">
        <f>IF(A$51=37802,IF(ISERROR(L74)=TRUE,IF(ISBLANK(A74)=FALSE,IF(MONTH(A74)=MONTH(MAX(A$51:A$75)),A74,""),""),""),IF(ISERROR(L74)=TRUE,IF(MONTH(A74)=MONTH(MAX(A$51:A$75)),A74,""),""))</f>
        <v/>
      </c>
      <c r="I74" s="488" t="str">
        <f t="shared" si="12"/>
        <v/>
      </c>
      <c r="J74" s="488" t="str">
        <f t="shared" si="12"/>
        <v/>
      </c>
      <c r="K74" s="488" t="str">
        <f t="shared" si="12"/>
        <v/>
      </c>
      <c r="L74" s="488" t="e">
        <f t="shared" si="13"/>
        <v>#N/A</v>
      </c>
    </row>
    <row r="75" spans="1:12" ht="15" customHeight="1" x14ac:dyDescent="0.2">
      <c r="A75" s="490" t="s">
        <v>478</v>
      </c>
      <c r="B75" s="487">
        <v>48174</v>
      </c>
      <c r="C75" s="493">
        <v>8002</v>
      </c>
      <c r="D75" s="493">
        <v>4793</v>
      </c>
      <c r="E75" s="491">
        <f t="shared" si="15"/>
        <v>110.99232771928207</v>
      </c>
      <c r="F75" s="491">
        <f t="shared" si="15"/>
        <v>83.63294314381271</v>
      </c>
      <c r="G75" s="491">
        <f t="shared" si="15"/>
        <v>118.1706114398422</v>
      </c>
      <c r="H75" s="492" t="str">
        <f>IF(A$51=37802,IF(ISERROR(L75)=TRUE,IF(ISBLANK(A75)=FALSE,IF(MONTH(A75)=MONTH(MAX(A$51:A$75)),A75,""),""),""),IF(ISERROR(L75)=TRUE,IF(MONTH(A75)=MONTH(MAX(A$51:A$75)),A75,""),""))</f>
        <v/>
      </c>
      <c r="I75" s="488" t="str">
        <f t="shared" si="12"/>
        <v/>
      </c>
      <c r="J75" s="488" t="str">
        <f t="shared" si="12"/>
        <v/>
      </c>
      <c r="K75" s="488" t="str">
        <f t="shared" si="12"/>
        <v/>
      </c>
      <c r="L75" s="488" t="e">
        <f t="shared" si="13"/>
        <v>#N/A</v>
      </c>
    </row>
    <row r="77" spans="1:12" ht="15" customHeight="1" x14ac:dyDescent="0.2">
      <c r="I77" s="488">
        <f>IF(I75&lt;&gt;"",I75,IF(I74&lt;&gt;"",I74,IF(I73&lt;&gt;"",I73,IF(I72&lt;&gt;"",I72,IF(I71&lt;&gt;"",I71,IF(I70&lt;&gt;"",I70,""))))))</f>
        <v>112.72031887196738</v>
      </c>
      <c r="J77" s="488">
        <f>IF(J75&lt;&gt;"",J75,IF(J74&lt;&gt;"",J74,IF(J73&lt;&gt;"",J73,IF(J72&lt;&gt;"",J72,IF(J71&lt;&gt;"",J71,IF(J70&lt;&gt;"",J70,""))))))</f>
        <v>88.430183946488299</v>
      </c>
      <c r="K77" s="488">
        <f>IF(K75&lt;&gt;"",K75,IF(K74&lt;&gt;"",K74,IF(K73&lt;&gt;"",K73,IF(K72&lt;&gt;"",K72,IF(K71&lt;&gt;"",K71,IF(K70&lt;&gt;"",K70,""))))))</f>
        <v>127.66272189349112</v>
      </c>
    </row>
    <row r="78" spans="1:12" ht="15" customHeight="1" x14ac:dyDescent="0.2">
      <c r="I78" s="495">
        <f>RANK(I77,$I77:$K77)</f>
        <v>2</v>
      </c>
      <c r="J78" s="495">
        <f>RANK(J77,$I77:$K77)</f>
        <v>3</v>
      </c>
      <c r="K78" s="495">
        <f>RANK(K77,$I77:$K77)</f>
        <v>1</v>
      </c>
    </row>
    <row r="79" spans="1:12" ht="15" customHeight="1" x14ac:dyDescent="0.2">
      <c r="I79" s="488" t="str">
        <f>"SvB: "&amp;IF(I77&gt;100,"+","")&amp;TEXT(I77-100,"0,0")&amp;"%"</f>
        <v>SvB: +12,7%</v>
      </c>
      <c r="J79" s="488" t="str">
        <f>"GeB - ausschließlich: "&amp;IF(J77&gt;100,"+","")&amp;TEXT(J77-100,"0,0")&amp;"%"</f>
        <v>GeB - ausschließlich: -11,6%</v>
      </c>
      <c r="K79" s="488" t="str">
        <f>"GeB - im Nebenjob: "&amp;IF(K77&gt;100,"+","")&amp;TEXT(K77-100,"0,0")&amp;"%"</f>
        <v>GeB - im Nebenjob: +27,7%</v>
      </c>
    </row>
    <row r="81" spans="9:9" ht="15" customHeight="1" x14ac:dyDescent="0.2">
      <c r="I81" s="488" t="str">
        <f>IF(ISERROR(HLOOKUP(1,I$78:K$79,2,FALSE)),"",HLOOKUP(1,I$78:K$79,2,FALSE))</f>
        <v>GeB - im Nebenjob: +27,7%</v>
      </c>
    </row>
    <row r="82" spans="9:9" ht="15" customHeight="1" x14ac:dyDescent="0.2">
      <c r="I82" s="488" t="str">
        <f>IF(ISERROR(HLOOKUP(2,I$78:K$79,2,FALSE)),"",HLOOKUP(2,I$78:K$79,2,FALSE))</f>
        <v>SvB: +12,7%</v>
      </c>
    </row>
    <row r="83" spans="9:9" ht="15" customHeight="1" x14ac:dyDescent="0.2">
      <c r="I83" s="488" t="str">
        <f>IF(ISERROR(HLOOKUP(3,I$78:K$79,2,FALSE)),"",HLOOKUP(3,I$78:K$79,2,FALSE))</f>
        <v>GeB - ausschließlich: -11,6%</v>
      </c>
    </row>
  </sheetData>
  <mergeCells count="16">
    <mergeCell ref="B4:C4"/>
    <mergeCell ref="D4:E4"/>
    <mergeCell ref="F4:G4"/>
    <mergeCell ref="H4:I4"/>
    <mergeCell ref="J4:N4"/>
    <mergeCell ref="J12:N12"/>
    <mergeCell ref="A49:A50"/>
    <mergeCell ref="B49:D49"/>
    <mergeCell ref="E49:G49"/>
    <mergeCell ref="H49:H50"/>
    <mergeCell ref="I49:K49"/>
    <mergeCell ref="A12:A13"/>
    <mergeCell ref="B12:C12"/>
    <mergeCell ref="D12:E12"/>
    <mergeCell ref="F12:G12"/>
    <mergeCell ref="H12:I12"/>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3" customWidth="1"/>
    <col min="2" max="2" width="15.125" style="523" customWidth="1"/>
    <col min="3" max="3" width="20.375" style="523" customWidth="1"/>
    <col min="4" max="5" width="10" style="523" customWidth="1"/>
    <col min="6" max="8" width="11" style="523"/>
    <col min="9" max="9" width="13.75" style="523" customWidth="1"/>
    <col min="10" max="256" width="11" style="523"/>
    <col min="257" max="257" width="2.375" style="523" customWidth="1"/>
    <col min="258" max="258" width="15.125" style="523" customWidth="1"/>
    <col min="259" max="259" width="20.375" style="523" customWidth="1"/>
    <col min="260" max="261" width="10" style="523" customWidth="1"/>
    <col min="262" max="264" width="11" style="523"/>
    <col min="265" max="265" width="13.75" style="523" customWidth="1"/>
    <col min="266" max="512" width="11" style="523"/>
    <col min="513" max="513" width="2.375" style="523" customWidth="1"/>
    <col min="514" max="514" width="15.125" style="523" customWidth="1"/>
    <col min="515" max="515" width="20.375" style="523" customWidth="1"/>
    <col min="516" max="517" width="10" style="523" customWidth="1"/>
    <col min="518" max="520" width="11" style="523"/>
    <col min="521" max="521" width="13.75" style="523" customWidth="1"/>
    <col min="522" max="768" width="11" style="523"/>
    <col min="769" max="769" width="2.375" style="523" customWidth="1"/>
    <col min="770" max="770" width="15.125" style="523" customWidth="1"/>
    <col min="771" max="771" width="20.375" style="523" customWidth="1"/>
    <col min="772" max="773" width="10" style="523" customWidth="1"/>
    <col min="774" max="776" width="11" style="523"/>
    <col min="777" max="777" width="13.75" style="523" customWidth="1"/>
    <col min="778" max="1024" width="11" style="523"/>
    <col min="1025" max="1025" width="2.375" style="523" customWidth="1"/>
    <col min="1026" max="1026" width="15.125" style="523" customWidth="1"/>
    <col min="1027" max="1027" width="20.375" style="523" customWidth="1"/>
    <col min="1028" max="1029" width="10" style="523" customWidth="1"/>
    <col min="1030" max="1032" width="11" style="523"/>
    <col min="1033" max="1033" width="13.75" style="523" customWidth="1"/>
    <col min="1034" max="1280" width="11" style="523"/>
    <col min="1281" max="1281" width="2.375" style="523" customWidth="1"/>
    <col min="1282" max="1282" width="15.125" style="523" customWidth="1"/>
    <col min="1283" max="1283" width="20.375" style="523" customWidth="1"/>
    <col min="1284" max="1285" width="10" style="523" customWidth="1"/>
    <col min="1286" max="1288" width="11" style="523"/>
    <col min="1289" max="1289" width="13.75" style="523" customWidth="1"/>
    <col min="1290" max="1536" width="11" style="523"/>
    <col min="1537" max="1537" width="2.375" style="523" customWidth="1"/>
    <col min="1538" max="1538" width="15.125" style="523" customWidth="1"/>
    <col min="1539" max="1539" width="20.375" style="523" customWidth="1"/>
    <col min="1540" max="1541" width="10" style="523" customWidth="1"/>
    <col min="1542" max="1544" width="11" style="523"/>
    <col min="1545" max="1545" width="13.75" style="523" customWidth="1"/>
    <col min="1546" max="1792" width="11" style="523"/>
    <col min="1793" max="1793" width="2.375" style="523" customWidth="1"/>
    <col min="1794" max="1794" width="15.125" style="523" customWidth="1"/>
    <col min="1795" max="1795" width="20.375" style="523" customWidth="1"/>
    <col min="1796" max="1797" width="10" style="523" customWidth="1"/>
    <col min="1798" max="1800" width="11" style="523"/>
    <col min="1801" max="1801" width="13.75" style="523" customWidth="1"/>
    <col min="1802" max="2048" width="11" style="523"/>
    <col min="2049" max="2049" width="2.375" style="523" customWidth="1"/>
    <col min="2050" max="2050" width="15.125" style="523" customWidth="1"/>
    <col min="2051" max="2051" width="20.375" style="523" customWidth="1"/>
    <col min="2052" max="2053" width="10" style="523" customWidth="1"/>
    <col min="2054" max="2056" width="11" style="523"/>
    <col min="2057" max="2057" width="13.75" style="523" customWidth="1"/>
    <col min="2058" max="2304" width="11" style="523"/>
    <col min="2305" max="2305" width="2.375" style="523" customWidth="1"/>
    <col min="2306" max="2306" width="15.125" style="523" customWidth="1"/>
    <col min="2307" max="2307" width="20.375" style="523" customWidth="1"/>
    <col min="2308" max="2309" width="10" style="523" customWidth="1"/>
    <col min="2310" max="2312" width="11" style="523"/>
    <col min="2313" max="2313" width="13.75" style="523" customWidth="1"/>
    <col min="2314" max="2560" width="11" style="523"/>
    <col min="2561" max="2561" width="2.375" style="523" customWidth="1"/>
    <col min="2562" max="2562" width="15.125" style="523" customWidth="1"/>
    <col min="2563" max="2563" width="20.375" style="523" customWidth="1"/>
    <col min="2564" max="2565" width="10" style="523" customWidth="1"/>
    <col min="2566" max="2568" width="11" style="523"/>
    <col min="2569" max="2569" width="13.75" style="523" customWidth="1"/>
    <col min="2570" max="2816" width="11" style="523"/>
    <col min="2817" max="2817" width="2.375" style="523" customWidth="1"/>
    <col min="2818" max="2818" width="15.125" style="523" customWidth="1"/>
    <col min="2819" max="2819" width="20.375" style="523" customWidth="1"/>
    <col min="2820" max="2821" width="10" style="523" customWidth="1"/>
    <col min="2822" max="2824" width="11" style="523"/>
    <col min="2825" max="2825" width="13.75" style="523" customWidth="1"/>
    <col min="2826" max="3072" width="11" style="523"/>
    <col min="3073" max="3073" width="2.375" style="523" customWidth="1"/>
    <col min="3074" max="3074" width="15.125" style="523" customWidth="1"/>
    <col min="3075" max="3075" width="20.375" style="523" customWidth="1"/>
    <col min="3076" max="3077" width="10" style="523" customWidth="1"/>
    <col min="3078" max="3080" width="11" style="523"/>
    <col min="3081" max="3081" width="13.75" style="523" customWidth="1"/>
    <col min="3082" max="3328" width="11" style="523"/>
    <col min="3329" max="3329" width="2.375" style="523" customWidth="1"/>
    <col min="3330" max="3330" width="15.125" style="523" customWidth="1"/>
    <col min="3331" max="3331" width="20.375" style="523" customWidth="1"/>
    <col min="3332" max="3333" width="10" style="523" customWidth="1"/>
    <col min="3334" max="3336" width="11" style="523"/>
    <col min="3337" max="3337" width="13.75" style="523" customWidth="1"/>
    <col min="3338" max="3584" width="11" style="523"/>
    <col min="3585" max="3585" width="2.375" style="523" customWidth="1"/>
    <col min="3586" max="3586" width="15.125" style="523" customWidth="1"/>
    <col min="3587" max="3587" width="20.375" style="523" customWidth="1"/>
    <col min="3588" max="3589" width="10" style="523" customWidth="1"/>
    <col min="3590" max="3592" width="11" style="523"/>
    <col min="3593" max="3593" width="13.75" style="523" customWidth="1"/>
    <col min="3594" max="3840" width="11" style="523"/>
    <col min="3841" max="3841" width="2.375" style="523" customWidth="1"/>
    <col min="3842" max="3842" width="15.125" style="523" customWidth="1"/>
    <col min="3843" max="3843" width="20.375" style="523" customWidth="1"/>
    <col min="3844" max="3845" width="10" style="523" customWidth="1"/>
    <col min="3846" max="3848" width="11" style="523"/>
    <col min="3849" max="3849" width="13.75" style="523" customWidth="1"/>
    <col min="3850" max="4096" width="11" style="523"/>
    <col min="4097" max="4097" width="2.375" style="523" customWidth="1"/>
    <col min="4098" max="4098" width="15.125" style="523" customWidth="1"/>
    <col min="4099" max="4099" width="20.375" style="523" customWidth="1"/>
    <col min="4100" max="4101" width="10" style="523" customWidth="1"/>
    <col min="4102" max="4104" width="11" style="523"/>
    <col min="4105" max="4105" width="13.75" style="523" customWidth="1"/>
    <col min="4106" max="4352" width="11" style="523"/>
    <col min="4353" max="4353" width="2.375" style="523" customWidth="1"/>
    <col min="4354" max="4354" width="15.125" style="523" customWidth="1"/>
    <col min="4355" max="4355" width="20.375" style="523" customWidth="1"/>
    <col min="4356" max="4357" width="10" style="523" customWidth="1"/>
    <col min="4358" max="4360" width="11" style="523"/>
    <col min="4361" max="4361" width="13.75" style="523" customWidth="1"/>
    <col min="4362" max="4608" width="11" style="523"/>
    <col min="4609" max="4609" width="2.375" style="523" customWidth="1"/>
    <col min="4610" max="4610" width="15.125" style="523" customWidth="1"/>
    <col min="4611" max="4611" width="20.375" style="523" customWidth="1"/>
    <col min="4612" max="4613" width="10" style="523" customWidth="1"/>
    <col min="4614" max="4616" width="11" style="523"/>
    <col min="4617" max="4617" width="13.75" style="523" customWidth="1"/>
    <col min="4618" max="4864" width="11" style="523"/>
    <col min="4865" max="4865" width="2.375" style="523" customWidth="1"/>
    <col min="4866" max="4866" width="15.125" style="523" customWidth="1"/>
    <col min="4867" max="4867" width="20.375" style="523" customWidth="1"/>
    <col min="4868" max="4869" width="10" style="523" customWidth="1"/>
    <col min="4870" max="4872" width="11" style="523"/>
    <col min="4873" max="4873" width="13.75" style="523" customWidth="1"/>
    <col min="4874" max="5120" width="11" style="523"/>
    <col min="5121" max="5121" width="2.375" style="523" customWidth="1"/>
    <col min="5122" max="5122" width="15.125" style="523" customWidth="1"/>
    <col min="5123" max="5123" width="20.375" style="523" customWidth="1"/>
    <col min="5124" max="5125" width="10" style="523" customWidth="1"/>
    <col min="5126" max="5128" width="11" style="523"/>
    <col min="5129" max="5129" width="13.75" style="523" customWidth="1"/>
    <col min="5130" max="5376" width="11" style="523"/>
    <col min="5377" max="5377" width="2.375" style="523" customWidth="1"/>
    <col min="5378" max="5378" width="15.125" style="523" customWidth="1"/>
    <col min="5379" max="5379" width="20.375" style="523" customWidth="1"/>
    <col min="5380" max="5381" width="10" style="523" customWidth="1"/>
    <col min="5382" max="5384" width="11" style="523"/>
    <col min="5385" max="5385" width="13.75" style="523" customWidth="1"/>
    <col min="5386" max="5632" width="11" style="523"/>
    <col min="5633" max="5633" width="2.375" style="523" customWidth="1"/>
    <col min="5634" max="5634" width="15.125" style="523" customWidth="1"/>
    <col min="5635" max="5635" width="20.375" style="523" customWidth="1"/>
    <col min="5636" max="5637" width="10" style="523" customWidth="1"/>
    <col min="5638" max="5640" width="11" style="523"/>
    <col min="5641" max="5641" width="13.75" style="523" customWidth="1"/>
    <col min="5642" max="5888" width="11" style="523"/>
    <col min="5889" max="5889" width="2.375" style="523" customWidth="1"/>
    <col min="5890" max="5890" width="15.125" style="523" customWidth="1"/>
    <col min="5891" max="5891" width="20.375" style="523" customWidth="1"/>
    <col min="5892" max="5893" width="10" style="523" customWidth="1"/>
    <col min="5894" max="5896" width="11" style="523"/>
    <col min="5897" max="5897" width="13.75" style="523" customWidth="1"/>
    <col min="5898" max="6144" width="11" style="523"/>
    <col min="6145" max="6145" width="2.375" style="523" customWidth="1"/>
    <col min="6146" max="6146" width="15.125" style="523" customWidth="1"/>
    <col min="6147" max="6147" width="20.375" style="523" customWidth="1"/>
    <col min="6148" max="6149" width="10" style="523" customWidth="1"/>
    <col min="6150" max="6152" width="11" style="523"/>
    <col min="6153" max="6153" width="13.75" style="523" customWidth="1"/>
    <col min="6154" max="6400" width="11" style="523"/>
    <col min="6401" max="6401" width="2.375" style="523" customWidth="1"/>
    <col min="6402" max="6402" width="15.125" style="523" customWidth="1"/>
    <col min="6403" max="6403" width="20.375" style="523" customWidth="1"/>
    <col min="6404" max="6405" width="10" style="523" customWidth="1"/>
    <col min="6406" max="6408" width="11" style="523"/>
    <col min="6409" max="6409" width="13.75" style="523" customWidth="1"/>
    <col min="6410" max="6656" width="11" style="523"/>
    <col min="6657" max="6657" width="2.375" style="523" customWidth="1"/>
    <col min="6658" max="6658" width="15.125" style="523" customWidth="1"/>
    <col min="6659" max="6659" width="20.375" style="523" customWidth="1"/>
    <col min="6660" max="6661" width="10" style="523" customWidth="1"/>
    <col min="6662" max="6664" width="11" style="523"/>
    <col min="6665" max="6665" width="13.75" style="523" customWidth="1"/>
    <col min="6666" max="6912" width="11" style="523"/>
    <col min="6913" max="6913" width="2.375" style="523" customWidth="1"/>
    <col min="6914" max="6914" width="15.125" style="523" customWidth="1"/>
    <col min="6915" max="6915" width="20.375" style="523" customWidth="1"/>
    <col min="6916" max="6917" width="10" style="523" customWidth="1"/>
    <col min="6918" max="6920" width="11" style="523"/>
    <col min="6921" max="6921" width="13.75" style="523" customWidth="1"/>
    <col min="6922" max="7168" width="11" style="523"/>
    <col min="7169" max="7169" width="2.375" style="523" customWidth="1"/>
    <col min="7170" max="7170" width="15.125" style="523" customWidth="1"/>
    <col min="7171" max="7171" width="20.375" style="523" customWidth="1"/>
    <col min="7172" max="7173" width="10" style="523" customWidth="1"/>
    <col min="7174" max="7176" width="11" style="523"/>
    <col min="7177" max="7177" width="13.75" style="523" customWidth="1"/>
    <col min="7178" max="7424" width="11" style="523"/>
    <col min="7425" max="7425" width="2.375" style="523" customWidth="1"/>
    <col min="7426" max="7426" width="15.125" style="523" customWidth="1"/>
    <col min="7427" max="7427" width="20.375" style="523" customWidth="1"/>
    <col min="7428" max="7429" width="10" style="523" customWidth="1"/>
    <col min="7430" max="7432" width="11" style="523"/>
    <col min="7433" max="7433" width="13.75" style="523" customWidth="1"/>
    <col min="7434" max="7680" width="11" style="523"/>
    <col min="7681" max="7681" width="2.375" style="523" customWidth="1"/>
    <col min="7682" max="7682" width="15.125" style="523" customWidth="1"/>
    <col min="7683" max="7683" width="20.375" style="523" customWidth="1"/>
    <col min="7684" max="7685" width="10" style="523" customWidth="1"/>
    <col min="7686" max="7688" width="11" style="523"/>
    <col min="7689" max="7689" width="13.75" style="523" customWidth="1"/>
    <col min="7690" max="7936" width="11" style="523"/>
    <col min="7937" max="7937" width="2.375" style="523" customWidth="1"/>
    <col min="7938" max="7938" width="15.125" style="523" customWidth="1"/>
    <col min="7939" max="7939" width="20.375" style="523" customWidth="1"/>
    <col min="7940" max="7941" width="10" style="523" customWidth="1"/>
    <col min="7942" max="7944" width="11" style="523"/>
    <col min="7945" max="7945" width="13.75" style="523" customWidth="1"/>
    <col min="7946" max="8192" width="11" style="523"/>
    <col min="8193" max="8193" width="2.375" style="523" customWidth="1"/>
    <col min="8194" max="8194" width="15.125" style="523" customWidth="1"/>
    <col min="8195" max="8195" width="20.375" style="523" customWidth="1"/>
    <col min="8196" max="8197" width="10" style="523" customWidth="1"/>
    <col min="8198" max="8200" width="11" style="523"/>
    <col min="8201" max="8201" width="13.75" style="523" customWidth="1"/>
    <col min="8202" max="8448" width="11" style="523"/>
    <col min="8449" max="8449" width="2.375" style="523" customWidth="1"/>
    <col min="8450" max="8450" width="15.125" style="523" customWidth="1"/>
    <col min="8451" max="8451" width="20.375" style="523" customWidth="1"/>
    <col min="8452" max="8453" width="10" style="523" customWidth="1"/>
    <col min="8454" max="8456" width="11" style="523"/>
    <col min="8457" max="8457" width="13.75" style="523" customWidth="1"/>
    <col min="8458" max="8704" width="11" style="523"/>
    <col min="8705" max="8705" width="2.375" style="523" customWidth="1"/>
    <col min="8706" max="8706" width="15.125" style="523" customWidth="1"/>
    <col min="8707" max="8707" width="20.375" style="523" customWidth="1"/>
    <col min="8708" max="8709" width="10" style="523" customWidth="1"/>
    <col min="8710" max="8712" width="11" style="523"/>
    <col min="8713" max="8713" width="13.75" style="523" customWidth="1"/>
    <col min="8714" max="8960" width="11" style="523"/>
    <col min="8961" max="8961" width="2.375" style="523" customWidth="1"/>
    <col min="8962" max="8962" width="15.125" style="523" customWidth="1"/>
    <col min="8963" max="8963" width="20.375" style="523" customWidth="1"/>
    <col min="8964" max="8965" width="10" style="523" customWidth="1"/>
    <col min="8966" max="8968" width="11" style="523"/>
    <col min="8969" max="8969" width="13.75" style="523" customWidth="1"/>
    <col min="8970" max="9216" width="11" style="523"/>
    <col min="9217" max="9217" width="2.375" style="523" customWidth="1"/>
    <col min="9218" max="9218" width="15.125" style="523" customWidth="1"/>
    <col min="9219" max="9219" width="20.375" style="523" customWidth="1"/>
    <col min="9220" max="9221" width="10" style="523" customWidth="1"/>
    <col min="9222" max="9224" width="11" style="523"/>
    <col min="9225" max="9225" width="13.75" style="523" customWidth="1"/>
    <col min="9226" max="9472" width="11" style="523"/>
    <col min="9473" max="9473" width="2.375" style="523" customWidth="1"/>
    <col min="9474" max="9474" width="15.125" style="523" customWidth="1"/>
    <col min="9475" max="9475" width="20.375" style="523" customWidth="1"/>
    <col min="9476" max="9477" width="10" style="523" customWidth="1"/>
    <col min="9478" max="9480" width="11" style="523"/>
    <col min="9481" max="9481" width="13.75" style="523" customWidth="1"/>
    <col min="9482" max="9728" width="11" style="523"/>
    <col min="9729" max="9729" width="2.375" style="523" customWidth="1"/>
    <col min="9730" max="9730" width="15.125" style="523" customWidth="1"/>
    <col min="9731" max="9731" width="20.375" style="523" customWidth="1"/>
    <col min="9732" max="9733" width="10" style="523" customWidth="1"/>
    <col min="9734" max="9736" width="11" style="523"/>
    <col min="9737" max="9737" width="13.75" style="523" customWidth="1"/>
    <col min="9738" max="9984" width="11" style="523"/>
    <col min="9985" max="9985" width="2.375" style="523" customWidth="1"/>
    <col min="9986" max="9986" width="15.125" style="523" customWidth="1"/>
    <col min="9987" max="9987" width="20.375" style="523" customWidth="1"/>
    <col min="9988" max="9989" width="10" style="523" customWidth="1"/>
    <col min="9990" max="9992" width="11" style="523"/>
    <col min="9993" max="9993" width="13.75" style="523" customWidth="1"/>
    <col min="9994" max="10240" width="11" style="523"/>
    <col min="10241" max="10241" width="2.375" style="523" customWidth="1"/>
    <col min="10242" max="10242" width="15.125" style="523" customWidth="1"/>
    <col min="10243" max="10243" width="20.375" style="523" customWidth="1"/>
    <col min="10244" max="10245" width="10" style="523" customWidth="1"/>
    <col min="10246" max="10248" width="11" style="523"/>
    <col min="10249" max="10249" width="13.75" style="523" customWidth="1"/>
    <col min="10250" max="10496" width="11" style="523"/>
    <col min="10497" max="10497" width="2.375" style="523" customWidth="1"/>
    <col min="10498" max="10498" width="15.125" style="523" customWidth="1"/>
    <col min="10499" max="10499" width="20.375" style="523" customWidth="1"/>
    <col min="10500" max="10501" width="10" style="523" customWidth="1"/>
    <col min="10502" max="10504" width="11" style="523"/>
    <col min="10505" max="10505" width="13.75" style="523" customWidth="1"/>
    <col min="10506" max="10752" width="11" style="523"/>
    <col min="10753" max="10753" width="2.375" style="523" customWidth="1"/>
    <col min="10754" max="10754" width="15.125" style="523" customWidth="1"/>
    <col min="10755" max="10755" width="20.375" style="523" customWidth="1"/>
    <col min="10756" max="10757" width="10" style="523" customWidth="1"/>
    <col min="10758" max="10760" width="11" style="523"/>
    <col min="10761" max="10761" width="13.75" style="523" customWidth="1"/>
    <col min="10762" max="11008" width="11" style="523"/>
    <col min="11009" max="11009" width="2.375" style="523" customWidth="1"/>
    <col min="11010" max="11010" width="15.125" style="523" customWidth="1"/>
    <col min="11011" max="11011" width="20.375" style="523" customWidth="1"/>
    <col min="11012" max="11013" width="10" style="523" customWidth="1"/>
    <col min="11014" max="11016" width="11" style="523"/>
    <col min="11017" max="11017" width="13.75" style="523" customWidth="1"/>
    <col min="11018" max="11264" width="11" style="523"/>
    <col min="11265" max="11265" width="2.375" style="523" customWidth="1"/>
    <col min="11266" max="11266" width="15.125" style="523" customWidth="1"/>
    <col min="11267" max="11267" width="20.375" style="523" customWidth="1"/>
    <col min="11268" max="11269" width="10" style="523" customWidth="1"/>
    <col min="11270" max="11272" width="11" style="523"/>
    <col min="11273" max="11273" width="13.75" style="523" customWidth="1"/>
    <col min="11274" max="11520" width="11" style="523"/>
    <col min="11521" max="11521" width="2.375" style="523" customWidth="1"/>
    <col min="11522" max="11522" width="15.125" style="523" customWidth="1"/>
    <col min="11523" max="11523" width="20.375" style="523" customWidth="1"/>
    <col min="11524" max="11525" width="10" style="523" customWidth="1"/>
    <col min="11526" max="11528" width="11" style="523"/>
    <col min="11529" max="11529" width="13.75" style="523" customWidth="1"/>
    <col min="11530" max="11776" width="11" style="523"/>
    <col min="11777" max="11777" width="2.375" style="523" customWidth="1"/>
    <col min="11778" max="11778" width="15.125" style="523" customWidth="1"/>
    <col min="11779" max="11779" width="20.375" style="523" customWidth="1"/>
    <col min="11780" max="11781" width="10" style="523" customWidth="1"/>
    <col min="11782" max="11784" width="11" style="523"/>
    <col min="11785" max="11785" width="13.75" style="523" customWidth="1"/>
    <col min="11786" max="12032" width="11" style="523"/>
    <col min="12033" max="12033" width="2.375" style="523" customWidth="1"/>
    <col min="12034" max="12034" width="15.125" style="523" customWidth="1"/>
    <col min="12035" max="12035" width="20.375" style="523" customWidth="1"/>
    <col min="12036" max="12037" width="10" style="523" customWidth="1"/>
    <col min="12038" max="12040" width="11" style="523"/>
    <col min="12041" max="12041" width="13.75" style="523" customWidth="1"/>
    <col min="12042" max="12288" width="11" style="523"/>
    <col min="12289" max="12289" width="2.375" style="523" customWidth="1"/>
    <col min="12290" max="12290" width="15.125" style="523" customWidth="1"/>
    <col min="12291" max="12291" width="20.375" style="523" customWidth="1"/>
    <col min="12292" max="12293" width="10" style="523" customWidth="1"/>
    <col min="12294" max="12296" width="11" style="523"/>
    <col min="12297" max="12297" width="13.75" style="523" customWidth="1"/>
    <col min="12298" max="12544" width="11" style="523"/>
    <col min="12545" max="12545" width="2.375" style="523" customWidth="1"/>
    <col min="12546" max="12546" width="15.125" style="523" customWidth="1"/>
    <col min="12547" max="12547" width="20.375" style="523" customWidth="1"/>
    <col min="12548" max="12549" width="10" style="523" customWidth="1"/>
    <col min="12550" max="12552" width="11" style="523"/>
    <col min="12553" max="12553" width="13.75" style="523" customWidth="1"/>
    <col min="12554" max="12800" width="11" style="523"/>
    <col min="12801" max="12801" width="2.375" style="523" customWidth="1"/>
    <col min="12802" max="12802" width="15.125" style="523" customWidth="1"/>
    <col min="12803" max="12803" width="20.375" style="523" customWidth="1"/>
    <col min="12804" max="12805" width="10" style="523" customWidth="1"/>
    <col min="12806" max="12808" width="11" style="523"/>
    <col min="12809" max="12809" width="13.75" style="523" customWidth="1"/>
    <col min="12810" max="13056" width="11" style="523"/>
    <col min="13057" max="13057" width="2.375" style="523" customWidth="1"/>
    <col min="13058" max="13058" width="15.125" style="523" customWidth="1"/>
    <col min="13059" max="13059" width="20.375" style="523" customWidth="1"/>
    <col min="13060" max="13061" width="10" style="523" customWidth="1"/>
    <col min="13062" max="13064" width="11" style="523"/>
    <col min="13065" max="13065" width="13.75" style="523" customWidth="1"/>
    <col min="13066" max="13312" width="11" style="523"/>
    <col min="13313" max="13313" width="2.375" style="523" customWidth="1"/>
    <col min="13314" max="13314" width="15.125" style="523" customWidth="1"/>
    <col min="13315" max="13315" width="20.375" style="523" customWidth="1"/>
    <col min="13316" max="13317" width="10" style="523" customWidth="1"/>
    <col min="13318" max="13320" width="11" style="523"/>
    <col min="13321" max="13321" width="13.75" style="523" customWidth="1"/>
    <col min="13322" max="13568" width="11" style="523"/>
    <col min="13569" max="13569" width="2.375" style="523" customWidth="1"/>
    <col min="13570" max="13570" width="15.125" style="523" customWidth="1"/>
    <col min="13571" max="13571" width="20.375" style="523" customWidth="1"/>
    <col min="13572" max="13573" width="10" style="523" customWidth="1"/>
    <col min="13574" max="13576" width="11" style="523"/>
    <col min="13577" max="13577" width="13.75" style="523" customWidth="1"/>
    <col min="13578" max="13824" width="11" style="523"/>
    <col min="13825" max="13825" width="2.375" style="523" customWidth="1"/>
    <col min="13826" max="13826" width="15.125" style="523" customWidth="1"/>
    <col min="13827" max="13827" width="20.375" style="523" customWidth="1"/>
    <col min="13828" max="13829" width="10" style="523" customWidth="1"/>
    <col min="13830" max="13832" width="11" style="523"/>
    <col min="13833" max="13833" width="13.75" style="523" customWidth="1"/>
    <col min="13834" max="14080" width="11" style="523"/>
    <col min="14081" max="14081" width="2.375" style="523" customWidth="1"/>
    <col min="14082" max="14082" width="15.125" style="523" customWidth="1"/>
    <col min="14083" max="14083" width="20.375" style="523" customWidth="1"/>
    <col min="14084" max="14085" width="10" style="523" customWidth="1"/>
    <col min="14086" max="14088" width="11" style="523"/>
    <col min="14089" max="14089" width="13.75" style="523" customWidth="1"/>
    <col min="14090" max="14336" width="11" style="523"/>
    <col min="14337" max="14337" width="2.375" style="523" customWidth="1"/>
    <col min="14338" max="14338" width="15.125" style="523" customWidth="1"/>
    <col min="14339" max="14339" width="20.375" style="523" customWidth="1"/>
    <col min="14340" max="14341" width="10" style="523" customWidth="1"/>
    <col min="14342" max="14344" width="11" style="523"/>
    <col min="14345" max="14345" width="13.75" style="523" customWidth="1"/>
    <col min="14346" max="14592" width="11" style="523"/>
    <col min="14593" max="14593" width="2.375" style="523" customWidth="1"/>
    <col min="14594" max="14594" width="15.125" style="523" customWidth="1"/>
    <col min="14595" max="14595" width="20.375" style="523" customWidth="1"/>
    <col min="14596" max="14597" width="10" style="523" customWidth="1"/>
    <col min="14598" max="14600" width="11" style="523"/>
    <col min="14601" max="14601" width="13.75" style="523" customWidth="1"/>
    <col min="14602" max="14848" width="11" style="523"/>
    <col min="14849" max="14849" width="2.375" style="523" customWidth="1"/>
    <col min="14850" max="14850" width="15.125" style="523" customWidth="1"/>
    <col min="14851" max="14851" width="20.375" style="523" customWidth="1"/>
    <col min="14852" max="14853" width="10" style="523" customWidth="1"/>
    <col min="14854" max="14856" width="11" style="523"/>
    <col min="14857" max="14857" width="13.75" style="523" customWidth="1"/>
    <col min="14858" max="15104" width="11" style="523"/>
    <col min="15105" max="15105" width="2.375" style="523" customWidth="1"/>
    <col min="15106" max="15106" width="15.125" style="523" customWidth="1"/>
    <col min="15107" max="15107" width="20.375" style="523" customWidth="1"/>
    <col min="15108" max="15109" width="10" style="523" customWidth="1"/>
    <col min="15110" max="15112" width="11" style="523"/>
    <col min="15113" max="15113" width="13.75" style="523" customWidth="1"/>
    <col min="15114" max="15360" width="11" style="523"/>
    <col min="15361" max="15361" width="2.375" style="523" customWidth="1"/>
    <col min="15362" max="15362" width="15.125" style="523" customWidth="1"/>
    <col min="15363" max="15363" width="20.375" style="523" customWidth="1"/>
    <col min="15364" max="15365" width="10" style="523" customWidth="1"/>
    <col min="15366" max="15368" width="11" style="523"/>
    <col min="15369" max="15369" width="13.75" style="523" customWidth="1"/>
    <col min="15370" max="15616" width="11" style="523"/>
    <col min="15617" max="15617" width="2.375" style="523" customWidth="1"/>
    <col min="15618" max="15618" width="15.125" style="523" customWidth="1"/>
    <col min="15619" max="15619" width="20.375" style="523" customWidth="1"/>
    <col min="15620" max="15621" width="10" style="523" customWidth="1"/>
    <col min="15622" max="15624" width="11" style="523"/>
    <col min="15625" max="15625" width="13.75" style="523" customWidth="1"/>
    <col min="15626" max="15872" width="11" style="523"/>
    <col min="15873" max="15873" width="2.375" style="523" customWidth="1"/>
    <col min="15874" max="15874" width="15.125" style="523" customWidth="1"/>
    <col min="15875" max="15875" width="20.375" style="523" customWidth="1"/>
    <col min="15876" max="15877" width="10" style="523" customWidth="1"/>
    <col min="15878" max="15880" width="11" style="523"/>
    <col min="15881" max="15881" width="13.75" style="523" customWidth="1"/>
    <col min="15882" max="16128" width="11" style="523"/>
    <col min="16129" max="16129" width="2.375" style="523" customWidth="1"/>
    <col min="16130" max="16130" width="15.125" style="523" customWidth="1"/>
    <col min="16131" max="16131" width="20.375" style="523" customWidth="1"/>
    <col min="16132" max="16133" width="10" style="523" customWidth="1"/>
    <col min="16134" max="16136" width="11" style="523"/>
    <col min="16137" max="16137" width="13.75" style="523" customWidth="1"/>
    <col min="16138" max="16384" width="11" style="523"/>
  </cols>
  <sheetData>
    <row r="1" spans="1:11" s="497" customFormat="1" ht="33.6" customHeight="1" x14ac:dyDescent="0.2">
      <c r="A1" s="496"/>
      <c r="B1" s="496"/>
      <c r="C1" s="496"/>
      <c r="D1" s="496"/>
      <c r="E1" s="15"/>
      <c r="F1" s="15"/>
      <c r="G1" s="15"/>
      <c r="I1" s="498"/>
    </row>
    <row r="2" spans="1:11" s="71" customFormat="1" ht="13.15" customHeight="1" x14ac:dyDescent="0.2">
      <c r="A2" s="499"/>
      <c r="C2" s="500"/>
      <c r="D2" s="500"/>
      <c r="G2" s="501" t="s">
        <v>479</v>
      </c>
      <c r="H2" s="502"/>
      <c r="I2" s="502"/>
      <c r="K2" s="498"/>
    </row>
    <row r="3" spans="1:11" s="497" customFormat="1" ht="19.5" customHeight="1" x14ac:dyDescent="0.25">
      <c r="A3" s="503" t="s">
        <v>480</v>
      </c>
      <c r="D3" s="504"/>
    </row>
    <row r="4" spans="1:11" s="71" customFormat="1" ht="19.5" customHeight="1" x14ac:dyDescent="0.2">
      <c r="A4" s="499"/>
      <c r="C4" s="500"/>
      <c r="D4" s="500"/>
      <c r="E4" s="500"/>
      <c r="G4" s="505"/>
      <c r="H4" s="502"/>
      <c r="I4" s="502"/>
    </row>
    <row r="5" spans="1:11" s="71" customFormat="1" ht="13.15" customHeight="1" x14ac:dyDescent="0.2">
      <c r="A5" s="499"/>
      <c r="C5" s="500"/>
      <c r="D5" s="500"/>
      <c r="E5" s="500"/>
      <c r="G5" s="505"/>
      <c r="H5" s="502"/>
      <c r="I5" s="502"/>
    </row>
    <row r="6" spans="1:11" s="71" customFormat="1" ht="13.15" customHeight="1" x14ac:dyDescent="0.2">
      <c r="A6" s="689" t="s">
        <v>481</v>
      </c>
      <c r="B6" s="665"/>
      <c r="C6" s="665"/>
      <c r="D6" s="665"/>
      <c r="E6" s="665"/>
      <c r="F6" s="690"/>
      <c r="G6" s="690"/>
      <c r="H6" s="502"/>
      <c r="I6" s="502"/>
    </row>
    <row r="7" spans="1:11" s="71" customFormat="1" ht="13.15" customHeight="1" x14ac:dyDescent="0.2">
      <c r="A7" s="499"/>
      <c r="C7" s="500"/>
      <c r="D7" s="500"/>
      <c r="E7" s="500"/>
      <c r="G7" s="505"/>
      <c r="H7" s="502"/>
      <c r="I7" s="502"/>
    </row>
    <row r="8" spans="1:11" s="505" customFormat="1" ht="13.15" customHeight="1" x14ac:dyDescent="0.2">
      <c r="B8" s="506" t="s">
        <v>482</v>
      </c>
      <c r="C8" s="507"/>
      <c r="D8" s="507"/>
      <c r="E8" s="508"/>
      <c r="F8" s="509"/>
      <c r="G8" s="509"/>
      <c r="H8" s="502"/>
      <c r="I8" s="502"/>
    </row>
    <row r="9" spans="1:11" s="505" customFormat="1" ht="13.15" customHeight="1" x14ac:dyDescent="0.2">
      <c r="A9" s="510"/>
      <c r="B9" s="680" t="s">
        <v>483</v>
      </c>
      <c r="C9" s="680"/>
      <c r="D9" s="681"/>
      <c r="E9" s="461"/>
      <c r="F9" s="461"/>
      <c r="H9" s="502"/>
      <c r="I9" s="502"/>
    </row>
    <row r="10" spans="1:11" s="505" customFormat="1" ht="13.15" customHeight="1" x14ac:dyDescent="0.2">
      <c r="A10" s="510"/>
      <c r="B10" s="680" t="s">
        <v>484</v>
      </c>
      <c r="C10" s="680"/>
      <c r="D10" s="681"/>
      <c r="E10" s="511"/>
      <c r="G10" s="512"/>
      <c r="H10" s="513"/>
      <c r="I10" s="513"/>
    </row>
    <row r="11" spans="1:11" s="505" customFormat="1" ht="13.15" customHeight="1" x14ac:dyDescent="0.2">
      <c r="A11" s="510"/>
      <c r="B11" s="680" t="s">
        <v>485</v>
      </c>
      <c r="C11" s="680"/>
      <c r="D11" s="681"/>
      <c r="E11" s="511"/>
      <c r="G11" s="512"/>
      <c r="H11" s="514"/>
      <c r="I11" s="514"/>
    </row>
    <row r="12" spans="1:11" s="505" customFormat="1" ht="13.15" customHeight="1" x14ac:dyDescent="0.2">
      <c r="A12" s="510"/>
      <c r="B12" s="680" t="s">
        <v>486</v>
      </c>
      <c r="C12" s="680"/>
      <c r="D12" s="681"/>
      <c r="E12" s="511"/>
      <c r="G12" s="512"/>
      <c r="H12" s="514"/>
      <c r="I12" s="514"/>
    </row>
    <row r="13" spans="1:11" s="505" customFormat="1" ht="13.15" customHeight="1" x14ac:dyDescent="0.2">
      <c r="A13" s="510"/>
      <c r="B13" s="680" t="s">
        <v>487</v>
      </c>
      <c r="C13" s="680"/>
      <c r="D13" s="681"/>
      <c r="E13" s="511"/>
      <c r="G13" s="512"/>
    </row>
    <row r="14" spans="1:11" s="505" customFormat="1" ht="13.15" customHeight="1" x14ac:dyDescent="0.2">
      <c r="A14" s="510"/>
      <c r="B14" s="680" t="s">
        <v>488</v>
      </c>
      <c r="C14" s="680"/>
      <c r="D14" s="681"/>
      <c r="E14" s="511"/>
      <c r="G14" s="512"/>
    </row>
    <row r="15" spans="1:11" s="505" customFormat="1" ht="13.15" customHeight="1" x14ac:dyDescent="0.2">
      <c r="A15" s="510"/>
      <c r="B15" s="680" t="s">
        <v>489</v>
      </c>
      <c r="C15" s="680"/>
      <c r="D15" s="681"/>
      <c r="E15" s="511"/>
      <c r="G15" s="512"/>
    </row>
    <row r="16" spans="1:11" s="505" customFormat="1" ht="13.15" customHeight="1" x14ac:dyDescent="0.2">
      <c r="A16" s="510"/>
      <c r="B16" s="680" t="s">
        <v>490</v>
      </c>
      <c r="C16" s="680"/>
      <c r="D16" s="681"/>
      <c r="E16" s="511"/>
      <c r="G16" s="512"/>
    </row>
    <row r="17" spans="1:8" s="505" customFormat="1" ht="13.15" customHeight="1" x14ac:dyDescent="0.2">
      <c r="A17" s="510"/>
      <c r="B17" s="688"/>
      <c r="C17" s="688"/>
      <c r="D17" s="515"/>
      <c r="E17" s="511"/>
      <c r="G17" s="512"/>
    </row>
    <row r="18" spans="1:8" s="505" customFormat="1" ht="13.15" customHeight="1" x14ac:dyDescent="0.2">
      <c r="B18" s="506" t="s">
        <v>491</v>
      </c>
      <c r="C18" s="516"/>
      <c r="D18" s="515"/>
      <c r="E18" s="511"/>
      <c r="G18" s="512"/>
    </row>
    <row r="19" spans="1:8" s="505" customFormat="1" ht="13.15" customHeight="1" x14ac:dyDescent="0.2">
      <c r="A19" s="510"/>
      <c r="B19" s="680" t="s">
        <v>492</v>
      </c>
      <c r="C19" s="680"/>
      <c r="D19" s="681"/>
      <c r="E19" s="511"/>
      <c r="G19" s="512"/>
    </row>
    <row r="20" spans="1:8" s="505" customFormat="1" ht="13.15" customHeight="1" x14ac:dyDescent="0.2">
      <c r="A20" s="510"/>
      <c r="B20" s="680" t="s">
        <v>493</v>
      </c>
      <c r="C20" s="680"/>
      <c r="D20" s="681"/>
      <c r="E20" s="511"/>
      <c r="G20" s="512"/>
    </row>
    <row r="21" spans="1:8" s="505" customFormat="1" ht="13.15" customHeight="1" x14ac:dyDescent="0.2">
      <c r="A21" s="510"/>
      <c r="B21" s="680" t="s">
        <v>494</v>
      </c>
      <c r="C21" s="680"/>
      <c r="D21" s="681"/>
      <c r="E21" s="511"/>
      <c r="G21" s="512"/>
    </row>
    <row r="22" spans="1:8" s="505" customFormat="1" ht="13.15" customHeight="1" x14ac:dyDescent="0.2">
      <c r="A22" s="510"/>
      <c r="B22" s="680" t="s">
        <v>495</v>
      </c>
      <c r="C22" s="680"/>
      <c r="D22" s="681"/>
      <c r="E22" s="511"/>
      <c r="G22" s="512"/>
    </row>
    <row r="23" spans="1:8" s="505" customFormat="1" ht="13.15" customHeight="1" x14ac:dyDescent="0.2">
      <c r="A23" s="510"/>
      <c r="B23" s="680" t="s">
        <v>496</v>
      </c>
      <c r="C23" s="680"/>
      <c r="D23" s="681"/>
      <c r="E23" s="511"/>
      <c r="G23" s="512"/>
    </row>
    <row r="24" spans="1:8" s="505" customFormat="1" ht="13.15" customHeight="1" x14ac:dyDescent="0.2">
      <c r="A24" s="510"/>
      <c r="B24" s="680" t="s">
        <v>497</v>
      </c>
      <c r="C24" s="680"/>
      <c r="D24" s="681"/>
      <c r="E24" s="511"/>
      <c r="G24" s="512"/>
    </row>
    <row r="25" spans="1:8" s="505" customFormat="1" ht="13.15" customHeight="1" x14ac:dyDescent="0.2">
      <c r="A25" s="510"/>
      <c r="B25" s="680" t="s">
        <v>498</v>
      </c>
      <c r="C25" s="680"/>
      <c r="D25" s="681"/>
      <c r="E25" s="511"/>
      <c r="G25" s="512"/>
    </row>
    <row r="26" spans="1:8" s="505" customFormat="1" ht="13.15" customHeight="1" x14ac:dyDescent="0.2">
      <c r="A26" s="510"/>
      <c r="B26" s="680" t="s">
        <v>499</v>
      </c>
      <c r="C26" s="680"/>
      <c r="D26" s="681"/>
      <c r="E26" s="511"/>
      <c r="G26" s="71"/>
    </row>
    <row r="27" spans="1:8" s="505" customFormat="1" ht="13.15" customHeight="1" x14ac:dyDescent="0.2">
      <c r="A27" s="510"/>
      <c r="B27" s="680" t="s">
        <v>500</v>
      </c>
      <c r="C27" s="680"/>
      <c r="D27" s="681"/>
      <c r="E27" s="511"/>
      <c r="G27" s="71"/>
    </row>
    <row r="28" spans="1:8" s="71" customFormat="1" ht="13.15" customHeight="1" x14ac:dyDescent="0.2">
      <c r="A28" s="510"/>
      <c r="B28" s="680" t="s">
        <v>501</v>
      </c>
      <c r="C28" s="680"/>
      <c r="D28" s="681"/>
      <c r="E28" s="511"/>
      <c r="F28" s="505"/>
    </row>
    <row r="29" spans="1:8" s="71" customFormat="1" ht="13.15" customHeight="1" x14ac:dyDescent="0.2">
      <c r="A29" s="510"/>
      <c r="B29" s="680" t="s">
        <v>502</v>
      </c>
      <c r="C29" s="680"/>
      <c r="D29" s="681"/>
      <c r="E29" s="511"/>
    </row>
    <row r="30" spans="1:8" s="71" customFormat="1" ht="13.15" customHeight="1" x14ac:dyDescent="0.2">
      <c r="A30" s="510"/>
      <c r="B30" s="680" t="s">
        <v>503</v>
      </c>
      <c r="C30" s="680"/>
      <c r="D30" s="681"/>
      <c r="E30" s="511"/>
    </row>
    <row r="31" spans="1:8" s="71" customFormat="1" ht="13.15" customHeight="1" x14ac:dyDescent="0.2">
      <c r="A31" s="510"/>
      <c r="B31" s="680" t="s">
        <v>504</v>
      </c>
      <c r="C31" s="680"/>
      <c r="D31" s="681"/>
      <c r="E31" s="511"/>
      <c r="H31" s="517"/>
    </row>
    <row r="32" spans="1:8" s="71" customFormat="1" ht="13.15" customHeight="1" x14ac:dyDescent="0.2">
      <c r="A32" s="510"/>
      <c r="B32" s="680" t="s">
        <v>505</v>
      </c>
      <c r="C32" s="680"/>
      <c r="D32" s="681"/>
      <c r="E32" s="511"/>
      <c r="H32" s="517"/>
    </row>
    <row r="33" spans="1:8" s="505" customFormat="1" ht="13.15" customHeight="1" x14ac:dyDescent="0.2">
      <c r="A33" s="510"/>
      <c r="B33" s="680" t="s">
        <v>506</v>
      </c>
      <c r="C33" s="680"/>
      <c r="D33" s="681"/>
      <c r="E33" s="511"/>
      <c r="F33" s="71"/>
      <c r="G33" s="71"/>
      <c r="H33" s="518"/>
    </row>
    <row r="34" spans="1:8" ht="13.15" customHeight="1" x14ac:dyDescent="0.2">
      <c r="A34" s="510"/>
      <c r="B34" s="519"/>
      <c r="C34" s="520"/>
      <c r="D34" s="521"/>
      <c r="E34" s="511"/>
      <c r="F34" s="71"/>
      <c r="G34" s="71"/>
      <c r="H34" s="522"/>
    </row>
    <row r="35" spans="1:8" ht="13.15" customHeight="1" x14ac:dyDescent="0.2">
      <c r="A35" s="682" t="s">
        <v>507</v>
      </c>
      <c r="B35" s="682"/>
      <c r="C35" s="682"/>
      <c r="D35" s="682"/>
      <c r="E35" s="682"/>
      <c r="F35" s="682"/>
      <c r="G35" s="682"/>
      <c r="H35" s="522"/>
    </row>
    <row r="36" spans="1:8" ht="13.15" customHeight="1" x14ac:dyDescent="0.2">
      <c r="A36" s="524"/>
      <c r="B36" s="525"/>
      <c r="C36" s="525"/>
      <c r="D36" s="526"/>
      <c r="E36" s="526"/>
      <c r="F36" s="526"/>
      <c r="G36" s="526"/>
      <c r="H36" s="522"/>
    </row>
    <row r="37" spans="1:8" ht="13.15" customHeight="1" x14ac:dyDescent="0.2">
      <c r="A37" s="683" t="s">
        <v>508</v>
      </c>
      <c r="B37" s="683"/>
      <c r="C37" s="683"/>
      <c r="D37" s="683"/>
      <c r="E37" s="683"/>
      <c r="F37" s="683"/>
      <c r="G37" s="683"/>
      <c r="H37" s="522"/>
    </row>
    <row r="38" spans="1:8" ht="13.15" customHeight="1" x14ac:dyDescent="0.2">
      <c r="A38" s="527"/>
      <c r="B38" s="528"/>
      <c r="C38" s="528"/>
      <c r="D38" s="515"/>
      <c r="E38" s="529"/>
      <c r="F38" s="517"/>
      <c r="G38" s="517"/>
      <c r="H38" s="522"/>
    </row>
    <row r="39" spans="1:8" ht="13.15" customHeight="1" x14ac:dyDescent="0.2">
      <c r="A39" s="684" t="s">
        <v>509</v>
      </c>
      <c r="B39" s="684"/>
      <c r="C39" s="684"/>
      <c r="D39" s="684"/>
      <c r="E39" s="684"/>
      <c r="F39" s="685"/>
      <c r="G39" s="685"/>
    </row>
    <row r="40" spans="1:8" ht="13.15" customHeight="1" x14ac:dyDescent="0.2">
      <c r="A40" s="685"/>
      <c r="B40" s="685"/>
      <c r="C40" s="685"/>
      <c r="D40" s="685"/>
      <c r="E40" s="685"/>
      <c r="F40" s="685"/>
      <c r="G40" s="685"/>
    </row>
    <row r="41" spans="1:8" ht="13.15" customHeight="1" x14ac:dyDescent="0.2">
      <c r="A41" s="530"/>
      <c r="B41" s="530"/>
      <c r="C41" s="530"/>
      <c r="D41" s="531"/>
      <c r="E41" s="531"/>
      <c r="F41" s="522"/>
      <c r="G41" s="522"/>
    </row>
    <row r="42" spans="1:8" ht="13.15" customHeight="1" x14ac:dyDescent="0.2">
      <c r="A42" s="686" t="s">
        <v>510</v>
      </c>
      <c r="B42" s="687"/>
      <c r="C42" s="687"/>
      <c r="D42" s="687"/>
      <c r="E42" s="687"/>
      <c r="F42" s="687"/>
      <c r="G42" s="687"/>
    </row>
    <row r="43" spans="1:8" ht="13.15" customHeight="1" x14ac:dyDescent="0.2">
      <c r="A43" s="683" t="s">
        <v>511</v>
      </c>
      <c r="B43" s="683"/>
      <c r="C43" s="532" t="s">
        <v>512</v>
      </c>
      <c r="D43" s="532"/>
      <c r="E43" s="532"/>
      <c r="F43" s="532"/>
      <c r="G43" s="532"/>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62" t="s">
        <v>7</v>
      </c>
      <c r="B4" s="562"/>
      <c r="C4" s="562"/>
      <c r="D4" s="562"/>
      <c r="E4" s="562"/>
      <c r="F4" s="562"/>
    </row>
    <row r="5" spans="1:6" ht="12.75" customHeight="1" x14ac:dyDescent="0.2">
      <c r="A5" s="21"/>
      <c r="B5" s="22"/>
      <c r="C5" s="21"/>
      <c r="D5" s="22"/>
      <c r="E5" s="21"/>
      <c r="F5" s="21"/>
    </row>
    <row r="6" spans="1:6" ht="12.75" customHeight="1" x14ac:dyDescent="0.2">
      <c r="A6" s="25" t="s">
        <v>8</v>
      </c>
      <c r="B6" s="26"/>
      <c r="C6" s="555" t="s">
        <v>9</v>
      </c>
      <c r="D6" s="555"/>
      <c r="E6" s="555"/>
      <c r="F6" s="555"/>
    </row>
    <row r="7" spans="1:6" ht="12.75" customHeight="1" x14ac:dyDescent="0.2">
      <c r="A7" s="25"/>
      <c r="B7" s="26"/>
      <c r="C7" s="27"/>
      <c r="D7" s="27"/>
      <c r="E7" s="27"/>
      <c r="F7" s="27"/>
    </row>
    <row r="8" spans="1:6" ht="12.75" customHeight="1" x14ac:dyDescent="0.2">
      <c r="A8" s="25" t="s">
        <v>10</v>
      </c>
      <c r="B8" s="26"/>
      <c r="C8" s="555" t="s">
        <v>11</v>
      </c>
      <c r="D8" s="555"/>
      <c r="E8" s="555"/>
      <c r="F8" s="555"/>
    </row>
    <row r="9" spans="1:6" ht="12.75" customHeight="1" x14ac:dyDescent="0.2">
      <c r="A9" s="25"/>
      <c r="B9" s="26"/>
      <c r="C9" s="27"/>
      <c r="D9" s="27"/>
      <c r="E9" s="27"/>
      <c r="F9" s="27"/>
    </row>
    <row r="10" spans="1:6" ht="12.75" customHeight="1" x14ac:dyDescent="0.2">
      <c r="A10" s="25" t="s">
        <v>12</v>
      </c>
      <c r="C10" s="563" t="s">
        <v>13</v>
      </c>
      <c r="D10" s="563"/>
      <c r="E10" s="563"/>
      <c r="F10" s="563"/>
    </row>
    <row r="11" spans="1:6" ht="12.75" customHeight="1" x14ac:dyDescent="0.2">
      <c r="A11" s="22"/>
      <c r="B11" s="21"/>
      <c r="C11" s="28"/>
      <c r="D11" s="27"/>
      <c r="E11" s="29"/>
      <c r="F11" s="27"/>
    </row>
    <row r="12" spans="1:6" ht="12.75" customHeight="1" x14ac:dyDescent="0.2">
      <c r="A12" s="25" t="s">
        <v>14</v>
      </c>
      <c r="B12" s="21"/>
      <c r="C12" s="564" t="s">
        <v>15</v>
      </c>
      <c r="D12" s="564"/>
      <c r="E12" s="564"/>
      <c r="F12" s="564"/>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54" t="s">
        <v>20</v>
      </c>
      <c r="B18" s="554"/>
      <c r="C18" s="31" t="s">
        <v>21</v>
      </c>
      <c r="D18" s="27"/>
      <c r="E18" s="27"/>
      <c r="F18" s="27"/>
    </row>
    <row r="19" spans="1:6" ht="12.75" customHeight="1" x14ac:dyDescent="0.2">
      <c r="A19" s="22"/>
      <c r="B19" s="21"/>
      <c r="C19" s="32"/>
      <c r="D19" s="27"/>
      <c r="E19" s="27"/>
      <c r="F19" s="27"/>
    </row>
    <row r="20" spans="1:6" ht="89.25" customHeight="1" x14ac:dyDescent="0.2">
      <c r="A20" s="25" t="s">
        <v>22</v>
      </c>
      <c r="B20" s="21"/>
      <c r="C20" s="555" t="s">
        <v>23</v>
      </c>
      <c r="D20" s="555"/>
      <c r="E20" s="555"/>
      <c r="F20" s="555"/>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56" t="s">
        <v>38</v>
      </c>
      <c r="D33" s="557"/>
      <c r="E33" s="557"/>
      <c r="F33" s="557"/>
    </row>
    <row r="34" spans="1:6" ht="12.75" customHeight="1" x14ac:dyDescent="0.2">
      <c r="A34" s="26"/>
      <c r="B34" s="26"/>
      <c r="C34" s="558" t="s">
        <v>39</v>
      </c>
      <c r="D34" s="559"/>
      <c r="E34" s="559"/>
      <c r="F34" s="559"/>
    </row>
    <row r="35" spans="1:6" ht="25.5" customHeight="1" x14ac:dyDescent="0.2">
      <c r="A35" s="26"/>
      <c r="B35" s="26"/>
      <c r="C35" s="560" t="s">
        <v>40</v>
      </c>
      <c r="D35" s="561"/>
      <c r="E35" s="561"/>
      <c r="F35" s="561"/>
    </row>
    <row r="36" spans="1:6" ht="12.75" x14ac:dyDescent="0.2">
      <c r="B36" s="26"/>
    </row>
    <row r="37" spans="1:6" ht="12.75" x14ac:dyDescent="0.2">
      <c r="A37" s="22" t="s">
        <v>41</v>
      </c>
      <c r="C37" s="45" t="s">
        <v>42</v>
      </c>
      <c r="D37" s="36"/>
      <c r="E37" s="36"/>
      <c r="F37" s="36"/>
    </row>
    <row r="38" spans="1:6" ht="28.5" customHeight="1" x14ac:dyDescent="0.2">
      <c r="C38" s="557" t="s">
        <v>43</v>
      </c>
      <c r="D38" s="557"/>
      <c r="E38" s="557"/>
      <c r="F38" s="557"/>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5" t="s">
        <v>89</v>
      </c>
      <c r="C41" s="565"/>
      <c r="D41" s="565"/>
      <c r="E41" s="565"/>
      <c r="F41" s="565"/>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48174</v>
      </c>
      <c r="E12" s="114">
        <v>47775</v>
      </c>
      <c r="F12" s="114">
        <v>48924</v>
      </c>
      <c r="G12" s="114">
        <v>48041</v>
      </c>
      <c r="H12" s="114">
        <v>47653</v>
      </c>
      <c r="I12" s="115">
        <v>521</v>
      </c>
      <c r="J12" s="116">
        <v>1.0933204625102302</v>
      </c>
      <c r="N12" s="117"/>
    </row>
    <row r="13" spans="1:15" s="110" customFormat="1" ht="13.5" customHeight="1" x14ac:dyDescent="0.2">
      <c r="A13" s="118" t="s">
        <v>105</v>
      </c>
      <c r="B13" s="119" t="s">
        <v>106</v>
      </c>
      <c r="C13" s="113">
        <v>52.07580852742143</v>
      </c>
      <c r="D13" s="114">
        <v>25087</v>
      </c>
      <c r="E13" s="114">
        <v>24829</v>
      </c>
      <c r="F13" s="114">
        <v>25446</v>
      </c>
      <c r="G13" s="114">
        <v>25004</v>
      </c>
      <c r="H13" s="114">
        <v>24742</v>
      </c>
      <c r="I13" s="115">
        <v>345</v>
      </c>
      <c r="J13" s="116">
        <v>1.3943901058928139</v>
      </c>
    </row>
    <row r="14" spans="1:15" s="110" customFormat="1" ht="13.5" customHeight="1" x14ac:dyDescent="0.2">
      <c r="A14" s="120"/>
      <c r="B14" s="119" t="s">
        <v>107</v>
      </c>
      <c r="C14" s="113">
        <v>47.92419147257857</v>
      </c>
      <c r="D14" s="114">
        <v>23087</v>
      </c>
      <c r="E14" s="114">
        <v>22946</v>
      </c>
      <c r="F14" s="114">
        <v>23478</v>
      </c>
      <c r="G14" s="114">
        <v>23037</v>
      </c>
      <c r="H14" s="114">
        <v>22911</v>
      </c>
      <c r="I14" s="115">
        <v>176</v>
      </c>
      <c r="J14" s="116">
        <v>0.76818995242459953</v>
      </c>
    </row>
    <row r="15" spans="1:15" s="110" customFormat="1" ht="13.5" customHeight="1" x14ac:dyDescent="0.2">
      <c r="A15" s="118" t="s">
        <v>105</v>
      </c>
      <c r="B15" s="121" t="s">
        <v>108</v>
      </c>
      <c r="C15" s="113">
        <v>11.122182089924026</v>
      </c>
      <c r="D15" s="114">
        <v>5358</v>
      </c>
      <c r="E15" s="114">
        <v>5476</v>
      </c>
      <c r="F15" s="114">
        <v>5809</v>
      </c>
      <c r="G15" s="114">
        <v>5168</v>
      </c>
      <c r="H15" s="114">
        <v>5314</v>
      </c>
      <c r="I15" s="115">
        <v>44</v>
      </c>
      <c r="J15" s="116">
        <v>0.82800150545728268</v>
      </c>
    </row>
    <row r="16" spans="1:15" s="110" customFormat="1" ht="13.5" customHeight="1" x14ac:dyDescent="0.2">
      <c r="A16" s="118"/>
      <c r="B16" s="121" t="s">
        <v>109</v>
      </c>
      <c r="C16" s="113">
        <v>66.012786980528915</v>
      </c>
      <c r="D16" s="114">
        <v>31801</v>
      </c>
      <c r="E16" s="114">
        <v>31518</v>
      </c>
      <c r="F16" s="114">
        <v>32286</v>
      </c>
      <c r="G16" s="114">
        <v>32235</v>
      </c>
      <c r="H16" s="114">
        <v>31942</v>
      </c>
      <c r="I16" s="115">
        <v>-141</v>
      </c>
      <c r="J16" s="116">
        <v>-0.4414250829628702</v>
      </c>
    </row>
    <row r="17" spans="1:10" s="110" customFormat="1" ht="13.5" customHeight="1" x14ac:dyDescent="0.2">
      <c r="A17" s="118"/>
      <c r="B17" s="121" t="s">
        <v>110</v>
      </c>
      <c r="C17" s="113">
        <v>21.524058620832815</v>
      </c>
      <c r="D17" s="114">
        <v>10369</v>
      </c>
      <c r="E17" s="114">
        <v>10172</v>
      </c>
      <c r="F17" s="114">
        <v>10198</v>
      </c>
      <c r="G17" s="114">
        <v>10036</v>
      </c>
      <c r="H17" s="114">
        <v>9844</v>
      </c>
      <c r="I17" s="115">
        <v>525</v>
      </c>
      <c r="J17" s="116">
        <v>5.3331978870377892</v>
      </c>
    </row>
    <row r="18" spans="1:10" s="110" customFormat="1" ht="13.5" customHeight="1" x14ac:dyDescent="0.2">
      <c r="A18" s="120"/>
      <c r="B18" s="121" t="s">
        <v>111</v>
      </c>
      <c r="C18" s="113">
        <v>1.3409723087142442</v>
      </c>
      <c r="D18" s="114">
        <v>646</v>
      </c>
      <c r="E18" s="114">
        <v>609</v>
      </c>
      <c r="F18" s="114">
        <v>631</v>
      </c>
      <c r="G18" s="114">
        <v>602</v>
      </c>
      <c r="H18" s="114">
        <v>553</v>
      </c>
      <c r="I18" s="115">
        <v>93</v>
      </c>
      <c r="J18" s="116">
        <v>16.817359855334537</v>
      </c>
    </row>
    <row r="19" spans="1:10" s="110" customFormat="1" ht="13.5" customHeight="1" x14ac:dyDescent="0.2">
      <c r="A19" s="120"/>
      <c r="B19" s="121" t="s">
        <v>112</v>
      </c>
      <c r="C19" s="113">
        <v>0.37572134346327896</v>
      </c>
      <c r="D19" s="114">
        <v>181</v>
      </c>
      <c r="E19" s="114">
        <v>172</v>
      </c>
      <c r="F19" s="114">
        <v>184</v>
      </c>
      <c r="G19" s="114">
        <v>155</v>
      </c>
      <c r="H19" s="114">
        <v>140</v>
      </c>
      <c r="I19" s="115">
        <v>41</v>
      </c>
      <c r="J19" s="116">
        <v>29.285714285714285</v>
      </c>
    </row>
    <row r="20" spans="1:10" s="110" customFormat="1" ht="13.5" customHeight="1" x14ac:dyDescent="0.2">
      <c r="A20" s="118" t="s">
        <v>113</v>
      </c>
      <c r="B20" s="122" t="s">
        <v>114</v>
      </c>
      <c r="C20" s="113">
        <v>67.918379208701793</v>
      </c>
      <c r="D20" s="114">
        <v>32719</v>
      </c>
      <c r="E20" s="114">
        <v>32485</v>
      </c>
      <c r="F20" s="114">
        <v>33360</v>
      </c>
      <c r="G20" s="114">
        <v>32631</v>
      </c>
      <c r="H20" s="114">
        <v>32501</v>
      </c>
      <c r="I20" s="115">
        <v>218</v>
      </c>
      <c r="J20" s="116">
        <v>0.67074859235100459</v>
      </c>
    </row>
    <row r="21" spans="1:10" s="110" customFormat="1" ht="13.5" customHeight="1" x14ac:dyDescent="0.2">
      <c r="A21" s="120"/>
      <c r="B21" s="122" t="s">
        <v>115</v>
      </c>
      <c r="C21" s="113">
        <v>32.081620791298214</v>
      </c>
      <c r="D21" s="114">
        <v>15455</v>
      </c>
      <c r="E21" s="114">
        <v>15290</v>
      </c>
      <c r="F21" s="114">
        <v>15564</v>
      </c>
      <c r="G21" s="114">
        <v>15410</v>
      </c>
      <c r="H21" s="114">
        <v>15152</v>
      </c>
      <c r="I21" s="115">
        <v>303</v>
      </c>
      <c r="J21" s="116">
        <v>1.9997360084477296</v>
      </c>
    </row>
    <row r="22" spans="1:10" s="110" customFormat="1" ht="13.5" customHeight="1" x14ac:dyDescent="0.2">
      <c r="A22" s="118" t="s">
        <v>113</v>
      </c>
      <c r="B22" s="122" t="s">
        <v>116</v>
      </c>
      <c r="C22" s="113">
        <v>91.074023332087847</v>
      </c>
      <c r="D22" s="114">
        <v>43874</v>
      </c>
      <c r="E22" s="114">
        <v>43713</v>
      </c>
      <c r="F22" s="114">
        <v>44560</v>
      </c>
      <c r="G22" s="114">
        <v>43780</v>
      </c>
      <c r="H22" s="114">
        <v>43593</v>
      </c>
      <c r="I22" s="115">
        <v>281</v>
      </c>
      <c r="J22" s="116">
        <v>0.64459890349368021</v>
      </c>
    </row>
    <row r="23" spans="1:10" s="110" customFormat="1" ht="13.5" customHeight="1" x14ac:dyDescent="0.2">
      <c r="A23" s="123"/>
      <c r="B23" s="124" t="s">
        <v>117</v>
      </c>
      <c r="C23" s="125">
        <v>8.8906879229459879</v>
      </c>
      <c r="D23" s="114">
        <v>4283</v>
      </c>
      <c r="E23" s="114">
        <v>4040</v>
      </c>
      <c r="F23" s="114">
        <v>4342</v>
      </c>
      <c r="G23" s="114">
        <v>4245</v>
      </c>
      <c r="H23" s="114">
        <v>4047</v>
      </c>
      <c r="I23" s="115">
        <v>236</v>
      </c>
      <c r="J23" s="116">
        <v>5.8314801087225101</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12795</v>
      </c>
      <c r="E26" s="114">
        <v>13099</v>
      </c>
      <c r="F26" s="114">
        <v>13639</v>
      </c>
      <c r="G26" s="114">
        <v>13759</v>
      </c>
      <c r="H26" s="140">
        <v>13300</v>
      </c>
      <c r="I26" s="115">
        <v>-505</v>
      </c>
      <c r="J26" s="116">
        <v>-3.7969924812030076</v>
      </c>
    </row>
    <row r="27" spans="1:10" s="110" customFormat="1" ht="13.5" customHeight="1" x14ac:dyDescent="0.2">
      <c r="A27" s="118" t="s">
        <v>105</v>
      </c>
      <c r="B27" s="119" t="s">
        <v>106</v>
      </c>
      <c r="C27" s="113">
        <v>41.735052754982412</v>
      </c>
      <c r="D27" s="115">
        <v>5340</v>
      </c>
      <c r="E27" s="114">
        <v>5431</v>
      </c>
      <c r="F27" s="114">
        <v>5636</v>
      </c>
      <c r="G27" s="114">
        <v>5669</v>
      </c>
      <c r="H27" s="140">
        <v>5468</v>
      </c>
      <c r="I27" s="115">
        <v>-128</v>
      </c>
      <c r="J27" s="116">
        <v>-2.3408924652523773</v>
      </c>
    </row>
    <row r="28" spans="1:10" s="110" customFormat="1" ht="13.5" customHeight="1" x14ac:dyDescent="0.2">
      <c r="A28" s="120"/>
      <c r="B28" s="119" t="s">
        <v>107</v>
      </c>
      <c r="C28" s="113">
        <v>58.264947245017588</v>
      </c>
      <c r="D28" s="115">
        <v>7455</v>
      </c>
      <c r="E28" s="114">
        <v>7668</v>
      </c>
      <c r="F28" s="114">
        <v>8003</v>
      </c>
      <c r="G28" s="114">
        <v>8090</v>
      </c>
      <c r="H28" s="140">
        <v>7832</v>
      </c>
      <c r="I28" s="115">
        <v>-377</v>
      </c>
      <c r="J28" s="116">
        <v>-4.8135852911133812</v>
      </c>
    </row>
    <row r="29" spans="1:10" s="110" customFormat="1" ht="13.5" customHeight="1" x14ac:dyDescent="0.2">
      <c r="A29" s="118" t="s">
        <v>105</v>
      </c>
      <c r="B29" s="121" t="s">
        <v>108</v>
      </c>
      <c r="C29" s="113">
        <v>17.272372020320439</v>
      </c>
      <c r="D29" s="115">
        <v>2210</v>
      </c>
      <c r="E29" s="114">
        <v>2303</v>
      </c>
      <c r="F29" s="114">
        <v>2568</v>
      </c>
      <c r="G29" s="114">
        <v>2632</v>
      </c>
      <c r="H29" s="140">
        <v>2383</v>
      </c>
      <c r="I29" s="115">
        <v>-173</v>
      </c>
      <c r="J29" s="116">
        <v>-7.2597566093159882</v>
      </c>
    </row>
    <row r="30" spans="1:10" s="110" customFormat="1" ht="13.5" customHeight="1" x14ac:dyDescent="0.2">
      <c r="A30" s="118"/>
      <c r="B30" s="121" t="s">
        <v>109</v>
      </c>
      <c r="C30" s="113">
        <v>45.189527159046506</v>
      </c>
      <c r="D30" s="115">
        <v>5782</v>
      </c>
      <c r="E30" s="114">
        <v>5932</v>
      </c>
      <c r="F30" s="114">
        <v>6166</v>
      </c>
      <c r="G30" s="114">
        <v>6209</v>
      </c>
      <c r="H30" s="140">
        <v>6126</v>
      </c>
      <c r="I30" s="115">
        <v>-344</v>
      </c>
      <c r="J30" s="116">
        <v>-5.615409729023833</v>
      </c>
    </row>
    <row r="31" spans="1:10" s="110" customFormat="1" ht="13.5" customHeight="1" x14ac:dyDescent="0.2">
      <c r="A31" s="118"/>
      <c r="B31" s="121" t="s">
        <v>110</v>
      </c>
      <c r="C31" s="113">
        <v>20.445486518171162</v>
      </c>
      <c r="D31" s="115">
        <v>2616</v>
      </c>
      <c r="E31" s="114">
        <v>2612</v>
      </c>
      <c r="F31" s="114">
        <v>2644</v>
      </c>
      <c r="G31" s="114">
        <v>2650</v>
      </c>
      <c r="H31" s="140">
        <v>2597</v>
      </c>
      <c r="I31" s="115">
        <v>19</v>
      </c>
      <c r="J31" s="116">
        <v>0.73161340007701192</v>
      </c>
    </row>
    <row r="32" spans="1:10" s="110" customFormat="1" ht="13.5" customHeight="1" x14ac:dyDescent="0.2">
      <c r="A32" s="120"/>
      <c r="B32" s="121" t="s">
        <v>111</v>
      </c>
      <c r="C32" s="113">
        <v>17.0926143024619</v>
      </c>
      <c r="D32" s="115">
        <v>2187</v>
      </c>
      <c r="E32" s="114">
        <v>2252</v>
      </c>
      <c r="F32" s="114">
        <v>2261</v>
      </c>
      <c r="G32" s="114">
        <v>2268</v>
      </c>
      <c r="H32" s="140">
        <v>2194</v>
      </c>
      <c r="I32" s="115">
        <v>-7</v>
      </c>
      <c r="J32" s="116">
        <v>-0.31905195989061075</v>
      </c>
    </row>
    <row r="33" spans="1:10" s="110" customFormat="1" ht="13.5" customHeight="1" x14ac:dyDescent="0.2">
      <c r="A33" s="120"/>
      <c r="B33" s="121" t="s">
        <v>112</v>
      </c>
      <c r="C33" s="113">
        <v>1.6256350136772177</v>
      </c>
      <c r="D33" s="115">
        <v>208</v>
      </c>
      <c r="E33" s="114">
        <v>222</v>
      </c>
      <c r="F33" s="114">
        <v>233</v>
      </c>
      <c r="G33" s="114">
        <v>214</v>
      </c>
      <c r="H33" s="140">
        <v>198</v>
      </c>
      <c r="I33" s="115">
        <v>10</v>
      </c>
      <c r="J33" s="116">
        <v>5.0505050505050502</v>
      </c>
    </row>
    <row r="34" spans="1:10" s="110" customFormat="1" ht="13.5" customHeight="1" x14ac:dyDescent="0.2">
      <c r="A34" s="118" t="s">
        <v>113</v>
      </c>
      <c r="B34" s="122" t="s">
        <v>116</v>
      </c>
      <c r="C34" s="113">
        <v>92.747166862055494</v>
      </c>
      <c r="D34" s="115">
        <v>11867</v>
      </c>
      <c r="E34" s="114">
        <v>12174</v>
      </c>
      <c r="F34" s="114">
        <v>12660</v>
      </c>
      <c r="G34" s="114">
        <v>12827</v>
      </c>
      <c r="H34" s="140">
        <v>12407</v>
      </c>
      <c r="I34" s="115">
        <v>-540</v>
      </c>
      <c r="J34" s="116">
        <v>-4.3523817199967763</v>
      </c>
    </row>
    <row r="35" spans="1:10" s="110" customFormat="1" ht="13.5" customHeight="1" x14ac:dyDescent="0.2">
      <c r="A35" s="118"/>
      <c r="B35" s="119" t="s">
        <v>117</v>
      </c>
      <c r="C35" s="113">
        <v>7.0730754200859707</v>
      </c>
      <c r="D35" s="115">
        <v>905</v>
      </c>
      <c r="E35" s="114">
        <v>898</v>
      </c>
      <c r="F35" s="114">
        <v>951</v>
      </c>
      <c r="G35" s="114">
        <v>904</v>
      </c>
      <c r="H35" s="140">
        <v>875</v>
      </c>
      <c r="I35" s="115">
        <v>30</v>
      </c>
      <c r="J35" s="116">
        <v>3.4285714285714284</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8002</v>
      </c>
      <c r="E37" s="114">
        <v>8253</v>
      </c>
      <c r="F37" s="114">
        <v>8461</v>
      </c>
      <c r="G37" s="114">
        <v>8751</v>
      </c>
      <c r="H37" s="140">
        <v>8506</v>
      </c>
      <c r="I37" s="115">
        <v>-504</v>
      </c>
      <c r="J37" s="116">
        <v>-5.9252292499412178</v>
      </c>
    </row>
    <row r="38" spans="1:10" s="110" customFormat="1" ht="13.5" customHeight="1" x14ac:dyDescent="0.2">
      <c r="A38" s="118" t="s">
        <v>105</v>
      </c>
      <c r="B38" s="119" t="s">
        <v>106</v>
      </c>
      <c r="C38" s="113">
        <v>40.327418145463632</v>
      </c>
      <c r="D38" s="115">
        <v>3227</v>
      </c>
      <c r="E38" s="114">
        <v>3292</v>
      </c>
      <c r="F38" s="114">
        <v>3349</v>
      </c>
      <c r="G38" s="114">
        <v>3511</v>
      </c>
      <c r="H38" s="140">
        <v>3407</v>
      </c>
      <c r="I38" s="115">
        <v>-180</v>
      </c>
      <c r="J38" s="116">
        <v>-5.2832403874376288</v>
      </c>
    </row>
    <row r="39" spans="1:10" s="110" customFormat="1" ht="13.5" customHeight="1" x14ac:dyDescent="0.2">
      <c r="A39" s="120"/>
      <c r="B39" s="119" t="s">
        <v>107</v>
      </c>
      <c r="C39" s="113">
        <v>59.672581854536368</v>
      </c>
      <c r="D39" s="115">
        <v>4775</v>
      </c>
      <c r="E39" s="114">
        <v>4961</v>
      </c>
      <c r="F39" s="114">
        <v>5112</v>
      </c>
      <c r="G39" s="114">
        <v>5240</v>
      </c>
      <c r="H39" s="140">
        <v>5099</v>
      </c>
      <c r="I39" s="115">
        <v>-324</v>
      </c>
      <c r="J39" s="116">
        <v>-6.354187095508923</v>
      </c>
    </row>
    <row r="40" spans="1:10" s="110" customFormat="1" ht="13.5" customHeight="1" x14ac:dyDescent="0.2">
      <c r="A40" s="118" t="s">
        <v>105</v>
      </c>
      <c r="B40" s="121" t="s">
        <v>108</v>
      </c>
      <c r="C40" s="113">
        <v>20.494876280929766</v>
      </c>
      <c r="D40" s="115">
        <v>1640</v>
      </c>
      <c r="E40" s="114">
        <v>1683</v>
      </c>
      <c r="F40" s="114">
        <v>1843</v>
      </c>
      <c r="G40" s="114">
        <v>2013</v>
      </c>
      <c r="H40" s="140">
        <v>1787</v>
      </c>
      <c r="I40" s="115">
        <v>-147</v>
      </c>
      <c r="J40" s="116">
        <v>-8.2260772243984324</v>
      </c>
    </row>
    <row r="41" spans="1:10" s="110" customFormat="1" ht="13.5" customHeight="1" x14ac:dyDescent="0.2">
      <c r="A41" s="118"/>
      <c r="B41" s="121" t="s">
        <v>109</v>
      </c>
      <c r="C41" s="113">
        <v>31.292176955761061</v>
      </c>
      <c r="D41" s="115">
        <v>2504</v>
      </c>
      <c r="E41" s="114">
        <v>2628</v>
      </c>
      <c r="F41" s="114">
        <v>2668</v>
      </c>
      <c r="G41" s="114">
        <v>2744</v>
      </c>
      <c r="H41" s="140">
        <v>2804</v>
      </c>
      <c r="I41" s="115">
        <v>-300</v>
      </c>
      <c r="J41" s="116">
        <v>-10.699001426533524</v>
      </c>
    </row>
    <row r="42" spans="1:10" s="110" customFormat="1" ht="13.5" customHeight="1" x14ac:dyDescent="0.2">
      <c r="A42" s="118"/>
      <c r="B42" s="121" t="s">
        <v>110</v>
      </c>
      <c r="C42" s="113">
        <v>21.644588852786804</v>
      </c>
      <c r="D42" s="115">
        <v>1732</v>
      </c>
      <c r="E42" s="114">
        <v>1747</v>
      </c>
      <c r="F42" s="114">
        <v>1749</v>
      </c>
      <c r="G42" s="114">
        <v>1788</v>
      </c>
      <c r="H42" s="140">
        <v>1778</v>
      </c>
      <c r="I42" s="115">
        <v>-46</v>
      </c>
      <c r="J42" s="116">
        <v>-2.5871766029246346</v>
      </c>
    </row>
    <row r="43" spans="1:10" s="110" customFormat="1" ht="13.5" customHeight="1" x14ac:dyDescent="0.2">
      <c r="A43" s="120"/>
      <c r="B43" s="121" t="s">
        <v>111</v>
      </c>
      <c r="C43" s="113">
        <v>26.568357910522369</v>
      </c>
      <c r="D43" s="115">
        <v>2126</v>
      </c>
      <c r="E43" s="114">
        <v>2195</v>
      </c>
      <c r="F43" s="114">
        <v>2201</v>
      </c>
      <c r="G43" s="114">
        <v>2206</v>
      </c>
      <c r="H43" s="140">
        <v>2137</v>
      </c>
      <c r="I43" s="115">
        <v>-11</v>
      </c>
      <c r="J43" s="116">
        <v>-0.51474029012634537</v>
      </c>
    </row>
    <row r="44" spans="1:10" s="110" customFormat="1" ht="13.5" customHeight="1" x14ac:dyDescent="0.2">
      <c r="A44" s="120"/>
      <c r="B44" s="121" t="s">
        <v>112</v>
      </c>
      <c r="C44" s="113">
        <v>2.4118970257435639</v>
      </c>
      <c r="D44" s="115">
        <v>193</v>
      </c>
      <c r="E44" s="114">
        <v>211</v>
      </c>
      <c r="F44" s="114">
        <v>218</v>
      </c>
      <c r="G44" s="114">
        <v>201</v>
      </c>
      <c r="H44" s="140">
        <v>183</v>
      </c>
      <c r="I44" s="115">
        <v>10</v>
      </c>
      <c r="J44" s="116">
        <v>5.4644808743169397</v>
      </c>
    </row>
    <row r="45" spans="1:10" s="110" customFormat="1" ht="13.5" customHeight="1" x14ac:dyDescent="0.2">
      <c r="A45" s="118" t="s">
        <v>113</v>
      </c>
      <c r="B45" s="122" t="s">
        <v>116</v>
      </c>
      <c r="C45" s="113">
        <v>93.164208947763058</v>
      </c>
      <c r="D45" s="115">
        <v>7455</v>
      </c>
      <c r="E45" s="114">
        <v>7671</v>
      </c>
      <c r="F45" s="114">
        <v>7870</v>
      </c>
      <c r="G45" s="114">
        <v>8171</v>
      </c>
      <c r="H45" s="140">
        <v>7934</v>
      </c>
      <c r="I45" s="115">
        <v>-479</v>
      </c>
      <c r="J45" s="116">
        <v>-6.0373077892614067</v>
      </c>
    </row>
    <row r="46" spans="1:10" s="110" customFormat="1" ht="13.5" customHeight="1" x14ac:dyDescent="0.2">
      <c r="A46" s="118"/>
      <c r="B46" s="119" t="s">
        <v>117</v>
      </c>
      <c r="C46" s="113">
        <v>6.5483629092726821</v>
      </c>
      <c r="D46" s="115">
        <v>524</v>
      </c>
      <c r="E46" s="114">
        <v>556</v>
      </c>
      <c r="F46" s="114">
        <v>564</v>
      </c>
      <c r="G46" s="114">
        <v>553</v>
      </c>
      <c r="H46" s="140">
        <v>554</v>
      </c>
      <c r="I46" s="115">
        <v>-30</v>
      </c>
      <c r="J46" s="116">
        <v>-5.4151624548736459</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4793</v>
      </c>
      <c r="E48" s="114">
        <v>4846</v>
      </c>
      <c r="F48" s="114">
        <v>5178</v>
      </c>
      <c r="G48" s="114">
        <v>5008</v>
      </c>
      <c r="H48" s="140">
        <v>4794</v>
      </c>
      <c r="I48" s="115">
        <v>-1</v>
      </c>
      <c r="J48" s="116">
        <v>-2.0859407592824362E-2</v>
      </c>
    </row>
    <row r="49" spans="1:12" s="110" customFormat="1" ht="13.5" customHeight="1" x14ac:dyDescent="0.2">
      <c r="A49" s="118" t="s">
        <v>105</v>
      </c>
      <c r="B49" s="119" t="s">
        <v>106</v>
      </c>
      <c r="C49" s="113">
        <v>44.085124139369917</v>
      </c>
      <c r="D49" s="115">
        <v>2113</v>
      </c>
      <c r="E49" s="114">
        <v>2139</v>
      </c>
      <c r="F49" s="114">
        <v>2287</v>
      </c>
      <c r="G49" s="114">
        <v>2158</v>
      </c>
      <c r="H49" s="140">
        <v>2061</v>
      </c>
      <c r="I49" s="115">
        <v>52</v>
      </c>
      <c r="J49" s="116">
        <v>2.5230470645317808</v>
      </c>
    </row>
    <row r="50" spans="1:12" s="110" customFormat="1" ht="13.5" customHeight="1" x14ac:dyDescent="0.2">
      <c r="A50" s="120"/>
      <c r="B50" s="119" t="s">
        <v>107</v>
      </c>
      <c r="C50" s="113">
        <v>55.914875860630083</v>
      </c>
      <c r="D50" s="115">
        <v>2680</v>
      </c>
      <c r="E50" s="114">
        <v>2707</v>
      </c>
      <c r="F50" s="114">
        <v>2891</v>
      </c>
      <c r="G50" s="114">
        <v>2850</v>
      </c>
      <c r="H50" s="140">
        <v>2733</v>
      </c>
      <c r="I50" s="115">
        <v>-53</v>
      </c>
      <c r="J50" s="116">
        <v>-1.9392608854738382</v>
      </c>
    </row>
    <row r="51" spans="1:12" s="110" customFormat="1" ht="13.5" customHeight="1" x14ac:dyDescent="0.2">
      <c r="A51" s="118" t="s">
        <v>105</v>
      </c>
      <c r="B51" s="121" t="s">
        <v>108</v>
      </c>
      <c r="C51" s="113">
        <v>11.892343000208637</v>
      </c>
      <c r="D51" s="115">
        <v>570</v>
      </c>
      <c r="E51" s="114">
        <v>620</v>
      </c>
      <c r="F51" s="114">
        <v>725</v>
      </c>
      <c r="G51" s="114">
        <v>619</v>
      </c>
      <c r="H51" s="140">
        <v>596</v>
      </c>
      <c r="I51" s="115">
        <v>-26</v>
      </c>
      <c r="J51" s="116">
        <v>-4.3624161073825505</v>
      </c>
    </row>
    <row r="52" spans="1:12" s="110" customFormat="1" ht="13.5" customHeight="1" x14ac:dyDescent="0.2">
      <c r="A52" s="118"/>
      <c r="B52" s="121" t="s">
        <v>109</v>
      </c>
      <c r="C52" s="113">
        <v>68.391404131024416</v>
      </c>
      <c r="D52" s="115">
        <v>3278</v>
      </c>
      <c r="E52" s="114">
        <v>3304</v>
      </c>
      <c r="F52" s="114">
        <v>3498</v>
      </c>
      <c r="G52" s="114">
        <v>3465</v>
      </c>
      <c r="H52" s="140">
        <v>3322</v>
      </c>
      <c r="I52" s="115">
        <v>-44</v>
      </c>
      <c r="J52" s="116">
        <v>-1.3245033112582782</v>
      </c>
    </row>
    <row r="53" spans="1:12" s="110" customFormat="1" ht="13.5" customHeight="1" x14ac:dyDescent="0.2">
      <c r="A53" s="118"/>
      <c r="B53" s="121" t="s">
        <v>110</v>
      </c>
      <c r="C53" s="113">
        <v>18.443563530148133</v>
      </c>
      <c r="D53" s="115">
        <v>884</v>
      </c>
      <c r="E53" s="114">
        <v>865</v>
      </c>
      <c r="F53" s="114">
        <v>895</v>
      </c>
      <c r="G53" s="114">
        <v>862</v>
      </c>
      <c r="H53" s="140">
        <v>819</v>
      </c>
      <c r="I53" s="115">
        <v>65</v>
      </c>
      <c r="J53" s="116">
        <v>7.9365079365079367</v>
      </c>
    </row>
    <row r="54" spans="1:12" s="110" customFormat="1" ht="13.5" customHeight="1" x14ac:dyDescent="0.2">
      <c r="A54" s="120"/>
      <c r="B54" s="121" t="s">
        <v>111</v>
      </c>
      <c r="C54" s="113">
        <v>1.2726893386188192</v>
      </c>
      <c r="D54" s="115">
        <v>61</v>
      </c>
      <c r="E54" s="114">
        <v>57</v>
      </c>
      <c r="F54" s="114">
        <v>60</v>
      </c>
      <c r="G54" s="114">
        <v>62</v>
      </c>
      <c r="H54" s="140">
        <v>57</v>
      </c>
      <c r="I54" s="115">
        <v>4</v>
      </c>
      <c r="J54" s="116">
        <v>7.0175438596491224</v>
      </c>
    </row>
    <row r="55" spans="1:12" s="110" customFormat="1" ht="13.5" customHeight="1" x14ac:dyDescent="0.2">
      <c r="A55" s="120"/>
      <c r="B55" s="121" t="s">
        <v>112</v>
      </c>
      <c r="C55" s="113">
        <v>0.31295639474233256</v>
      </c>
      <c r="D55" s="115">
        <v>15</v>
      </c>
      <c r="E55" s="114">
        <v>11</v>
      </c>
      <c r="F55" s="114">
        <v>15</v>
      </c>
      <c r="G55" s="114">
        <v>13</v>
      </c>
      <c r="H55" s="140">
        <v>15</v>
      </c>
      <c r="I55" s="115">
        <v>0</v>
      </c>
      <c r="J55" s="116">
        <v>0</v>
      </c>
    </row>
    <row r="56" spans="1:12" s="110" customFormat="1" ht="13.5" customHeight="1" x14ac:dyDescent="0.2">
      <c r="A56" s="118" t="s">
        <v>113</v>
      </c>
      <c r="B56" s="122" t="s">
        <v>116</v>
      </c>
      <c r="C56" s="113">
        <v>92.050907573544748</v>
      </c>
      <c r="D56" s="115">
        <v>4412</v>
      </c>
      <c r="E56" s="114">
        <v>4503</v>
      </c>
      <c r="F56" s="114">
        <v>4790</v>
      </c>
      <c r="G56" s="114">
        <v>4656</v>
      </c>
      <c r="H56" s="140">
        <v>4473</v>
      </c>
      <c r="I56" s="115">
        <v>-61</v>
      </c>
      <c r="J56" s="116">
        <v>-1.3637379834562933</v>
      </c>
    </row>
    <row r="57" spans="1:12" s="110" customFormat="1" ht="13.5" customHeight="1" x14ac:dyDescent="0.2">
      <c r="A57" s="142"/>
      <c r="B57" s="124" t="s">
        <v>117</v>
      </c>
      <c r="C57" s="125">
        <v>7.9490924264552474</v>
      </c>
      <c r="D57" s="143">
        <v>381</v>
      </c>
      <c r="E57" s="144">
        <v>342</v>
      </c>
      <c r="F57" s="144">
        <v>387</v>
      </c>
      <c r="G57" s="144">
        <v>351</v>
      </c>
      <c r="H57" s="145">
        <v>321</v>
      </c>
      <c r="I57" s="143">
        <v>60</v>
      </c>
      <c r="J57" s="146">
        <v>18.691588785046729</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3" t="s">
        <v>514</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9" t="s">
        <v>57</v>
      </c>
      <c r="B6" s="599"/>
      <c r="C6" s="167"/>
      <c r="D6" s="600" t="s">
        <v>127</v>
      </c>
      <c r="E6" s="600"/>
      <c r="F6" s="600"/>
      <c r="G6" s="600"/>
      <c r="H6" s="600"/>
      <c r="I6" s="600"/>
      <c r="J6" s="160"/>
      <c r="K6" s="161"/>
    </row>
    <row r="7" spans="1:11" s="94" customFormat="1" ht="24.95" customHeight="1" x14ac:dyDescent="0.2">
      <c r="A7" s="168"/>
      <c r="B7" s="169"/>
      <c r="C7" s="170"/>
      <c r="D7" s="601" t="s">
        <v>66</v>
      </c>
      <c r="E7" s="601"/>
      <c r="F7" s="601"/>
      <c r="G7" s="601" t="s">
        <v>128</v>
      </c>
      <c r="H7" s="601"/>
      <c r="I7" s="601"/>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5" t="s">
        <v>13</v>
      </c>
      <c r="B15" s="572"/>
      <c r="C15" s="572"/>
      <c r="D15" s="572"/>
      <c r="E15" s="572"/>
      <c r="F15" s="572"/>
      <c r="G15" s="572"/>
      <c r="H15" s="572"/>
      <c r="I15" s="596"/>
      <c r="J15" s="188"/>
      <c r="K15" s="161"/>
    </row>
    <row r="16" spans="1:11" s="192" customFormat="1" ht="24.95" customHeight="1" x14ac:dyDescent="0.2">
      <c r="A16" s="597" t="s">
        <v>104</v>
      </c>
      <c r="B16" s="598"/>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3" t="s">
        <v>139</v>
      </c>
      <c r="C20" s="593"/>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3" t="s">
        <v>143</v>
      </c>
      <c r="C22" s="593"/>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3" t="s">
        <v>155</v>
      </c>
      <c r="C28" s="593"/>
      <c r="D28" s="196"/>
      <c r="E28" s="196"/>
      <c r="F28" s="196"/>
      <c r="G28" s="196"/>
      <c r="H28" s="196"/>
      <c r="I28" s="197"/>
    </row>
    <row r="29" spans="1:9" s="198" customFormat="1" ht="24.95" customHeight="1" x14ac:dyDescent="0.2">
      <c r="A29" s="193" t="s">
        <v>156</v>
      </c>
      <c r="B29" s="593" t="s">
        <v>157</v>
      </c>
      <c r="C29" s="593"/>
      <c r="D29" s="196"/>
      <c r="E29" s="196"/>
      <c r="F29" s="196"/>
      <c r="G29" s="196"/>
      <c r="H29" s="196"/>
      <c r="I29" s="197"/>
    </row>
    <row r="30" spans="1:9" s="198" customFormat="1" ht="24.95" customHeight="1" x14ac:dyDescent="0.2">
      <c r="A30" s="201" t="s">
        <v>158</v>
      </c>
      <c r="B30" s="592" t="s">
        <v>159</v>
      </c>
      <c r="C30" s="592"/>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3" t="s">
        <v>162</v>
      </c>
      <c r="C32" s="593"/>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3" t="s">
        <v>168</v>
      </c>
      <c r="C36" s="593"/>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4" t="s">
        <v>175</v>
      </c>
      <c r="B44" s="594"/>
      <c r="C44" s="594"/>
      <c r="D44" s="594"/>
      <c r="E44" s="594"/>
      <c r="F44" s="594"/>
      <c r="G44" s="594"/>
      <c r="H44" s="594"/>
      <c r="I44" s="594"/>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D7:F7"/>
    <mergeCell ref="G7:I7"/>
    <mergeCell ref="A3:I3"/>
    <mergeCell ref="A4:I4"/>
    <mergeCell ref="A5:D5"/>
    <mergeCell ref="A6:B6"/>
    <mergeCell ref="D6:I6"/>
    <mergeCell ref="B30:C30"/>
    <mergeCell ref="B32:C32"/>
    <mergeCell ref="B36:C36"/>
    <mergeCell ref="A44:I44"/>
    <mergeCell ref="A15:I15"/>
    <mergeCell ref="A16:B16"/>
    <mergeCell ref="B20:C20"/>
    <mergeCell ref="B22:C22"/>
    <mergeCell ref="B28:C28"/>
    <mergeCell ref="B29:C29"/>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48174</v>
      </c>
      <c r="E12" s="236">
        <v>47775</v>
      </c>
      <c r="F12" s="114">
        <v>48924</v>
      </c>
      <c r="G12" s="114">
        <v>48041</v>
      </c>
      <c r="H12" s="140">
        <v>47653</v>
      </c>
      <c r="I12" s="115">
        <v>521</v>
      </c>
      <c r="J12" s="116">
        <v>1.0933204625102302</v>
      </c>
    </row>
    <row r="13" spans="1:15" s="110" customFormat="1" ht="12" customHeight="1" x14ac:dyDescent="0.2">
      <c r="A13" s="118" t="s">
        <v>105</v>
      </c>
      <c r="B13" s="119" t="s">
        <v>106</v>
      </c>
      <c r="C13" s="113">
        <v>52.07580852742143</v>
      </c>
      <c r="D13" s="115">
        <v>25087</v>
      </c>
      <c r="E13" s="114">
        <v>24829</v>
      </c>
      <c r="F13" s="114">
        <v>25446</v>
      </c>
      <c r="G13" s="114">
        <v>25004</v>
      </c>
      <c r="H13" s="140">
        <v>24742</v>
      </c>
      <c r="I13" s="115">
        <v>345</v>
      </c>
      <c r="J13" s="116">
        <v>1.3943901058928139</v>
      </c>
    </row>
    <row r="14" spans="1:15" s="110" customFormat="1" ht="12" customHeight="1" x14ac:dyDescent="0.2">
      <c r="A14" s="118"/>
      <c r="B14" s="119" t="s">
        <v>107</v>
      </c>
      <c r="C14" s="113">
        <v>47.92419147257857</v>
      </c>
      <c r="D14" s="115">
        <v>23087</v>
      </c>
      <c r="E14" s="114">
        <v>22946</v>
      </c>
      <c r="F14" s="114">
        <v>23478</v>
      </c>
      <c r="G14" s="114">
        <v>23037</v>
      </c>
      <c r="H14" s="140">
        <v>22911</v>
      </c>
      <c r="I14" s="115">
        <v>176</v>
      </c>
      <c r="J14" s="116">
        <v>0.76818995242459953</v>
      </c>
    </row>
    <row r="15" spans="1:15" s="110" customFormat="1" ht="12" customHeight="1" x14ac:dyDescent="0.2">
      <c r="A15" s="118" t="s">
        <v>105</v>
      </c>
      <c r="B15" s="121" t="s">
        <v>108</v>
      </c>
      <c r="C15" s="113">
        <v>11.122182089924026</v>
      </c>
      <c r="D15" s="115">
        <v>5358</v>
      </c>
      <c r="E15" s="114">
        <v>5476</v>
      </c>
      <c r="F15" s="114">
        <v>5809</v>
      </c>
      <c r="G15" s="114">
        <v>5168</v>
      </c>
      <c r="H15" s="140">
        <v>5314</v>
      </c>
      <c r="I15" s="115">
        <v>44</v>
      </c>
      <c r="J15" s="116">
        <v>0.82800150545728268</v>
      </c>
    </row>
    <row r="16" spans="1:15" s="110" customFormat="1" ht="12" customHeight="1" x14ac:dyDescent="0.2">
      <c r="A16" s="118"/>
      <c r="B16" s="121" t="s">
        <v>109</v>
      </c>
      <c r="C16" s="113">
        <v>66.012786980528915</v>
      </c>
      <c r="D16" s="115">
        <v>31801</v>
      </c>
      <c r="E16" s="114">
        <v>31518</v>
      </c>
      <c r="F16" s="114">
        <v>32286</v>
      </c>
      <c r="G16" s="114">
        <v>32235</v>
      </c>
      <c r="H16" s="140">
        <v>31942</v>
      </c>
      <c r="I16" s="115">
        <v>-141</v>
      </c>
      <c r="J16" s="116">
        <v>-0.4414250829628702</v>
      </c>
    </row>
    <row r="17" spans="1:10" s="110" customFormat="1" ht="12" customHeight="1" x14ac:dyDescent="0.2">
      <c r="A17" s="118"/>
      <c r="B17" s="121" t="s">
        <v>110</v>
      </c>
      <c r="C17" s="113">
        <v>21.524058620832815</v>
      </c>
      <c r="D17" s="115">
        <v>10369</v>
      </c>
      <c r="E17" s="114">
        <v>10172</v>
      </c>
      <c r="F17" s="114">
        <v>10198</v>
      </c>
      <c r="G17" s="114">
        <v>10036</v>
      </c>
      <c r="H17" s="140">
        <v>9844</v>
      </c>
      <c r="I17" s="115">
        <v>525</v>
      </c>
      <c r="J17" s="116">
        <v>5.3331978870377892</v>
      </c>
    </row>
    <row r="18" spans="1:10" s="110" customFormat="1" ht="12" customHeight="1" x14ac:dyDescent="0.2">
      <c r="A18" s="120"/>
      <c r="B18" s="121" t="s">
        <v>111</v>
      </c>
      <c r="C18" s="113">
        <v>1.3409723087142442</v>
      </c>
      <c r="D18" s="115">
        <v>646</v>
      </c>
      <c r="E18" s="114">
        <v>609</v>
      </c>
      <c r="F18" s="114">
        <v>631</v>
      </c>
      <c r="G18" s="114">
        <v>602</v>
      </c>
      <c r="H18" s="140">
        <v>553</v>
      </c>
      <c r="I18" s="115">
        <v>93</v>
      </c>
      <c r="J18" s="116">
        <v>16.817359855334537</v>
      </c>
    </row>
    <row r="19" spans="1:10" s="110" customFormat="1" ht="12" customHeight="1" x14ac:dyDescent="0.2">
      <c r="A19" s="120"/>
      <c r="B19" s="121" t="s">
        <v>112</v>
      </c>
      <c r="C19" s="113">
        <v>0.37572134346327896</v>
      </c>
      <c r="D19" s="115">
        <v>181</v>
      </c>
      <c r="E19" s="114">
        <v>172</v>
      </c>
      <c r="F19" s="114">
        <v>184</v>
      </c>
      <c r="G19" s="114">
        <v>155</v>
      </c>
      <c r="H19" s="140">
        <v>140</v>
      </c>
      <c r="I19" s="115">
        <v>41</v>
      </c>
      <c r="J19" s="116">
        <v>29.285714285714285</v>
      </c>
    </row>
    <row r="20" spans="1:10" s="110" customFormat="1" ht="12" customHeight="1" x14ac:dyDescent="0.2">
      <c r="A20" s="118" t="s">
        <v>113</v>
      </c>
      <c r="B20" s="119" t="s">
        <v>181</v>
      </c>
      <c r="C20" s="113">
        <v>67.918379208701793</v>
      </c>
      <c r="D20" s="115">
        <v>32719</v>
      </c>
      <c r="E20" s="114">
        <v>32485</v>
      </c>
      <c r="F20" s="114">
        <v>33360</v>
      </c>
      <c r="G20" s="114">
        <v>32631</v>
      </c>
      <c r="H20" s="140">
        <v>32501</v>
      </c>
      <c r="I20" s="115">
        <v>218</v>
      </c>
      <c r="J20" s="116">
        <v>0.67074859235100459</v>
      </c>
    </row>
    <row r="21" spans="1:10" s="110" customFormat="1" ht="12" customHeight="1" x14ac:dyDescent="0.2">
      <c r="A21" s="118"/>
      <c r="B21" s="119" t="s">
        <v>182</v>
      </c>
      <c r="C21" s="113">
        <v>32.081620791298214</v>
      </c>
      <c r="D21" s="115">
        <v>15455</v>
      </c>
      <c r="E21" s="114">
        <v>15290</v>
      </c>
      <c r="F21" s="114">
        <v>15564</v>
      </c>
      <c r="G21" s="114">
        <v>15410</v>
      </c>
      <c r="H21" s="140">
        <v>15152</v>
      </c>
      <c r="I21" s="115">
        <v>303</v>
      </c>
      <c r="J21" s="116">
        <v>1.9997360084477296</v>
      </c>
    </row>
    <row r="22" spans="1:10" s="110" customFormat="1" ht="12" customHeight="1" x14ac:dyDescent="0.2">
      <c r="A22" s="118" t="s">
        <v>113</v>
      </c>
      <c r="B22" s="119" t="s">
        <v>116</v>
      </c>
      <c r="C22" s="113">
        <v>91.074023332087847</v>
      </c>
      <c r="D22" s="115">
        <v>43874</v>
      </c>
      <c r="E22" s="114">
        <v>43713</v>
      </c>
      <c r="F22" s="114">
        <v>44560</v>
      </c>
      <c r="G22" s="114">
        <v>43780</v>
      </c>
      <c r="H22" s="140">
        <v>43593</v>
      </c>
      <c r="I22" s="115">
        <v>281</v>
      </c>
      <c r="J22" s="116">
        <v>0.64459890349368021</v>
      </c>
    </row>
    <row r="23" spans="1:10" s="110" customFormat="1" ht="12" customHeight="1" x14ac:dyDescent="0.2">
      <c r="A23" s="118"/>
      <c r="B23" s="119" t="s">
        <v>117</v>
      </c>
      <c r="C23" s="113">
        <v>8.8906879229459879</v>
      </c>
      <c r="D23" s="115">
        <v>4283</v>
      </c>
      <c r="E23" s="114">
        <v>4040</v>
      </c>
      <c r="F23" s="114">
        <v>4342</v>
      </c>
      <c r="G23" s="114">
        <v>4245</v>
      </c>
      <c r="H23" s="140">
        <v>4047</v>
      </c>
      <c r="I23" s="115">
        <v>236</v>
      </c>
      <c r="J23" s="116">
        <v>5.8314801087225101</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3042180</v>
      </c>
      <c r="E25" s="236">
        <v>3047365</v>
      </c>
      <c r="F25" s="236">
        <v>3071798</v>
      </c>
      <c r="G25" s="236">
        <v>3007560</v>
      </c>
      <c r="H25" s="241">
        <v>3000059</v>
      </c>
      <c r="I25" s="235">
        <v>42121</v>
      </c>
      <c r="J25" s="116">
        <v>1.4040057212208159</v>
      </c>
    </row>
    <row r="26" spans="1:10" s="110" customFormat="1" ht="12" customHeight="1" x14ac:dyDescent="0.2">
      <c r="A26" s="118" t="s">
        <v>105</v>
      </c>
      <c r="B26" s="119" t="s">
        <v>106</v>
      </c>
      <c r="C26" s="113">
        <v>53.944178188009914</v>
      </c>
      <c r="D26" s="115">
        <v>1641079</v>
      </c>
      <c r="E26" s="114">
        <v>1644126</v>
      </c>
      <c r="F26" s="114">
        <v>1664193</v>
      </c>
      <c r="G26" s="114">
        <v>1629317</v>
      </c>
      <c r="H26" s="140">
        <v>1623095</v>
      </c>
      <c r="I26" s="115">
        <v>17984</v>
      </c>
      <c r="J26" s="116">
        <v>1.108006616987915</v>
      </c>
    </row>
    <row r="27" spans="1:10" s="110" customFormat="1" ht="12" customHeight="1" x14ac:dyDescent="0.2">
      <c r="A27" s="118"/>
      <c r="B27" s="119" t="s">
        <v>107</v>
      </c>
      <c r="C27" s="113">
        <v>46.055821811990086</v>
      </c>
      <c r="D27" s="115">
        <v>1401101</v>
      </c>
      <c r="E27" s="114">
        <v>1403239</v>
      </c>
      <c r="F27" s="114">
        <v>1407605</v>
      </c>
      <c r="G27" s="114">
        <v>1378243</v>
      </c>
      <c r="H27" s="140">
        <v>1376964</v>
      </c>
      <c r="I27" s="115">
        <v>24137</v>
      </c>
      <c r="J27" s="116">
        <v>1.7529143826563367</v>
      </c>
    </row>
    <row r="28" spans="1:10" s="110" customFormat="1" ht="12" customHeight="1" x14ac:dyDescent="0.2">
      <c r="A28" s="118" t="s">
        <v>105</v>
      </c>
      <c r="B28" s="121" t="s">
        <v>108</v>
      </c>
      <c r="C28" s="113">
        <v>10.871809031681229</v>
      </c>
      <c r="D28" s="115">
        <v>330740</v>
      </c>
      <c r="E28" s="114">
        <v>342915</v>
      </c>
      <c r="F28" s="114">
        <v>354809</v>
      </c>
      <c r="G28" s="114">
        <v>315767</v>
      </c>
      <c r="H28" s="140">
        <v>327828</v>
      </c>
      <c r="I28" s="115">
        <v>2912</v>
      </c>
      <c r="J28" s="116">
        <v>0.8882706785265444</v>
      </c>
    </row>
    <row r="29" spans="1:10" s="110" customFormat="1" ht="12" customHeight="1" x14ac:dyDescent="0.2">
      <c r="A29" s="118"/>
      <c r="B29" s="121" t="s">
        <v>109</v>
      </c>
      <c r="C29" s="113">
        <v>67.383060831377506</v>
      </c>
      <c r="D29" s="115">
        <v>2049914</v>
      </c>
      <c r="E29" s="114">
        <v>2050390</v>
      </c>
      <c r="F29" s="114">
        <v>2067171</v>
      </c>
      <c r="G29" s="114">
        <v>2054726</v>
      </c>
      <c r="H29" s="140">
        <v>2047631</v>
      </c>
      <c r="I29" s="115">
        <v>2283</v>
      </c>
      <c r="J29" s="116">
        <v>0.11149469801932087</v>
      </c>
    </row>
    <row r="30" spans="1:10" s="110" customFormat="1" ht="12" customHeight="1" x14ac:dyDescent="0.2">
      <c r="A30" s="118"/>
      <c r="B30" s="121" t="s">
        <v>110</v>
      </c>
      <c r="C30" s="113">
        <v>20.534353654287386</v>
      </c>
      <c r="D30" s="115">
        <v>624692</v>
      </c>
      <c r="E30" s="114">
        <v>617350</v>
      </c>
      <c r="F30" s="114">
        <v>613535</v>
      </c>
      <c r="G30" s="114">
        <v>602020</v>
      </c>
      <c r="H30" s="140">
        <v>591082</v>
      </c>
      <c r="I30" s="115">
        <v>33610</v>
      </c>
      <c r="J30" s="116">
        <v>5.6861822894285394</v>
      </c>
    </row>
    <row r="31" spans="1:10" s="110" customFormat="1" ht="12" customHeight="1" x14ac:dyDescent="0.2">
      <c r="A31" s="120"/>
      <c r="B31" s="121" t="s">
        <v>111</v>
      </c>
      <c r="C31" s="113">
        <v>1.2107764826538863</v>
      </c>
      <c r="D31" s="115">
        <v>36834</v>
      </c>
      <c r="E31" s="114">
        <v>36710</v>
      </c>
      <c r="F31" s="114">
        <v>36283</v>
      </c>
      <c r="G31" s="114">
        <v>35047</v>
      </c>
      <c r="H31" s="140">
        <v>33518</v>
      </c>
      <c r="I31" s="115">
        <v>3316</v>
      </c>
      <c r="J31" s="116">
        <v>9.8931917178829281</v>
      </c>
    </row>
    <row r="32" spans="1:10" s="110" customFormat="1" ht="12" customHeight="1" x14ac:dyDescent="0.2">
      <c r="A32" s="120"/>
      <c r="B32" s="121" t="s">
        <v>112</v>
      </c>
      <c r="C32" s="113">
        <v>0.33807992952422278</v>
      </c>
      <c r="D32" s="115">
        <v>10285</v>
      </c>
      <c r="E32" s="114">
        <v>10055</v>
      </c>
      <c r="F32" s="114">
        <v>10321</v>
      </c>
      <c r="G32" s="114">
        <v>8982</v>
      </c>
      <c r="H32" s="140">
        <v>8476</v>
      </c>
      <c r="I32" s="115">
        <v>1809</v>
      </c>
      <c r="J32" s="116">
        <v>21.34261444077395</v>
      </c>
    </row>
    <row r="33" spans="1:10" s="110" customFormat="1" ht="12" customHeight="1" x14ac:dyDescent="0.2">
      <c r="A33" s="118" t="s">
        <v>113</v>
      </c>
      <c r="B33" s="119" t="s">
        <v>181</v>
      </c>
      <c r="C33" s="113">
        <v>70.020150023995953</v>
      </c>
      <c r="D33" s="115">
        <v>2130139</v>
      </c>
      <c r="E33" s="114">
        <v>2136733</v>
      </c>
      <c r="F33" s="114">
        <v>2165076</v>
      </c>
      <c r="G33" s="114">
        <v>2114966</v>
      </c>
      <c r="H33" s="140">
        <v>2118588</v>
      </c>
      <c r="I33" s="115">
        <v>11551</v>
      </c>
      <c r="J33" s="116">
        <v>0.5452216287451831</v>
      </c>
    </row>
    <row r="34" spans="1:10" s="110" customFormat="1" ht="12" customHeight="1" x14ac:dyDescent="0.2">
      <c r="A34" s="118"/>
      <c r="B34" s="119" t="s">
        <v>182</v>
      </c>
      <c r="C34" s="113">
        <v>29.979849976004051</v>
      </c>
      <c r="D34" s="115">
        <v>912041</v>
      </c>
      <c r="E34" s="114">
        <v>910632</v>
      </c>
      <c r="F34" s="114">
        <v>906722</v>
      </c>
      <c r="G34" s="114">
        <v>892594</v>
      </c>
      <c r="H34" s="140">
        <v>881471</v>
      </c>
      <c r="I34" s="115">
        <v>30570</v>
      </c>
      <c r="J34" s="116">
        <v>3.4680664480170078</v>
      </c>
    </row>
    <row r="35" spans="1:10" s="110" customFormat="1" ht="12" customHeight="1" x14ac:dyDescent="0.2">
      <c r="A35" s="118" t="s">
        <v>113</v>
      </c>
      <c r="B35" s="119" t="s">
        <v>116</v>
      </c>
      <c r="C35" s="113">
        <v>90.306523611357647</v>
      </c>
      <c r="D35" s="115">
        <v>2747287</v>
      </c>
      <c r="E35" s="114">
        <v>2759892</v>
      </c>
      <c r="F35" s="114">
        <v>2777866</v>
      </c>
      <c r="G35" s="114">
        <v>2725630</v>
      </c>
      <c r="H35" s="140">
        <v>2726580</v>
      </c>
      <c r="I35" s="115">
        <v>20707</v>
      </c>
      <c r="J35" s="116">
        <v>0.75944956685664822</v>
      </c>
    </row>
    <row r="36" spans="1:10" s="110" customFormat="1" ht="12" customHeight="1" x14ac:dyDescent="0.2">
      <c r="A36" s="118"/>
      <c r="B36" s="119" t="s">
        <v>117</v>
      </c>
      <c r="C36" s="113">
        <v>9.6545569295702425</v>
      </c>
      <c r="D36" s="115">
        <v>293709</v>
      </c>
      <c r="E36" s="114">
        <v>286294</v>
      </c>
      <c r="F36" s="114">
        <v>292731</v>
      </c>
      <c r="G36" s="114">
        <v>280719</v>
      </c>
      <c r="H36" s="140">
        <v>272279</v>
      </c>
      <c r="I36" s="115">
        <v>21430</v>
      </c>
      <c r="J36" s="116">
        <v>7.8706033149820591</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27441554</v>
      </c>
      <c r="E38" s="236">
        <v>27509686</v>
      </c>
      <c r="F38" s="236">
        <v>27669269</v>
      </c>
      <c r="G38" s="236">
        <v>27223430</v>
      </c>
      <c r="H38" s="241">
        <v>27137976</v>
      </c>
      <c r="I38" s="235">
        <v>303578</v>
      </c>
      <c r="J38" s="116">
        <v>1.1186464311118853</v>
      </c>
    </row>
    <row r="39" spans="1:10" s="110" customFormat="1" ht="12" customHeight="1" x14ac:dyDescent="0.2">
      <c r="A39" s="118" t="s">
        <v>105</v>
      </c>
      <c r="B39" s="119" t="s">
        <v>106</v>
      </c>
      <c r="C39" s="113">
        <v>54.248279816806296</v>
      </c>
      <c r="D39" s="115">
        <v>14886571</v>
      </c>
      <c r="E39" s="114">
        <v>14920349</v>
      </c>
      <c r="F39" s="114">
        <v>15072037</v>
      </c>
      <c r="G39" s="114">
        <v>14826108</v>
      </c>
      <c r="H39" s="140">
        <v>14759261</v>
      </c>
      <c r="I39" s="115">
        <v>127310</v>
      </c>
      <c r="J39" s="116">
        <v>0.86257706263206535</v>
      </c>
    </row>
    <row r="40" spans="1:10" s="110" customFormat="1" ht="12" customHeight="1" x14ac:dyDescent="0.2">
      <c r="A40" s="118"/>
      <c r="B40" s="119" t="s">
        <v>107</v>
      </c>
      <c r="C40" s="113">
        <v>45.751720183193704</v>
      </c>
      <c r="D40" s="115">
        <v>12554983</v>
      </c>
      <c r="E40" s="114">
        <v>12589337</v>
      </c>
      <c r="F40" s="114">
        <v>12597232</v>
      </c>
      <c r="G40" s="114">
        <v>12397322</v>
      </c>
      <c r="H40" s="140">
        <v>12378715</v>
      </c>
      <c r="I40" s="115">
        <v>176268</v>
      </c>
      <c r="J40" s="116">
        <v>1.4239604029982111</v>
      </c>
    </row>
    <row r="41" spans="1:10" s="110" customFormat="1" ht="12" customHeight="1" x14ac:dyDescent="0.2">
      <c r="A41" s="118" t="s">
        <v>105</v>
      </c>
      <c r="B41" s="121" t="s">
        <v>108</v>
      </c>
      <c r="C41" s="113">
        <v>10.538714389134086</v>
      </c>
      <c r="D41" s="115">
        <v>2891987</v>
      </c>
      <c r="E41" s="114">
        <v>2997767</v>
      </c>
      <c r="F41" s="114">
        <v>3072196</v>
      </c>
      <c r="G41" s="114">
        <v>2814032</v>
      </c>
      <c r="H41" s="140">
        <v>2889054</v>
      </c>
      <c r="I41" s="115">
        <v>2933</v>
      </c>
      <c r="J41" s="116">
        <v>0.10152112075440611</v>
      </c>
    </row>
    <row r="42" spans="1:10" s="110" customFormat="1" ht="12" customHeight="1" x14ac:dyDescent="0.2">
      <c r="A42" s="118"/>
      <c r="B42" s="121" t="s">
        <v>109</v>
      </c>
      <c r="C42" s="113">
        <v>68.326086780653895</v>
      </c>
      <c r="D42" s="115">
        <v>18749740</v>
      </c>
      <c r="E42" s="114">
        <v>18768586</v>
      </c>
      <c r="F42" s="114">
        <v>18897044</v>
      </c>
      <c r="G42" s="114">
        <v>18813939</v>
      </c>
      <c r="H42" s="140">
        <v>18759218</v>
      </c>
      <c r="I42" s="115">
        <v>-9478</v>
      </c>
      <c r="J42" s="116">
        <v>-5.0524494144691956E-2</v>
      </c>
    </row>
    <row r="43" spans="1:10" s="110" customFormat="1" ht="12" customHeight="1" x14ac:dyDescent="0.2">
      <c r="A43" s="118"/>
      <c r="B43" s="121" t="s">
        <v>110</v>
      </c>
      <c r="C43" s="113">
        <v>19.952805879725325</v>
      </c>
      <c r="D43" s="115">
        <v>5475360</v>
      </c>
      <c r="E43" s="114">
        <v>5419583</v>
      </c>
      <c r="F43" s="114">
        <v>5382047</v>
      </c>
      <c r="G43" s="114">
        <v>5289617</v>
      </c>
      <c r="H43" s="140">
        <v>5195801</v>
      </c>
      <c r="I43" s="115">
        <v>279559</v>
      </c>
      <c r="J43" s="116">
        <v>5.3804793524617285</v>
      </c>
    </row>
    <row r="44" spans="1:10" s="110" customFormat="1" ht="12" customHeight="1" x14ac:dyDescent="0.2">
      <c r="A44" s="120"/>
      <c r="B44" s="121" t="s">
        <v>111</v>
      </c>
      <c r="C44" s="113">
        <v>1.1823893063782029</v>
      </c>
      <c r="D44" s="115">
        <v>324466</v>
      </c>
      <c r="E44" s="114">
        <v>323748</v>
      </c>
      <c r="F44" s="114">
        <v>317982</v>
      </c>
      <c r="G44" s="114">
        <v>305842</v>
      </c>
      <c r="H44" s="140">
        <v>293903</v>
      </c>
      <c r="I44" s="115">
        <v>30563</v>
      </c>
      <c r="J44" s="116">
        <v>10.399009196911907</v>
      </c>
    </row>
    <row r="45" spans="1:10" s="110" customFormat="1" ht="12" customHeight="1" x14ac:dyDescent="0.2">
      <c r="A45" s="120"/>
      <c r="B45" s="121" t="s">
        <v>112</v>
      </c>
      <c r="C45" s="113">
        <v>0.34224738147118056</v>
      </c>
      <c r="D45" s="115">
        <v>93918</v>
      </c>
      <c r="E45" s="114">
        <v>91260</v>
      </c>
      <c r="F45" s="114">
        <v>93173</v>
      </c>
      <c r="G45" s="114">
        <v>81037</v>
      </c>
      <c r="H45" s="140">
        <v>76176</v>
      </c>
      <c r="I45" s="115">
        <v>17742</v>
      </c>
      <c r="J45" s="116">
        <v>23.290800252047887</v>
      </c>
    </row>
    <row r="46" spans="1:10" s="110" customFormat="1" ht="12" customHeight="1" x14ac:dyDescent="0.2">
      <c r="A46" s="118" t="s">
        <v>113</v>
      </c>
      <c r="B46" s="119" t="s">
        <v>181</v>
      </c>
      <c r="C46" s="113">
        <v>71.663525323675188</v>
      </c>
      <c r="D46" s="115">
        <v>19665585</v>
      </c>
      <c r="E46" s="114">
        <v>19737865</v>
      </c>
      <c r="F46" s="114">
        <v>19948582</v>
      </c>
      <c r="G46" s="114">
        <v>19598203</v>
      </c>
      <c r="H46" s="140">
        <v>19593539</v>
      </c>
      <c r="I46" s="115">
        <v>72046</v>
      </c>
      <c r="J46" s="116">
        <v>0.36770284326889596</v>
      </c>
    </row>
    <row r="47" spans="1:10" s="110" customFormat="1" ht="12" customHeight="1" x14ac:dyDescent="0.2">
      <c r="A47" s="118"/>
      <c r="B47" s="119" t="s">
        <v>182</v>
      </c>
      <c r="C47" s="113">
        <v>28.336474676324819</v>
      </c>
      <c r="D47" s="115">
        <v>7775969</v>
      </c>
      <c r="E47" s="114">
        <v>7771821</v>
      </c>
      <c r="F47" s="114">
        <v>7720686</v>
      </c>
      <c r="G47" s="114">
        <v>7625226</v>
      </c>
      <c r="H47" s="140">
        <v>7544437</v>
      </c>
      <c r="I47" s="115">
        <v>231532</v>
      </c>
      <c r="J47" s="116">
        <v>3.06891024472734</v>
      </c>
    </row>
    <row r="48" spans="1:10" s="110" customFormat="1" ht="12" customHeight="1" x14ac:dyDescent="0.2">
      <c r="A48" s="118" t="s">
        <v>113</v>
      </c>
      <c r="B48" s="119" t="s">
        <v>116</v>
      </c>
      <c r="C48" s="113">
        <v>86.197603823748466</v>
      </c>
      <c r="D48" s="115">
        <v>23653962</v>
      </c>
      <c r="E48" s="114">
        <v>23774742</v>
      </c>
      <c r="F48" s="114">
        <v>23889738</v>
      </c>
      <c r="G48" s="114">
        <v>23539136</v>
      </c>
      <c r="H48" s="140">
        <v>23545841</v>
      </c>
      <c r="I48" s="115">
        <v>108121</v>
      </c>
      <c r="J48" s="116">
        <v>0.45919362149774134</v>
      </c>
    </row>
    <row r="49" spans="1:10" s="110" customFormat="1" ht="12" customHeight="1" x14ac:dyDescent="0.2">
      <c r="A49" s="118"/>
      <c r="B49" s="119" t="s">
        <v>117</v>
      </c>
      <c r="C49" s="113">
        <v>13.748740322796587</v>
      </c>
      <c r="D49" s="115">
        <v>3772868</v>
      </c>
      <c r="E49" s="114">
        <v>3720476</v>
      </c>
      <c r="F49" s="114">
        <v>3765171</v>
      </c>
      <c r="G49" s="114">
        <v>3669112</v>
      </c>
      <c r="H49" s="140">
        <v>3577239</v>
      </c>
      <c r="I49" s="115">
        <v>195629</v>
      </c>
      <c r="J49" s="116">
        <v>5.4687148384550204</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55053</v>
      </c>
      <c r="E64" s="236">
        <v>54662</v>
      </c>
      <c r="F64" s="236">
        <v>55597</v>
      </c>
      <c r="G64" s="236">
        <v>54440</v>
      </c>
      <c r="H64" s="140">
        <v>54241</v>
      </c>
      <c r="I64" s="115">
        <v>812</v>
      </c>
      <c r="J64" s="116">
        <v>1.4970225475194041</v>
      </c>
    </row>
    <row r="65" spans="1:12" s="110" customFormat="1" ht="12" customHeight="1" x14ac:dyDescent="0.2">
      <c r="A65" s="118" t="s">
        <v>105</v>
      </c>
      <c r="B65" s="119" t="s">
        <v>106</v>
      </c>
      <c r="C65" s="113">
        <v>53.579278150146223</v>
      </c>
      <c r="D65" s="235">
        <v>29497</v>
      </c>
      <c r="E65" s="236">
        <v>29248</v>
      </c>
      <c r="F65" s="236">
        <v>29811</v>
      </c>
      <c r="G65" s="236">
        <v>29174</v>
      </c>
      <c r="H65" s="140">
        <v>29009</v>
      </c>
      <c r="I65" s="115">
        <v>488</v>
      </c>
      <c r="J65" s="116">
        <v>1.6822365472784309</v>
      </c>
    </row>
    <row r="66" spans="1:12" s="110" customFormat="1" ht="12" customHeight="1" x14ac:dyDescent="0.2">
      <c r="A66" s="118"/>
      <c r="B66" s="119" t="s">
        <v>107</v>
      </c>
      <c r="C66" s="113">
        <v>46.420721849853777</v>
      </c>
      <c r="D66" s="235">
        <v>25556</v>
      </c>
      <c r="E66" s="236">
        <v>25414</v>
      </c>
      <c r="F66" s="236">
        <v>25786</v>
      </c>
      <c r="G66" s="236">
        <v>25266</v>
      </c>
      <c r="H66" s="140">
        <v>25232</v>
      </c>
      <c r="I66" s="115">
        <v>324</v>
      </c>
      <c r="J66" s="116">
        <v>1.2840837032339887</v>
      </c>
    </row>
    <row r="67" spans="1:12" s="110" customFormat="1" ht="12" customHeight="1" x14ac:dyDescent="0.2">
      <c r="A67" s="118" t="s">
        <v>105</v>
      </c>
      <c r="B67" s="121" t="s">
        <v>108</v>
      </c>
      <c r="C67" s="113">
        <v>11.298203549307031</v>
      </c>
      <c r="D67" s="235">
        <v>6220</v>
      </c>
      <c r="E67" s="236">
        <v>6305</v>
      </c>
      <c r="F67" s="236">
        <v>6611</v>
      </c>
      <c r="G67" s="236">
        <v>5796</v>
      </c>
      <c r="H67" s="140">
        <v>6011</v>
      </c>
      <c r="I67" s="115">
        <v>209</v>
      </c>
      <c r="J67" s="116">
        <v>3.4769589086674428</v>
      </c>
    </row>
    <row r="68" spans="1:12" s="110" customFormat="1" ht="12" customHeight="1" x14ac:dyDescent="0.2">
      <c r="A68" s="118"/>
      <c r="B68" s="121" t="s">
        <v>109</v>
      </c>
      <c r="C68" s="113">
        <v>65.725755181370673</v>
      </c>
      <c r="D68" s="235">
        <v>36184</v>
      </c>
      <c r="E68" s="236">
        <v>35914</v>
      </c>
      <c r="F68" s="236">
        <v>36559</v>
      </c>
      <c r="G68" s="236">
        <v>36427</v>
      </c>
      <c r="H68" s="140">
        <v>36299</v>
      </c>
      <c r="I68" s="115">
        <v>-115</v>
      </c>
      <c r="J68" s="116">
        <v>-0.3168131353480812</v>
      </c>
    </row>
    <row r="69" spans="1:12" s="110" customFormat="1" ht="12" customHeight="1" x14ac:dyDescent="0.2">
      <c r="A69" s="118"/>
      <c r="B69" s="121" t="s">
        <v>110</v>
      </c>
      <c r="C69" s="113">
        <v>21.709988556481935</v>
      </c>
      <c r="D69" s="235">
        <v>11952</v>
      </c>
      <c r="E69" s="236">
        <v>11764</v>
      </c>
      <c r="F69" s="236">
        <v>11726</v>
      </c>
      <c r="G69" s="236">
        <v>11541</v>
      </c>
      <c r="H69" s="140">
        <v>11306</v>
      </c>
      <c r="I69" s="115">
        <v>646</v>
      </c>
      <c r="J69" s="116">
        <v>5.71378029364939</v>
      </c>
    </row>
    <row r="70" spans="1:12" s="110" customFormat="1" ht="12" customHeight="1" x14ac:dyDescent="0.2">
      <c r="A70" s="120"/>
      <c r="B70" s="121" t="s">
        <v>111</v>
      </c>
      <c r="C70" s="113">
        <v>1.2660527128403538</v>
      </c>
      <c r="D70" s="235">
        <v>697</v>
      </c>
      <c r="E70" s="236">
        <v>679</v>
      </c>
      <c r="F70" s="236">
        <v>701</v>
      </c>
      <c r="G70" s="236">
        <v>676</v>
      </c>
      <c r="H70" s="140">
        <v>625</v>
      </c>
      <c r="I70" s="115">
        <v>72</v>
      </c>
      <c r="J70" s="116">
        <v>11.52</v>
      </c>
    </row>
    <row r="71" spans="1:12" s="110" customFormat="1" ht="12" customHeight="1" x14ac:dyDescent="0.2">
      <c r="A71" s="120"/>
      <c r="B71" s="121" t="s">
        <v>112</v>
      </c>
      <c r="C71" s="113">
        <v>0.37055201351424988</v>
      </c>
      <c r="D71" s="235">
        <v>204</v>
      </c>
      <c r="E71" s="236">
        <v>192</v>
      </c>
      <c r="F71" s="236">
        <v>201</v>
      </c>
      <c r="G71" s="236">
        <v>172</v>
      </c>
      <c r="H71" s="140">
        <v>147</v>
      </c>
      <c r="I71" s="115">
        <v>57</v>
      </c>
      <c r="J71" s="116">
        <v>38.775510204081634</v>
      </c>
    </row>
    <row r="72" spans="1:12" s="110" customFormat="1" ht="12" customHeight="1" x14ac:dyDescent="0.2">
      <c r="A72" s="118" t="s">
        <v>113</v>
      </c>
      <c r="B72" s="119" t="s">
        <v>181</v>
      </c>
      <c r="C72" s="113">
        <v>69.825440938731774</v>
      </c>
      <c r="D72" s="235">
        <v>38441</v>
      </c>
      <c r="E72" s="236">
        <v>38189</v>
      </c>
      <c r="F72" s="236">
        <v>38951</v>
      </c>
      <c r="G72" s="236">
        <v>37936</v>
      </c>
      <c r="H72" s="140">
        <v>37970</v>
      </c>
      <c r="I72" s="115">
        <v>471</v>
      </c>
      <c r="J72" s="116">
        <v>1.2404529892020015</v>
      </c>
    </row>
    <row r="73" spans="1:12" s="110" customFormat="1" ht="12" customHeight="1" x14ac:dyDescent="0.2">
      <c r="A73" s="118"/>
      <c r="B73" s="119" t="s">
        <v>182</v>
      </c>
      <c r="C73" s="113">
        <v>30.174559061268234</v>
      </c>
      <c r="D73" s="115">
        <v>16612</v>
      </c>
      <c r="E73" s="114">
        <v>16473</v>
      </c>
      <c r="F73" s="114">
        <v>16646</v>
      </c>
      <c r="G73" s="114">
        <v>16504</v>
      </c>
      <c r="H73" s="140">
        <v>16271</v>
      </c>
      <c r="I73" s="115">
        <v>341</v>
      </c>
      <c r="J73" s="116">
        <v>2.0957531805051932</v>
      </c>
    </row>
    <row r="74" spans="1:12" s="110" customFormat="1" ht="12" customHeight="1" x14ac:dyDescent="0.2">
      <c r="A74" s="118" t="s">
        <v>113</v>
      </c>
      <c r="B74" s="119" t="s">
        <v>116</v>
      </c>
      <c r="C74" s="113">
        <v>92.223857010517136</v>
      </c>
      <c r="D74" s="115">
        <v>50772</v>
      </c>
      <c r="E74" s="114">
        <v>50727</v>
      </c>
      <c r="F74" s="114">
        <v>51401</v>
      </c>
      <c r="G74" s="114">
        <v>50393</v>
      </c>
      <c r="H74" s="140">
        <v>50355</v>
      </c>
      <c r="I74" s="115">
        <v>417</v>
      </c>
      <c r="J74" s="116">
        <v>0.82812034554661895</v>
      </c>
    </row>
    <row r="75" spans="1:12" s="110" customFormat="1" ht="12" customHeight="1" x14ac:dyDescent="0.2">
      <c r="A75" s="142"/>
      <c r="B75" s="124" t="s">
        <v>117</v>
      </c>
      <c r="C75" s="125">
        <v>7.7398143607069549</v>
      </c>
      <c r="D75" s="143">
        <v>4261</v>
      </c>
      <c r="E75" s="144">
        <v>3920</v>
      </c>
      <c r="F75" s="144">
        <v>4181</v>
      </c>
      <c r="G75" s="144">
        <v>4038</v>
      </c>
      <c r="H75" s="145">
        <v>3876</v>
      </c>
      <c r="I75" s="143">
        <v>385</v>
      </c>
      <c r="J75" s="146">
        <v>9.9329205366357076</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3" t="s">
        <v>514</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2"/>
      <c r="B80" s="603"/>
      <c r="C80" s="603"/>
      <c r="D80" s="603"/>
      <c r="E80" s="603"/>
      <c r="F80" s="603"/>
      <c r="G80" s="603"/>
      <c r="H80" s="603"/>
      <c r="I80" s="603"/>
      <c r="J80" s="603"/>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3:J3"/>
    <mergeCell ref="A4:J4"/>
    <mergeCell ref="A5:D5"/>
    <mergeCell ref="A7:B10"/>
    <mergeCell ref="C7:C10"/>
    <mergeCell ref="D7:H7"/>
    <mergeCell ref="I7:J8"/>
    <mergeCell ref="D8:D9"/>
    <mergeCell ref="E8:E9"/>
    <mergeCell ref="F8:F9"/>
    <mergeCell ref="G8:G9"/>
    <mergeCell ref="H8:H9"/>
    <mergeCell ref="A78:J78"/>
    <mergeCell ref="A79:J79"/>
    <mergeCell ref="A80:J80"/>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48174</v>
      </c>
      <c r="G11" s="114">
        <v>47775</v>
      </c>
      <c r="H11" s="114">
        <v>48924</v>
      </c>
      <c r="I11" s="114">
        <v>48041</v>
      </c>
      <c r="J11" s="140">
        <v>47653</v>
      </c>
      <c r="K11" s="114">
        <v>521</v>
      </c>
      <c r="L11" s="116">
        <v>1.0933204625102302</v>
      </c>
    </row>
    <row r="12" spans="1:17" s="110" customFormat="1" ht="24.95" customHeight="1" x14ac:dyDescent="0.2">
      <c r="A12" s="604" t="s">
        <v>185</v>
      </c>
      <c r="B12" s="605"/>
      <c r="C12" s="605"/>
      <c r="D12" s="606"/>
      <c r="E12" s="113">
        <v>52.07580852742143</v>
      </c>
      <c r="F12" s="115">
        <v>25087</v>
      </c>
      <c r="G12" s="114">
        <v>24829</v>
      </c>
      <c r="H12" s="114">
        <v>25446</v>
      </c>
      <c r="I12" s="114">
        <v>25004</v>
      </c>
      <c r="J12" s="140">
        <v>24742</v>
      </c>
      <c r="K12" s="114">
        <v>345</v>
      </c>
      <c r="L12" s="116">
        <v>1.3943901058928139</v>
      </c>
    </row>
    <row r="13" spans="1:17" s="110" customFormat="1" ht="15" customHeight="1" x14ac:dyDescent="0.2">
      <c r="A13" s="120"/>
      <c r="B13" s="612" t="s">
        <v>107</v>
      </c>
      <c r="C13" s="612"/>
      <c r="E13" s="113">
        <v>47.92419147257857</v>
      </c>
      <c r="F13" s="115">
        <v>23087</v>
      </c>
      <c r="G13" s="114">
        <v>22946</v>
      </c>
      <c r="H13" s="114">
        <v>23478</v>
      </c>
      <c r="I13" s="114">
        <v>23037</v>
      </c>
      <c r="J13" s="140">
        <v>22911</v>
      </c>
      <c r="K13" s="114">
        <v>176</v>
      </c>
      <c r="L13" s="116">
        <v>0.76818995242459953</v>
      </c>
    </row>
    <row r="14" spans="1:17" s="110" customFormat="1" ht="24.95" customHeight="1" x14ac:dyDescent="0.2">
      <c r="A14" s="604" t="s">
        <v>186</v>
      </c>
      <c r="B14" s="605"/>
      <c r="C14" s="605"/>
      <c r="D14" s="606"/>
      <c r="E14" s="113">
        <v>11.122182089924026</v>
      </c>
      <c r="F14" s="115">
        <v>5358</v>
      </c>
      <c r="G14" s="114">
        <v>5476</v>
      </c>
      <c r="H14" s="114">
        <v>5809</v>
      </c>
      <c r="I14" s="114">
        <v>5168</v>
      </c>
      <c r="J14" s="140">
        <v>5314</v>
      </c>
      <c r="K14" s="114">
        <v>44</v>
      </c>
      <c r="L14" s="116">
        <v>0.82800150545728268</v>
      </c>
    </row>
    <row r="15" spans="1:17" s="110" customFormat="1" ht="15" customHeight="1" x14ac:dyDescent="0.2">
      <c r="A15" s="120"/>
      <c r="B15" s="119"/>
      <c r="C15" s="258" t="s">
        <v>106</v>
      </c>
      <c r="E15" s="113">
        <v>57.950727883538633</v>
      </c>
      <c r="F15" s="115">
        <v>3105</v>
      </c>
      <c r="G15" s="114">
        <v>3163</v>
      </c>
      <c r="H15" s="114">
        <v>3348</v>
      </c>
      <c r="I15" s="114">
        <v>2958</v>
      </c>
      <c r="J15" s="140">
        <v>3034</v>
      </c>
      <c r="K15" s="114">
        <v>71</v>
      </c>
      <c r="L15" s="116">
        <v>2.3401450230718521</v>
      </c>
    </row>
    <row r="16" spans="1:17" s="110" customFormat="1" ht="15" customHeight="1" x14ac:dyDescent="0.2">
      <c r="A16" s="120"/>
      <c r="B16" s="119"/>
      <c r="C16" s="258" t="s">
        <v>107</v>
      </c>
      <c r="E16" s="113">
        <v>42.049272116461367</v>
      </c>
      <c r="F16" s="115">
        <v>2253</v>
      </c>
      <c r="G16" s="114">
        <v>2313</v>
      </c>
      <c r="H16" s="114">
        <v>2461</v>
      </c>
      <c r="I16" s="114">
        <v>2210</v>
      </c>
      <c r="J16" s="140">
        <v>2280</v>
      </c>
      <c r="K16" s="114">
        <v>-27</v>
      </c>
      <c r="L16" s="116">
        <v>-1.1842105263157894</v>
      </c>
    </row>
    <row r="17" spans="1:12" s="110" customFormat="1" ht="15" customHeight="1" x14ac:dyDescent="0.2">
      <c r="A17" s="120"/>
      <c r="B17" s="121" t="s">
        <v>109</v>
      </c>
      <c r="C17" s="258"/>
      <c r="E17" s="113">
        <v>66.012786980528915</v>
      </c>
      <c r="F17" s="115">
        <v>31801</v>
      </c>
      <c r="G17" s="114">
        <v>31518</v>
      </c>
      <c r="H17" s="114">
        <v>32286</v>
      </c>
      <c r="I17" s="114">
        <v>32235</v>
      </c>
      <c r="J17" s="140">
        <v>31942</v>
      </c>
      <c r="K17" s="114">
        <v>-141</v>
      </c>
      <c r="L17" s="116">
        <v>-0.4414250829628702</v>
      </c>
    </row>
    <row r="18" spans="1:12" s="110" customFormat="1" ht="15" customHeight="1" x14ac:dyDescent="0.2">
      <c r="A18" s="120"/>
      <c r="B18" s="119"/>
      <c r="C18" s="258" t="s">
        <v>106</v>
      </c>
      <c r="E18" s="113">
        <v>51.803402408729283</v>
      </c>
      <c r="F18" s="115">
        <v>16474</v>
      </c>
      <c r="G18" s="114">
        <v>16254</v>
      </c>
      <c r="H18" s="114">
        <v>16684</v>
      </c>
      <c r="I18" s="114">
        <v>16730</v>
      </c>
      <c r="J18" s="140">
        <v>16532</v>
      </c>
      <c r="K18" s="114">
        <v>-58</v>
      </c>
      <c r="L18" s="116">
        <v>-0.35083474473747883</v>
      </c>
    </row>
    <row r="19" spans="1:12" s="110" customFormat="1" ht="15" customHeight="1" x14ac:dyDescent="0.2">
      <c r="A19" s="120"/>
      <c r="B19" s="119"/>
      <c r="C19" s="258" t="s">
        <v>107</v>
      </c>
      <c r="E19" s="113">
        <v>48.196597591270717</v>
      </c>
      <c r="F19" s="115">
        <v>15327</v>
      </c>
      <c r="G19" s="114">
        <v>15264</v>
      </c>
      <c r="H19" s="114">
        <v>15602</v>
      </c>
      <c r="I19" s="114">
        <v>15505</v>
      </c>
      <c r="J19" s="140">
        <v>15410</v>
      </c>
      <c r="K19" s="114">
        <v>-83</v>
      </c>
      <c r="L19" s="116">
        <v>-0.5386112913692408</v>
      </c>
    </row>
    <row r="20" spans="1:12" s="110" customFormat="1" ht="15" customHeight="1" x14ac:dyDescent="0.2">
      <c r="A20" s="120"/>
      <c r="B20" s="121" t="s">
        <v>110</v>
      </c>
      <c r="C20" s="258"/>
      <c r="E20" s="113">
        <v>21.524058620832815</v>
      </c>
      <c r="F20" s="115">
        <v>10369</v>
      </c>
      <c r="G20" s="114">
        <v>10172</v>
      </c>
      <c r="H20" s="114">
        <v>10198</v>
      </c>
      <c r="I20" s="114">
        <v>10036</v>
      </c>
      <c r="J20" s="140">
        <v>9844</v>
      </c>
      <c r="K20" s="114">
        <v>525</v>
      </c>
      <c r="L20" s="116">
        <v>5.3331978870377892</v>
      </c>
    </row>
    <row r="21" spans="1:12" s="110" customFormat="1" ht="15" customHeight="1" x14ac:dyDescent="0.2">
      <c r="A21" s="120"/>
      <c r="B21" s="119"/>
      <c r="C21" s="258" t="s">
        <v>106</v>
      </c>
      <c r="E21" s="113">
        <v>49.030764779631596</v>
      </c>
      <c r="F21" s="115">
        <v>5084</v>
      </c>
      <c r="G21" s="114">
        <v>5017</v>
      </c>
      <c r="H21" s="114">
        <v>5015</v>
      </c>
      <c r="I21" s="114">
        <v>4934</v>
      </c>
      <c r="J21" s="140">
        <v>4828</v>
      </c>
      <c r="K21" s="114">
        <v>256</v>
      </c>
      <c r="L21" s="116">
        <v>5.3024026512013256</v>
      </c>
    </row>
    <row r="22" spans="1:12" s="110" customFormat="1" ht="15" customHeight="1" x14ac:dyDescent="0.2">
      <c r="A22" s="120"/>
      <c r="B22" s="119"/>
      <c r="C22" s="258" t="s">
        <v>107</v>
      </c>
      <c r="E22" s="113">
        <v>50.969235220368404</v>
      </c>
      <c r="F22" s="115">
        <v>5285</v>
      </c>
      <c r="G22" s="114">
        <v>5155</v>
      </c>
      <c r="H22" s="114">
        <v>5183</v>
      </c>
      <c r="I22" s="114">
        <v>5102</v>
      </c>
      <c r="J22" s="140">
        <v>5016</v>
      </c>
      <c r="K22" s="114">
        <v>269</v>
      </c>
      <c r="L22" s="116">
        <v>5.3628389154704941</v>
      </c>
    </row>
    <row r="23" spans="1:12" s="110" customFormat="1" ht="15" customHeight="1" x14ac:dyDescent="0.2">
      <c r="A23" s="120"/>
      <c r="B23" s="121" t="s">
        <v>111</v>
      </c>
      <c r="C23" s="258"/>
      <c r="E23" s="113">
        <v>1.3409723087142442</v>
      </c>
      <c r="F23" s="115">
        <v>646</v>
      </c>
      <c r="G23" s="114">
        <v>609</v>
      </c>
      <c r="H23" s="114">
        <v>631</v>
      </c>
      <c r="I23" s="114">
        <v>602</v>
      </c>
      <c r="J23" s="140">
        <v>553</v>
      </c>
      <c r="K23" s="114">
        <v>93</v>
      </c>
      <c r="L23" s="116">
        <v>16.817359855334537</v>
      </c>
    </row>
    <row r="24" spans="1:12" s="110" customFormat="1" ht="15" customHeight="1" x14ac:dyDescent="0.2">
      <c r="A24" s="120"/>
      <c r="B24" s="119"/>
      <c r="C24" s="258" t="s">
        <v>106</v>
      </c>
      <c r="E24" s="113">
        <v>65.634674922600624</v>
      </c>
      <c r="F24" s="115">
        <v>424</v>
      </c>
      <c r="G24" s="114">
        <v>395</v>
      </c>
      <c r="H24" s="114">
        <v>399</v>
      </c>
      <c r="I24" s="114">
        <v>382</v>
      </c>
      <c r="J24" s="140">
        <v>348</v>
      </c>
      <c r="K24" s="114">
        <v>76</v>
      </c>
      <c r="L24" s="116">
        <v>21.839080459770116</v>
      </c>
    </row>
    <row r="25" spans="1:12" s="110" customFormat="1" ht="15" customHeight="1" x14ac:dyDescent="0.2">
      <c r="A25" s="120"/>
      <c r="B25" s="119"/>
      <c r="C25" s="258" t="s">
        <v>107</v>
      </c>
      <c r="E25" s="113">
        <v>34.365325077399383</v>
      </c>
      <c r="F25" s="115">
        <v>222</v>
      </c>
      <c r="G25" s="114">
        <v>214</v>
      </c>
      <c r="H25" s="114">
        <v>232</v>
      </c>
      <c r="I25" s="114">
        <v>220</v>
      </c>
      <c r="J25" s="140">
        <v>205</v>
      </c>
      <c r="K25" s="114">
        <v>17</v>
      </c>
      <c r="L25" s="116">
        <v>8.2926829268292686</v>
      </c>
    </row>
    <row r="26" spans="1:12" s="110" customFormat="1" ht="15" customHeight="1" x14ac:dyDescent="0.2">
      <c r="A26" s="120"/>
      <c r="C26" s="121" t="s">
        <v>187</v>
      </c>
      <c r="D26" s="110" t="s">
        <v>188</v>
      </c>
      <c r="E26" s="113">
        <v>0.37572134346327896</v>
      </c>
      <c r="F26" s="115">
        <v>181</v>
      </c>
      <c r="G26" s="114">
        <v>172</v>
      </c>
      <c r="H26" s="114">
        <v>184</v>
      </c>
      <c r="I26" s="114">
        <v>155</v>
      </c>
      <c r="J26" s="140">
        <v>140</v>
      </c>
      <c r="K26" s="114">
        <v>41</v>
      </c>
      <c r="L26" s="116">
        <v>29.285714285714285</v>
      </c>
    </row>
    <row r="27" spans="1:12" s="110" customFormat="1" ht="15" customHeight="1" x14ac:dyDescent="0.2">
      <c r="A27" s="120"/>
      <c r="B27" s="119"/>
      <c r="D27" s="259" t="s">
        <v>106</v>
      </c>
      <c r="E27" s="113">
        <v>56.906077348066297</v>
      </c>
      <c r="F27" s="115">
        <v>103</v>
      </c>
      <c r="G27" s="114">
        <v>92</v>
      </c>
      <c r="H27" s="114">
        <v>95</v>
      </c>
      <c r="I27" s="114">
        <v>80</v>
      </c>
      <c r="J27" s="140">
        <v>72</v>
      </c>
      <c r="K27" s="114">
        <v>31</v>
      </c>
      <c r="L27" s="116">
        <v>43.055555555555557</v>
      </c>
    </row>
    <row r="28" spans="1:12" s="110" customFormat="1" ht="15" customHeight="1" x14ac:dyDescent="0.2">
      <c r="A28" s="120"/>
      <c r="B28" s="119"/>
      <c r="D28" s="259" t="s">
        <v>107</v>
      </c>
      <c r="E28" s="113">
        <v>43.093922651933703</v>
      </c>
      <c r="F28" s="115">
        <v>78</v>
      </c>
      <c r="G28" s="114">
        <v>80</v>
      </c>
      <c r="H28" s="114">
        <v>89</v>
      </c>
      <c r="I28" s="114">
        <v>75</v>
      </c>
      <c r="J28" s="140">
        <v>68</v>
      </c>
      <c r="K28" s="114">
        <v>10</v>
      </c>
      <c r="L28" s="116">
        <v>14.705882352941176</v>
      </c>
    </row>
    <row r="29" spans="1:12" s="110" customFormat="1" ht="24.95" customHeight="1" x14ac:dyDescent="0.2">
      <c r="A29" s="604" t="s">
        <v>189</v>
      </c>
      <c r="B29" s="605"/>
      <c r="C29" s="605"/>
      <c r="D29" s="606"/>
      <c r="E29" s="113">
        <v>91.074023332087847</v>
      </c>
      <c r="F29" s="115">
        <v>43874</v>
      </c>
      <c r="G29" s="114">
        <v>43713</v>
      </c>
      <c r="H29" s="114">
        <v>44560</v>
      </c>
      <c r="I29" s="114">
        <v>43780</v>
      </c>
      <c r="J29" s="140">
        <v>43593</v>
      </c>
      <c r="K29" s="114">
        <v>281</v>
      </c>
      <c r="L29" s="116">
        <v>0.64459890349368021</v>
      </c>
    </row>
    <row r="30" spans="1:12" s="110" customFormat="1" ht="15" customHeight="1" x14ac:dyDescent="0.2">
      <c r="A30" s="120"/>
      <c r="B30" s="119"/>
      <c r="C30" s="258" t="s">
        <v>106</v>
      </c>
      <c r="E30" s="113">
        <v>50.754433149473492</v>
      </c>
      <c r="F30" s="115">
        <v>22268</v>
      </c>
      <c r="G30" s="114">
        <v>22178</v>
      </c>
      <c r="H30" s="114">
        <v>22631</v>
      </c>
      <c r="I30" s="114">
        <v>22227</v>
      </c>
      <c r="J30" s="140">
        <v>22103</v>
      </c>
      <c r="K30" s="114">
        <v>165</v>
      </c>
      <c r="L30" s="116">
        <v>0.74650499932135905</v>
      </c>
    </row>
    <row r="31" spans="1:12" s="110" customFormat="1" ht="15" customHeight="1" x14ac:dyDescent="0.2">
      <c r="A31" s="120"/>
      <c r="B31" s="119"/>
      <c r="C31" s="258" t="s">
        <v>107</v>
      </c>
      <c r="E31" s="113">
        <v>49.245566850526508</v>
      </c>
      <c r="F31" s="115">
        <v>21606</v>
      </c>
      <c r="G31" s="114">
        <v>21535</v>
      </c>
      <c r="H31" s="114">
        <v>21929</v>
      </c>
      <c r="I31" s="114">
        <v>21553</v>
      </c>
      <c r="J31" s="140">
        <v>21490</v>
      </c>
      <c r="K31" s="114">
        <v>116</v>
      </c>
      <c r="L31" s="116">
        <v>0.53978594695207072</v>
      </c>
    </row>
    <row r="32" spans="1:12" s="110" customFormat="1" ht="15" customHeight="1" x14ac:dyDescent="0.2">
      <c r="A32" s="120"/>
      <c r="B32" s="119" t="s">
        <v>117</v>
      </c>
      <c r="C32" s="258"/>
      <c r="E32" s="113">
        <v>8.8906879229459879</v>
      </c>
      <c r="F32" s="115">
        <v>4283</v>
      </c>
      <c r="G32" s="114">
        <v>4040</v>
      </c>
      <c r="H32" s="114">
        <v>4342</v>
      </c>
      <c r="I32" s="114">
        <v>4245</v>
      </c>
      <c r="J32" s="140">
        <v>4047</v>
      </c>
      <c r="K32" s="114">
        <v>236</v>
      </c>
      <c r="L32" s="116">
        <v>5.8314801087225101</v>
      </c>
    </row>
    <row r="33" spans="1:12" s="110" customFormat="1" ht="15" customHeight="1" x14ac:dyDescent="0.2">
      <c r="A33" s="120"/>
      <c r="B33" s="119"/>
      <c r="C33" s="258" t="s">
        <v>106</v>
      </c>
      <c r="E33" s="113">
        <v>65.514826056502457</v>
      </c>
      <c r="F33" s="115">
        <v>2806</v>
      </c>
      <c r="G33" s="114">
        <v>2636</v>
      </c>
      <c r="H33" s="114">
        <v>2803</v>
      </c>
      <c r="I33" s="114">
        <v>2765</v>
      </c>
      <c r="J33" s="140">
        <v>2630</v>
      </c>
      <c r="K33" s="114">
        <v>176</v>
      </c>
      <c r="L33" s="116">
        <v>6.6920152091254756</v>
      </c>
    </row>
    <row r="34" spans="1:12" s="110" customFormat="1" ht="15" customHeight="1" x14ac:dyDescent="0.2">
      <c r="A34" s="120"/>
      <c r="B34" s="119"/>
      <c r="C34" s="258" t="s">
        <v>107</v>
      </c>
      <c r="E34" s="113">
        <v>34.48517394349755</v>
      </c>
      <c r="F34" s="115">
        <v>1477</v>
      </c>
      <c r="G34" s="114">
        <v>1404</v>
      </c>
      <c r="H34" s="114">
        <v>1539</v>
      </c>
      <c r="I34" s="114">
        <v>1480</v>
      </c>
      <c r="J34" s="140">
        <v>1417</v>
      </c>
      <c r="K34" s="114">
        <v>60</v>
      </c>
      <c r="L34" s="116">
        <v>4.2342978122794639</v>
      </c>
    </row>
    <row r="35" spans="1:12" s="110" customFormat="1" ht="24.95" customHeight="1" x14ac:dyDescent="0.2">
      <c r="A35" s="604" t="s">
        <v>190</v>
      </c>
      <c r="B35" s="605"/>
      <c r="C35" s="605"/>
      <c r="D35" s="606"/>
      <c r="E35" s="113">
        <v>67.918379208701793</v>
      </c>
      <c r="F35" s="115">
        <v>32719</v>
      </c>
      <c r="G35" s="114">
        <v>32485</v>
      </c>
      <c r="H35" s="114">
        <v>33360</v>
      </c>
      <c r="I35" s="114">
        <v>32631</v>
      </c>
      <c r="J35" s="140">
        <v>32501</v>
      </c>
      <c r="K35" s="114">
        <v>218</v>
      </c>
      <c r="L35" s="116">
        <v>0.67074859235100459</v>
      </c>
    </row>
    <row r="36" spans="1:12" s="110" customFormat="1" ht="15" customHeight="1" x14ac:dyDescent="0.2">
      <c r="A36" s="120"/>
      <c r="B36" s="119"/>
      <c r="C36" s="258" t="s">
        <v>106</v>
      </c>
      <c r="E36" s="113">
        <v>68.959931538249947</v>
      </c>
      <c r="F36" s="115">
        <v>22563</v>
      </c>
      <c r="G36" s="114">
        <v>22406</v>
      </c>
      <c r="H36" s="114">
        <v>22902</v>
      </c>
      <c r="I36" s="114">
        <v>22484</v>
      </c>
      <c r="J36" s="140">
        <v>22348</v>
      </c>
      <c r="K36" s="114">
        <v>215</v>
      </c>
      <c r="L36" s="116">
        <v>0.96205477000178985</v>
      </c>
    </row>
    <row r="37" spans="1:12" s="110" customFormat="1" ht="15" customHeight="1" x14ac:dyDescent="0.2">
      <c r="A37" s="120"/>
      <c r="B37" s="119"/>
      <c r="C37" s="258" t="s">
        <v>107</v>
      </c>
      <c r="E37" s="113">
        <v>31.040068461750053</v>
      </c>
      <c r="F37" s="115">
        <v>10156</v>
      </c>
      <c r="G37" s="114">
        <v>10079</v>
      </c>
      <c r="H37" s="114">
        <v>10458</v>
      </c>
      <c r="I37" s="114">
        <v>10147</v>
      </c>
      <c r="J37" s="140">
        <v>10153</v>
      </c>
      <c r="K37" s="114">
        <v>3</v>
      </c>
      <c r="L37" s="116">
        <v>2.9547916871860532E-2</v>
      </c>
    </row>
    <row r="38" spans="1:12" s="110" customFormat="1" ht="15" customHeight="1" x14ac:dyDescent="0.2">
      <c r="A38" s="120"/>
      <c r="B38" s="119" t="s">
        <v>182</v>
      </c>
      <c r="C38" s="258"/>
      <c r="E38" s="113">
        <v>32.081620791298214</v>
      </c>
      <c r="F38" s="115">
        <v>15455</v>
      </c>
      <c r="G38" s="114">
        <v>15290</v>
      </c>
      <c r="H38" s="114">
        <v>15564</v>
      </c>
      <c r="I38" s="114">
        <v>15410</v>
      </c>
      <c r="J38" s="140">
        <v>15152</v>
      </c>
      <c r="K38" s="114">
        <v>303</v>
      </c>
      <c r="L38" s="116">
        <v>1.9997360084477296</v>
      </c>
    </row>
    <row r="39" spans="1:12" s="110" customFormat="1" ht="15" customHeight="1" x14ac:dyDescent="0.2">
      <c r="A39" s="120"/>
      <c r="B39" s="119"/>
      <c r="C39" s="258" t="s">
        <v>106</v>
      </c>
      <c r="E39" s="113">
        <v>16.331284373989</v>
      </c>
      <c r="F39" s="115">
        <v>2524</v>
      </c>
      <c r="G39" s="114">
        <v>2423</v>
      </c>
      <c r="H39" s="114">
        <v>2544</v>
      </c>
      <c r="I39" s="114">
        <v>2520</v>
      </c>
      <c r="J39" s="140">
        <v>2394</v>
      </c>
      <c r="K39" s="114">
        <v>130</v>
      </c>
      <c r="L39" s="116">
        <v>5.4302422723475354</v>
      </c>
    </row>
    <row r="40" spans="1:12" s="110" customFormat="1" ht="15" customHeight="1" x14ac:dyDescent="0.2">
      <c r="A40" s="120"/>
      <c r="B40" s="119"/>
      <c r="C40" s="258" t="s">
        <v>107</v>
      </c>
      <c r="E40" s="113">
        <v>83.668715626010993</v>
      </c>
      <c r="F40" s="115">
        <v>12931</v>
      </c>
      <c r="G40" s="114">
        <v>12867</v>
      </c>
      <c r="H40" s="114">
        <v>13020</v>
      </c>
      <c r="I40" s="114">
        <v>12890</v>
      </c>
      <c r="J40" s="140">
        <v>12758</v>
      </c>
      <c r="K40" s="114">
        <v>173</v>
      </c>
      <c r="L40" s="116">
        <v>1.3560119140931179</v>
      </c>
    </row>
    <row r="41" spans="1:12" s="110" customFormat="1" ht="24.75" customHeight="1" x14ac:dyDescent="0.2">
      <c r="A41" s="604" t="s">
        <v>517</v>
      </c>
      <c r="B41" s="605"/>
      <c r="C41" s="605"/>
      <c r="D41" s="606"/>
      <c r="E41" s="113">
        <v>5.1230954456760909</v>
      </c>
      <c r="F41" s="115">
        <v>2468</v>
      </c>
      <c r="G41" s="114">
        <v>2725</v>
      </c>
      <c r="H41" s="114">
        <v>2783</v>
      </c>
      <c r="I41" s="114">
        <v>2115</v>
      </c>
      <c r="J41" s="140">
        <v>2431</v>
      </c>
      <c r="K41" s="114">
        <v>37</v>
      </c>
      <c r="L41" s="116">
        <v>1.5220074043603455</v>
      </c>
    </row>
    <row r="42" spans="1:12" s="110" customFormat="1" ht="15" customHeight="1" x14ac:dyDescent="0.2">
      <c r="A42" s="120"/>
      <c r="B42" s="119"/>
      <c r="C42" s="258" t="s">
        <v>106</v>
      </c>
      <c r="E42" s="113">
        <v>58.873581847649916</v>
      </c>
      <c r="F42" s="115">
        <v>1453</v>
      </c>
      <c r="G42" s="114">
        <v>1650</v>
      </c>
      <c r="H42" s="114">
        <v>1685</v>
      </c>
      <c r="I42" s="114">
        <v>1249</v>
      </c>
      <c r="J42" s="140">
        <v>1410</v>
      </c>
      <c r="K42" s="114">
        <v>43</v>
      </c>
      <c r="L42" s="116">
        <v>3.0496453900709222</v>
      </c>
    </row>
    <row r="43" spans="1:12" s="110" customFormat="1" ht="15" customHeight="1" x14ac:dyDescent="0.2">
      <c r="A43" s="123"/>
      <c r="B43" s="124"/>
      <c r="C43" s="260" t="s">
        <v>107</v>
      </c>
      <c r="D43" s="261"/>
      <c r="E43" s="125">
        <v>41.126418152350084</v>
      </c>
      <c r="F43" s="143">
        <v>1015</v>
      </c>
      <c r="G43" s="144">
        <v>1075</v>
      </c>
      <c r="H43" s="144">
        <v>1098</v>
      </c>
      <c r="I43" s="144">
        <v>866</v>
      </c>
      <c r="J43" s="145">
        <v>1021</v>
      </c>
      <c r="K43" s="144">
        <v>-6</v>
      </c>
      <c r="L43" s="146">
        <v>-0.5876591576885406</v>
      </c>
    </row>
    <row r="44" spans="1:12" s="110" customFormat="1" ht="45.75" customHeight="1" x14ac:dyDescent="0.2">
      <c r="A44" s="604" t="s">
        <v>191</v>
      </c>
      <c r="B44" s="605"/>
      <c r="C44" s="605"/>
      <c r="D44" s="606"/>
      <c r="E44" s="113">
        <v>1.4053223730643085</v>
      </c>
      <c r="F44" s="115">
        <v>677</v>
      </c>
      <c r="G44" s="114">
        <v>685</v>
      </c>
      <c r="H44" s="114">
        <v>695</v>
      </c>
      <c r="I44" s="114">
        <v>679</v>
      </c>
      <c r="J44" s="140">
        <v>698</v>
      </c>
      <c r="K44" s="114">
        <v>-21</v>
      </c>
      <c r="L44" s="116">
        <v>-3.0085959885386822</v>
      </c>
    </row>
    <row r="45" spans="1:12" s="110" customFormat="1" ht="15" customHeight="1" x14ac:dyDescent="0.2">
      <c r="A45" s="120"/>
      <c r="B45" s="119"/>
      <c r="C45" s="258" t="s">
        <v>106</v>
      </c>
      <c r="E45" s="113">
        <v>58.936484490398819</v>
      </c>
      <c r="F45" s="115">
        <v>399</v>
      </c>
      <c r="G45" s="114">
        <v>405</v>
      </c>
      <c r="H45" s="114">
        <v>412</v>
      </c>
      <c r="I45" s="114">
        <v>399</v>
      </c>
      <c r="J45" s="140">
        <v>405</v>
      </c>
      <c r="K45" s="114">
        <v>-6</v>
      </c>
      <c r="L45" s="116">
        <v>-1.4814814814814814</v>
      </c>
    </row>
    <row r="46" spans="1:12" s="110" customFormat="1" ht="15" customHeight="1" x14ac:dyDescent="0.2">
      <c r="A46" s="123"/>
      <c r="B46" s="124"/>
      <c r="C46" s="260" t="s">
        <v>107</v>
      </c>
      <c r="D46" s="261"/>
      <c r="E46" s="125">
        <v>41.063515509601181</v>
      </c>
      <c r="F46" s="143">
        <v>278</v>
      </c>
      <c r="G46" s="144">
        <v>280</v>
      </c>
      <c r="H46" s="144">
        <v>283</v>
      </c>
      <c r="I46" s="144">
        <v>280</v>
      </c>
      <c r="J46" s="145">
        <v>293</v>
      </c>
      <c r="K46" s="144">
        <v>-15</v>
      </c>
      <c r="L46" s="146">
        <v>-5.1194539249146755</v>
      </c>
    </row>
    <row r="47" spans="1:12" s="110" customFormat="1" ht="39" customHeight="1" x14ac:dyDescent="0.2">
      <c r="A47" s="604" t="s">
        <v>518</v>
      </c>
      <c r="B47" s="607"/>
      <c r="C47" s="607"/>
      <c r="D47" s="608"/>
      <c r="E47" s="113">
        <v>0.31137127911321461</v>
      </c>
      <c r="F47" s="115">
        <v>150</v>
      </c>
      <c r="G47" s="114">
        <v>163</v>
      </c>
      <c r="H47" s="114">
        <v>144</v>
      </c>
      <c r="I47" s="114">
        <v>145</v>
      </c>
      <c r="J47" s="140">
        <v>154</v>
      </c>
      <c r="K47" s="114">
        <v>-4</v>
      </c>
      <c r="L47" s="116">
        <v>-2.5974025974025974</v>
      </c>
    </row>
    <row r="48" spans="1:12" s="110" customFormat="1" ht="15" customHeight="1" x14ac:dyDescent="0.2">
      <c r="A48" s="120"/>
      <c r="B48" s="119"/>
      <c r="C48" s="258" t="s">
        <v>106</v>
      </c>
      <c r="E48" s="113">
        <v>46.666666666666664</v>
      </c>
      <c r="F48" s="115">
        <v>70</v>
      </c>
      <c r="G48" s="114">
        <v>70</v>
      </c>
      <c r="H48" s="114">
        <v>58</v>
      </c>
      <c r="I48" s="114">
        <v>58</v>
      </c>
      <c r="J48" s="140">
        <v>63</v>
      </c>
      <c r="K48" s="114">
        <v>7</v>
      </c>
      <c r="L48" s="116">
        <v>11.111111111111111</v>
      </c>
    </row>
    <row r="49" spans="1:12" s="110" customFormat="1" ht="15" customHeight="1" x14ac:dyDescent="0.2">
      <c r="A49" s="123"/>
      <c r="B49" s="124"/>
      <c r="C49" s="260" t="s">
        <v>107</v>
      </c>
      <c r="D49" s="261"/>
      <c r="E49" s="125">
        <v>53.333333333333336</v>
      </c>
      <c r="F49" s="143">
        <v>80</v>
      </c>
      <c r="G49" s="144">
        <v>93</v>
      </c>
      <c r="H49" s="144">
        <v>86</v>
      </c>
      <c r="I49" s="144">
        <v>87</v>
      </c>
      <c r="J49" s="145">
        <v>91</v>
      </c>
      <c r="K49" s="144">
        <v>-11</v>
      </c>
      <c r="L49" s="146">
        <v>-12.087912087912088</v>
      </c>
    </row>
    <row r="50" spans="1:12" s="110" customFormat="1" ht="24.95" customHeight="1" x14ac:dyDescent="0.2">
      <c r="A50" s="609" t="s">
        <v>192</v>
      </c>
      <c r="B50" s="610"/>
      <c r="C50" s="610"/>
      <c r="D50" s="611"/>
      <c r="E50" s="262">
        <v>13.471997342965086</v>
      </c>
      <c r="F50" s="263">
        <v>6490</v>
      </c>
      <c r="G50" s="264">
        <v>6623</v>
      </c>
      <c r="H50" s="264">
        <v>7006</v>
      </c>
      <c r="I50" s="264">
        <v>6491</v>
      </c>
      <c r="J50" s="265">
        <v>6414</v>
      </c>
      <c r="K50" s="263">
        <v>76</v>
      </c>
      <c r="L50" s="266">
        <v>1.1849080137199874</v>
      </c>
    </row>
    <row r="51" spans="1:12" s="110" customFormat="1" ht="15" customHeight="1" x14ac:dyDescent="0.2">
      <c r="A51" s="120"/>
      <c r="B51" s="119"/>
      <c r="C51" s="258" t="s">
        <v>106</v>
      </c>
      <c r="E51" s="113">
        <v>56.117103235747301</v>
      </c>
      <c r="F51" s="115">
        <v>3642</v>
      </c>
      <c r="G51" s="114">
        <v>3682</v>
      </c>
      <c r="H51" s="114">
        <v>3900</v>
      </c>
      <c r="I51" s="114">
        <v>3585</v>
      </c>
      <c r="J51" s="140">
        <v>3527</v>
      </c>
      <c r="K51" s="114">
        <v>115</v>
      </c>
      <c r="L51" s="116">
        <v>3.260561383612135</v>
      </c>
    </row>
    <row r="52" spans="1:12" s="110" customFormat="1" ht="15" customHeight="1" x14ac:dyDescent="0.2">
      <c r="A52" s="120"/>
      <c r="B52" s="119"/>
      <c r="C52" s="258" t="s">
        <v>107</v>
      </c>
      <c r="E52" s="113">
        <v>43.882896764252699</v>
      </c>
      <c r="F52" s="115">
        <v>2848</v>
      </c>
      <c r="G52" s="114">
        <v>2941</v>
      </c>
      <c r="H52" s="114">
        <v>3106</v>
      </c>
      <c r="I52" s="114">
        <v>2906</v>
      </c>
      <c r="J52" s="140">
        <v>2887</v>
      </c>
      <c r="K52" s="114">
        <v>-39</v>
      </c>
      <c r="L52" s="116">
        <v>-1.3508832698302737</v>
      </c>
    </row>
    <row r="53" spans="1:12" s="110" customFormat="1" ht="15" customHeight="1" x14ac:dyDescent="0.2">
      <c r="A53" s="120"/>
      <c r="B53" s="119"/>
      <c r="C53" s="258" t="s">
        <v>187</v>
      </c>
      <c r="D53" s="110" t="s">
        <v>193</v>
      </c>
      <c r="E53" s="113">
        <v>26.856702619414484</v>
      </c>
      <c r="F53" s="115">
        <v>1743</v>
      </c>
      <c r="G53" s="114">
        <v>2032</v>
      </c>
      <c r="H53" s="114">
        <v>2115</v>
      </c>
      <c r="I53" s="114">
        <v>1564</v>
      </c>
      <c r="J53" s="140">
        <v>1705</v>
      </c>
      <c r="K53" s="114">
        <v>38</v>
      </c>
      <c r="L53" s="116">
        <v>2.2287390029325511</v>
      </c>
    </row>
    <row r="54" spans="1:12" s="110" customFormat="1" ht="15" customHeight="1" x14ac:dyDescent="0.2">
      <c r="A54" s="120"/>
      <c r="B54" s="119"/>
      <c r="D54" s="267" t="s">
        <v>194</v>
      </c>
      <c r="E54" s="113">
        <v>61.044176706827308</v>
      </c>
      <c r="F54" s="115">
        <v>1064</v>
      </c>
      <c r="G54" s="114">
        <v>1233</v>
      </c>
      <c r="H54" s="114">
        <v>1291</v>
      </c>
      <c r="I54" s="114">
        <v>947</v>
      </c>
      <c r="J54" s="140">
        <v>1022</v>
      </c>
      <c r="K54" s="114">
        <v>42</v>
      </c>
      <c r="L54" s="116">
        <v>4.1095890410958908</v>
      </c>
    </row>
    <row r="55" spans="1:12" s="110" customFormat="1" ht="15" customHeight="1" x14ac:dyDescent="0.2">
      <c r="A55" s="120"/>
      <c r="B55" s="119"/>
      <c r="D55" s="267" t="s">
        <v>195</v>
      </c>
      <c r="E55" s="113">
        <v>38.955823293172692</v>
      </c>
      <c r="F55" s="115">
        <v>679</v>
      </c>
      <c r="G55" s="114">
        <v>799</v>
      </c>
      <c r="H55" s="114">
        <v>824</v>
      </c>
      <c r="I55" s="114">
        <v>617</v>
      </c>
      <c r="J55" s="140">
        <v>683</v>
      </c>
      <c r="K55" s="114">
        <v>-4</v>
      </c>
      <c r="L55" s="116">
        <v>-0.58565153733528552</v>
      </c>
    </row>
    <row r="56" spans="1:12" s="110" customFormat="1" ht="15" customHeight="1" x14ac:dyDescent="0.2">
      <c r="A56" s="120"/>
      <c r="B56" s="119" t="s">
        <v>196</v>
      </c>
      <c r="C56" s="258"/>
      <c r="E56" s="113">
        <v>70.899240254078961</v>
      </c>
      <c r="F56" s="115">
        <v>34155</v>
      </c>
      <c r="G56" s="114">
        <v>33701</v>
      </c>
      <c r="H56" s="114">
        <v>34302</v>
      </c>
      <c r="I56" s="114">
        <v>34005</v>
      </c>
      <c r="J56" s="140">
        <v>33766</v>
      </c>
      <c r="K56" s="114">
        <v>389</v>
      </c>
      <c r="L56" s="116">
        <v>1.1520464372445656</v>
      </c>
    </row>
    <row r="57" spans="1:12" s="110" customFormat="1" ht="15" customHeight="1" x14ac:dyDescent="0.2">
      <c r="A57" s="120"/>
      <c r="B57" s="119"/>
      <c r="C57" s="258" t="s">
        <v>106</v>
      </c>
      <c r="E57" s="113">
        <v>50.73927682623335</v>
      </c>
      <c r="F57" s="115">
        <v>17330</v>
      </c>
      <c r="G57" s="114">
        <v>17095</v>
      </c>
      <c r="H57" s="114">
        <v>17408</v>
      </c>
      <c r="I57" s="114">
        <v>17306</v>
      </c>
      <c r="J57" s="140">
        <v>17162</v>
      </c>
      <c r="K57" s="114">
        <v>168</v>
      </c>
      <c r="L57" s="116">
        <v>0.97890688730917141</v>
      </c>
    </row>
    <row r="58" spans="1:12" s="110" customFormat="1" ht="15" customHeight="1" x14ac:dyDescent="0.2">
      <c r="A58" s="120"/>
      <c r="B58" s="119"/>
      <c r="C58" s="258" t="s">
        <v>107</v>
      </c>
      <c r="E58" s="113">
        <v>49.26072317376665</v>
      </c>
      <c r="F58" s="115">
        <v>16825</v>
      </c>
      <c r="G58" s="114">
        <v>16606</v>
      </c>
      <c r="H58" s="114">
        <v>16894</v>
      </c>
      <c r="I58" s="114">
        <v>16699</v>
      </c>
      <c r="J58" s="140">
        <v>16604</v>
      </c>
      <c r="K58" s="114">
        <v>221</v>
      </c>
      <c r="L58" s="116">
        <v>1.3310045772103107</v>
      </c>
    </row>
    <row r="59" spans="1:12" s="110" customFormat="1" ht="15" customHeight="1" x14ac:dyDescent="0.2">
      <c r="A59" s="120"/>
      <c r="B59" s="119"/>
      <c r="C59" s="258" t="s">
        <v>105</v>
      </c>
      <c r="D59" s="110" t="s">
        <v>197</v>
      </c>
      <c r="E59" s="113">
        <v>92.902942468159864</v>
      </c>
      <c r="F59" s="115">
        <v>31731</v>
      </c>
      <c r="G59" s="114">
        <v>31296</v>
      </c>
      <c r="H59" s="114">
        <v>31867</v>
      </c>
      <c r="I59" s="114">
        <v>31618</v>
      </c>
      <c r="J59" s="140">
        <v>31398</v>
      </c>
      <c r="K59" s="114">
        <v>333</v>
      </c>
      <c r="L59" s="116">
        <v>1.0605771068220906</v>
      </c>
    </row>
    <row r="60" spans="1:12" s="110" customFormat="1" ht="15" customHeight="1" x14ac:dyDescent="0.2">
      <c r="A60" s="120"/>
      <c r="B60" s="119"/>
      <c r="C60" s="258"/>
      <c r="D60" s="267" t="s">
        <v>198</v>
      </c>
      <c r="E60" s="113">
        <v>49.251520595001736</v>
      </c>
      <c r="F60" s="115">
        <v>15628</v>
      </c>
      <c r="G60" s="114">
        <v>15409</v>
      </c>
      <c r="H60" s="114">
        <v>15691</v>
      </c>
      <c r="I60" s="114">
        <v>15613</v>
      </c>
      <c r="J60" s="140">
        <v>15482</v>
      </c>
      <c r="K60" s="114">
        <v>146</v>
      </c>
      <c r="L60" s="116">
        <v>0.94303061619945738</v>
      </c>
    </row>
    <row r="61" spans="1:12" s="110" customFormat="1" ht="15" customHeight="1" x14ac:dyDescent="0.2">
      <c r="A61" s="120"/>
      <c r="B61" s="119"/>
      <c r="C61" s="258"/>
      <c r="D61" s="267" t="s">
        <v>199</v>
      </c>
      <c r="E61" s="113">
        <v>50.748479404998264</v>
      </c>
      <c r="F61" s="115">
        <v>16103</v>
      </c>
      <c r="G61" s="114">
        <v>15887</v>
      </c>
      <c r="H61" s="114">
        <v>16176</v>
      </c>
      <c r="I61" s="114">
        <v>16005</v>
      </c>
      <c r="J61" s="140">
        <v>15916</v>
      </c>
      <c r="K61" s="114">
        <v>187</v>
      </c>
      <c r="L61" s="116">
        <v>1.1749183211862277</v>
      </c>
    </row>
    <row r="62" spans="1:12" s="110" customFormat="1" ht="15" customHeight="1" x14ac:dyDescent="0.2">
      <c r="A62" s="120"/>
      <c r="B62" s="119"/>
      <c r="C62" s="258"/>
      <c r="D62" s="258" t="s">
        <v>200</v>
      </c>
      <c r="E62" s="113">
        <v>7.0970575318401403</v>
      </c>
      <c r="F62" s="115">
        <v>2424</v>
      </c>
      <c r="G62" s="114">
        <v>2405</v>
      </c>
      <c r="H62" s="114">
        <v>2435</v>
      </c>
      <c r="I62" s="114">
        <v>2387</v>
      </c>
      <c r="J62" s="140">
        <v>2368</v>
      </c>
      <c r="K62" s="114">
        <v>56</v>
      </c>
      <c r="L62" s="116">
        <v>2.3648648648648649</v>
      </c>
    </row>
    <row r="63" spans="1:12" s="110" customFormat="1" ht="15" customHeight="1" x14ac:dyDescent="0.2">
      <c r="A63" s="120"/>
      <c r="B63" s="119"/>
      <c r="C63" s="258"/>
      <c r="D63" s="267" t="s">
        <v>198</v>
      </c>
      <c r="E63" s="113">
        <v>70.21452145214522</v>
      </c>
      <c r="F63" s="115">
        <v>1702</v>
      </c>
      <c r="G63" s="114">
        <v>1686</v>
      </c>
      <c r="H63" s="114">
        <v>1717</v>
      </c>
      <c r="I63" s="114">
        <v>1693</v>
      </c>
      <c r="J63" s="140">
        <v>1680</v>
      </c>
      <c r="K63" s="114">
        <v>22</v>
      </c>
      <c r="L63" s="116">
        <v>1.3095238095238095</v>
      </c>
    </row>
    <row r="64" spans="1:12" s="110" customFormat="1" ht="15" customHeight="1" x14ac:dyDescent="0.2">
      <c r="A64" s="120"/>
      <c r="B64" s="119"/>
      <c r="C64" s="258"/>
      <c r="D64" s="267" t="s">
        <v>199</v>
      </c>
      <c r="E64" s="113">
        <v>29.785478547854787</v>
      </c>
      <c r="F64" s="115">
        <v>722</v>
      </c>
      <c r="G64" s="114">
        <v>719</v>
      </c>
      <c r="H64" s="114">
        <v>718</v>
      </c>
      <c r="I64" s="114">
        <v>694</v>
      </c>
      <c r="J64" s="140">
        <v>688</v>
      </c>
      <c r="K64" s="114">
        <v>34</v>
      </c>
      <c r="L64" s="116">
        <v>4.941860465116279</v>
      </c>
    </row>
    <row r="65" spans="1:12" s="110" customFormat="1" ht="15" customHeight="1" x14ac:dyDescent="0.2">
      <c r="A65" s="120"/>
      <c r="B65" s="119" t="s">
        <v>201</v>
      </c>
      <c r="C65" s="258"/>
      <c r="E65" s="113">
        <v>7.4770623157719935</v>
      </c>
      <c r="F65" s="115">
        <v>3602</v>
      </c>
      <c r="G65" s="114">
        <v>3543</v>
      </c>
      <c r="H65" s="114">
        <v>3536</v>
      </c>
      <c r="I65" s="114">
        <v>3497</v>
      </c>
      <c r="J65" s="140">
        <v>3459</v>
      </c>
      <c r="K65" s="114">
        <v>143</v>
      </c>
      <c r="L65" s="116">
        <v>4.1341428158427291</v>
      </c>
    </row>
    <row r="66" spans="1:12" s="110" customFormat="1" ht="15" customHeight="1" x14ac:dyDescent="0.2">
      <c r="A66" s="120"/>
      <c r="B66" s="119"/>
      <c r="C66" s="258" t="s">
        <v>106</v>
      </c>
      <c r="E66" s="113">
        <v>49.861188228761797</v>
      </c>
      <c r="F66" s="115">
        <v>1796</v>
      </c>
      <c r="G66" s="114">
        <v>1759</v>
      </c>
      <c r="H66" s="114">
        <v>1748</v>
      </c>
      <c r="I66" s="114">
        <v>1745</v>
      </c>
      <c r="J66" s="140">
        <v>1729</v>
      </c>
      <c r="K66" s="114">
        <v>67</v>
      </c>
      <c r="L66" s="116">
        <v>3.8750722961249275</v>
      </c>
    </row>
    <row r="67" spans="1:12" s="110" customFormat="1" ht="15" customHeight="1" x14ac:dyDescent="0.2">
      <c r="A67" s="120"/>
      <c r="B67" s="119"/>
      <c r="C67" s="258" t="s">
        <v>107</v>
      </c>
      <c r="E67" s="113">
        <v>50.138811771238203</v>
      </c>
      <c r="F67" s="115">
        <v>1806</v>
      </c>
      <c r="G67" s="114">
        <v>1784</v>
      </c>
      <c r="H67" s="114">
        <v>1788</v>
      </c>
      <c r="I67" s="114">
        <v>1752</v>
      </c>
      <c r="J67" s="140">
        <v>1730</v>
      </c>
      <c r="K67" s="114">
        <v>76</v>
      </c>
      <c r="L67" s="116">
        <v>4.3930635838150289</v>
      </c>
    </row>
    <row r="68" spans="1:12" s="110" customFormat="1" ht="15" customHeight="1" x14ac:dyDescent="0.2">
      <c r="A68" s="120"/>
      <c r="B68" s="119"/>
      <c r="C68" s="258" t="s">
        <v>105</v>
      </c>
      <c r="D68" s="110" t="s">
        <v>202</v>
      </c>
      <c r="E68" s="113">
        <v>18.378678511937814</v>
      </c>
      <c r="F68" s="115">
        <v>662</v>
      </c>
      <c r="G68" s="114">
        <v>635</v>
      </c>
      <c r="H68" s="114">
        <v>629</v>
      </c>
      <c r="I68" s="114">
        <v>609</v>
      </c>
      <c r="J68" s="140">
        <v>581</v>
      </c>
      <c r="K68" s="114">
        <v>81</v>
      </c>
      <c r="L68" s="116">
        <v>13.941480206540447</v>
      </c>
    </row>
    <row r="69" spans="1:12" s="110" customFormat="1" ht="15" customHeight="1" x14ac:dyDescent="0.2">
      <c r="A69" s="120"/>
      <c r="B69" s="119"/>
      <c r="C69" s="258"/>
      <c r="D69" s="267" t="s">
        <v>198</v>
      </c>
      <c r="E69" s="113">
        <v>46.374622356495472</v>
      </c>
      <c r="F69" s="115">
        <v>307</v>
      </c>
      <c r="G69" s="114">
        <v>291</v>
      </c>
      <c r="H69" s="114">
        <v>288</v>
      </c>
      <c r="I69" s="114">
        <v>279</v>
      </c>
      <c r="J69" s="140">
        <v>266</v>
      </c>
      <c r="K69" s="114">
        <v>41</v>
      </c>
      <c r="L69" s="116">
        <v>15.413533834586467</v>
      </c>
    </row>
    <row r="70" spans="1:12" s="110" customFormat="1" ht="15" customHeight="1" x14ac:dyDescent="0.2">
      <c r="A70" s="120"/>
      <c r="B70" s="119"/>
      <c r="C70" s="258"/>
      <c r="D70" s="267" t="s">
        <v>199</v>
      </c>
      <c r="E70" s="113">
        <v>53.625377643504528</v>
      </c>
      <c r="F70" s="115">
        <v>355</v>
      </c>
      <c r="G70" s="114">
        <v>344</v>
      </c>
      <c r="H70" s="114">
        <v>341</v>
      </c>
      <c r="I70" s="114">
        <v>330</v>
      </c>
      <c r="J70" s="140">
        <v>315</v>
      </c>
      <c r="K70" s="114">
        <v>40</v>
      </c>
      <c r="L70" s="116">
        <v>12.698412698412698</v>
      </c>
    </row>
    <row r="71" spans="1:12" s="110" customFormat="1" ht="15" customHeight="1" x14ac:dyDescent="0.2">
      <c r="A71" s="120"/>
      <c r="B71" s="119"/>
      <c r="C71" s="258"/>
      <c r="D71" s="110" t="s">
        <v>203</v>
      </c>
      <c r="E71" s="113">
        <v>75.95780122154359</v>
      </c>
      <c r="F71" s="115">
        <v>2736</v>
      </c>
      <c r="G71" s="114">
        <v>2691</v>
      </c>
      <c r="H71" s="114">
        <v>2697</v>
      </c>
      <c r="I71" s="114">
        <v>2678</v>
      </c>
      <c r="J71" s="140">
        <v>2682</v>
      </c>
      <c r="K71" s="114">
        <v>54</v>
      </c>
      <c r="L71" s="116">
        <v>2.0134228187919465</v>
      </c>
    </row>
    <row r="72" spans="1:12" s="110" customFormat="1" ht="15" customHeight="1" x14ac:dyDescent="0.2">
      <c r="A72" s="120"/>
      <c r="B72" s="119"/>
      <c r="C72" s="258"/>
      <c r="D72" s="267" t="s">
        <v>198</v>
      </c>
      <c r="E72" s="113">
        <v>50.109649122807021</v>
      </c>
      <c r="F72" s="115">
        <v>1371</v>
      </c>
      <c r="G72" s="114">
        <v>1338</v>
      </c>
      <c r="H72" s="114">
        <v>1339</v>
      </c>
      <c r="I72" s="114">
        <v>1345</v>
      </c>
      <c r="J72" s="140">
        <v>1346</v>
      </c>
      <c r="K72" s="114">
        <v>25</v>
      </c>
      <c r="L72" s="116">
        <v>1.8573551263001487</v>
      </c>
    </row>
    <row r="73" spans="1:12" s="110" customFormat="1" ht="15" customHeight="1" x14ac:dyDescent="0.2">
      <c r="A73" s="120"/>
      <c r="B73" s="119"/>
      <c r="C73" s="258"/>
      <c r="D73" s="267" t="s">
        <v>199</v>
      </c>
      <c r="E73" s="113">
        <v>49.890350877192979</v>
      </c>
      <c r="F73" s="115">
        <v>1365</v>
      </c>
      <c r="G73" s="114">
        <v>1353</v>
      </c>
      <c r="H73" s="114">
        <v>1358</v>
      </c>
      <c r="I73" s="114">
        <v>1333</v>
      </c>
      <c r="J73" s="140">
        <v>1336</v>
      </c>
      <c r="K73" s="114">
        <v>29</v>
      </c>
      <c r="L73" s="116">
        <v>2.1706586826347305</v>
      </c>
    </row>
    <row r="74" spans="1:12" s="110" customFormat="1" ht="15" customHeight="1" x14ac:dyDescent="0.2">
      <c r="A74" s="120"/>
      <c r="B74" s="119"/>
      <c r="C74" s="258"/>
      <c r="D74" s="110" t="s">
        <v>204</v>
      </c>
      <c r="E74" s="113">
        <v>5.6635202665186011</v>
      </c>
      <c r="F74" s="115">
        <v>204</v>
      </c>
      <c r="G74" s="114">
        <v>217</v>
      </c>
      <c r="H74" s="114">
        <v>210</v>
      </c>
      <c r="I74" s="114">
        <v>210</v>
      </c>
      <c r="J74" s="140">
        <v>196</v>
      </c>
      <c r="K74" s="114">
        <v>8</v>
      </c>
      <c r="L74" s="116">
        <v>4.0816326530612246</v>
      </c>
    </row>
    <row r="75" spans="1:12" s="110" customFormat="1" ht="15" customHeight="1" x14ac:dyDescent="0.2">
      <c r="A75" s="120"/>
      <c r="B75" s="119"/>
      <c r="C75" s="258"/>
      <c r="D75" s="267" t="s">
        <v>198</v>
      </c>
      <c r="E75" s="113">
        <v>57.843137254901961</v>
      </c>
      <c r="F75" s="115">
        <v>118</v>
      </c>
      <c r="G75" s="114">
        <v>130</v>
      </c>
      <c r="H75" s="114">
        <v>121</v>
      </c>
      <c r="I75" s="114">
        <v>121</v>
      </c>
      <c r="J75" s="140">
        <v>117</v>
      </c>
      <c r="K75" s="114">
        <v>1</v>
      </c>
      <c r="L75" s="116">
        <v>0.85470085470085466</v>
      </c>
    </row>
    <row r="76" spans="1:12" s="110" customFormat="1" ht="15" customHeight="1" x14ac:dyDescent="0.2">
      <c r="A76" s="120"/>
      <c r="B76" s="119"/>
      <c r="C76" s="258"/>
      <c r="D76" s="267" t="s">
        <v>199</v>
      </c>
      <c r="E76" s="113">
        <v>42.156862745098039</v>
      </c>
      <c r="F76" s="115">
        <v>86</v>
      </c>
      <c r="G76" s="114">
        <v>87</v>
      </c>
      <c r="H76" s="114">
        <v>89</v>
      </c>
      <c r="I76" s="114">
        <v>89</v>
      </c>
      <c r="J76" s="140">
        <v>79</v>
      </c>
      <c r="K76" s="114">
        <v>7</v>
      </c>
      <c r="L76" s="116">
        <v>8.8607594936708853</v>
      </c>
    </row>
    <row r="77" spans="1:12" s="110" customFormat="1" ht="15" customHeight="1" x14ac:dyDescent="0.2">
      <c r="A77" s="534"/>
      <c r="B77" s="119" t="s">
        <v>205</v>
      </c>
      <c r="C77" s="268"/>
      <c r="D77" s="182"/>
      <c r="E77" s="113">
        <v>8.1517000871839578</v>
      </c>
      <c r="F77" s="115">
        <v>3927</v>
      </c>
      <c r="G77" s="114">
        <v>3908</v>
      </c>
      <c r="H77" s="114">
        <v>4080</v>
      </c>
      <c r="I77" s="114">
        <v>4048</v>
      </c>
      <c r="J77" s="140">
        <v>4014</v>
      </c>
      <c r="K77" s="114">
        <v>-87</v>
      </c>
      <c r="L77" s="116">
        <v>-2.1674140508221225</v>
      </c>
    </row>
    <row r="78" spans="1:12" s="110" customFormat="1" ht="15" customHeight="1" x14ac:dyDescent="0.2">
      <c r="A78" s="120"/>
      <c r="B78" s="119"/>
      <c r="C78" s="268" t="s">
        <v>106</v>
      </c>
      <c r="D78" s="182"/>
      <c r="E78" s="113">
        <v>59.052711993888465</v>
      </c>
      <c r="F78" s="115">
        <v>2319</v>
      </c>
      <c r="G78" s="114">
        <v>2293</v>
      </c>
      <c r="H78" s="114">
        <v>2390</v>
      </c>
      <c r="I78" s="114">
        <v>2368</v>
      </c>
      <c r="J78" s="140">
        <v>2324</v>
      </c>
      <c r="K78" s="114">
        <v>-5</v>
      </c>
      <c r="L78" s="116">
        <v>-0.21514629948364888</v>
      </c>
    </row>
    <row r="79" spans="1:12" s="110" customFormat="1" ht="15" customHeight="1" x14ac:dyDescent="0.2">
      <c r="A79" s="123"/>
      <c r="B79" s="124"/>
      <c r="C79" s="260" t="s">
        <v>107</v>
      </c>
      <c r="D79" s="261"/>
      <c r="E79" s="125">
        <v>40.947288006111535</v>
      </c>
      <c r="F79" s="143">
        <v>1608</v>
      </c>
      <c r="G79" s="144">
        <v>1615</v>
      </c>
      <c r="H79" s="144">
        <v>1690</v>
      </c>
      <c r="I79" s="144">
        <v>1680</v>
      </c>
      <c r="J79" s="145">
        <v>1690</v>
      </c>
      <c r="K79" s="144">
        <v>-82</v>
      </c>
      <c r="L79" s="146">
        <v>-4.8520710059171597</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86:L86"/>
    <mergeCell ref="A35:D35"/>
    <mergeCell ref="A41:D41"/>
    <mergeCell ref="A44:D44"/>
    <mergeCell ref="A47:D47"/>
    <mergeCell ref="A50:D50"/>
    <mergeCell ref="A85:L85"/>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3" t="s">
        <v>104</v>
      </c>
      <c r="B11" s="614"/>
      <c r="C11" s="285">
        <v>100</v>
      </c>
      <c r="D11" s="115">
        <v>48174</v>
      </c>
      <c r="E11" s="114">
        <v>47775</v>
      </c>
      <c r="F11" s="114">
        <v>48924</v>
      </c>
      <c r="G11" s="114">
        <v>48041</v>
      </c>
      <c r="H11" s="140">
        <v>47653</v>
      </c>
      <c r="I11" s="115">
        <v>521</v>
      </c>
      <c r="J11" s="116">
        <v>1.0933204625102302</v>
      </c>
    </row>
    <row r="12" spans="1:15" s="110" customFormat="1" ht="24.95" customHeight="1" x14ac:dyDescent="0.2">
      <c r="A12" s="193" t="s">
        <v>132</v>
      </c>
      <c r="B12" s="194" t="s">
        <v>133</v>
      </c>
      <c r="C12" s="113">
        <v>1.8661518661518661</v>
      </c>
      <c r="D12" s="115">
        <v>899</v>
      </c>
      <c r="E12" s="114">
        <v>874</v>
      </c>
      <c r="F12" s="114">
        <v>912</v>
      </c>
      <c r="G12" s="114">
        <v>900</v>
      </c>
      <c r="H12" s="140">
        <v>872</v>
      </c>
      <c r="I12" s="115">
        <v>27</v>
      </c>
      <c r="J12" s="116">
        <v>3.096330275229358</v>
      </c>
    </row>
    <row r="13" spans="1:15" s="110" customFormat="1" ht="24.95" customHeight="1" x14ac:dyDescent="0.2">
      <c r="A13" s="193" t="s">
        <v>134</v>
      </c>
      <c r="B13" s="199" t="s">
        <v>214</v>
      </c>
      <c r="C13" s="113">
        <v>1.826711504130859</v>
      </c>
      <c r="D13" s="115">
        <v>880</v>
      </c>
      <c r="E13" s="114">
        <v>877</v>
      </c>
      <c r="F13" s="114">
        <v>865</v>
      </c>
      <c r="G13" s="114">
        <v>855</v>
      </c>
      <c r="H13" s="140">
        <v>849</v>
      </c>
      <c r="I13" s="115">
        <v>31</v>
      </c>
      <c r="J13" s="116">
        <v>3.6513545347467611</v>
      </c>
    </row>
    <row r="14" spans="1:15" s="287" customFormat="1" ht="24" customHeight="1" x14ac:dyDescent="0.2">
      <c r="A14" s="193" t="s">
        <v>215</v>
      </c>
      <c r="B14" s="199" t="s">
        <v>137</v>
      </c>
      <c r="C14" s="113">
        <v>14.223440029891643</v>
      </c>
      <c r="D14" s="115">
        <v>6852</v>
      </c>
      <c r="E14" s="114">
        <v>6918</v>
      </c>
      <c r="F14" s="114">
        <v>6989</v>
      </c>
      <c r="G14" s="114">
        <v>6979</v>
      </c>
      <c r="H14" s="140">
        <v>7061</v>
      </c>
      <c r="I14" s="115">
        <v>-209</v>
      </c>
      <c r="J14" s="116">
        <v>-2.9599206911202378</v>
      </c>
      <c r="K14" s="110"/>
      <c r="L14" s="110"/>
      <c r="M14" s="110"/>
      <c r="N14" s="110"/>
      <c r="O14" s="110"/>
    </row>
    <row r="15" spans="1:15" s="110" customFormat="1" ht="24.75" customHeight="1" x14ac:dyDescent="0.2">
      <c r="A15" s="193" t="s">
        <v>216</v>
      </c>
      <c r="B15" s="199" t="s">
        <v>217</v>
      </c>
      <c r="C15" s="113">
        <v>5.1770664673890483</v>
      </c>
      <c r="D15" s="115">
        <v>2494</v>
      </c>
      <c r="E15" s="114">
        <v>2503</v>
      </c>
      <c r="F15" s="114">
        <v>2506</v>
      </c>
      <c r="G15" s="114">
        <v>2481</v>
      </c>
      <c r="H15" s="140">
        <v>2510</v>
      </c>
      <c r="I15" s="115">
        <v>-16</v>
      </c>
      <c r="J15" s="116">
        <v>-0.63745019920318724</v>
      </c>
    </row>
    <row r="16" spans="1:15" s="287" customFormat="1" ht="24.95" customHeight="1" x14ac:dyDescent="0.2">
      <c r="A16" s="193" t="s">
        <v>218</v>
      </c>
      <c r="B16" s="199" t="s">
        <v>141</v>
      </c>
      <c r="C16" s="113">
        <v>5.1874455100261549</v>
      </c>
      <c r="D16" s="115">
        <v>2499</v>
      </c>
      <c r="E16" s="114">
        <v>2531</v>
      </c>
      <c r="F16" s="114">
        <v>2566</v>
      </c>
      <c r="G16" s="114">
        <v>2529</v>
      </c>
      <c r="H16" s="140">
        <v>2574</v>
      </c>
      <c r="I16" s="115">
        <v>-75</v>
      </c>
      <c r="J16" s="116">
        <v>-2.9137529137529139</v>
      </c>
      <c r="K16" s="110"/>
      <c r="L16" s="110"/>
      <c r="M16" s="110"/>
      <c r="N16" s="110"/>
      <c r="O16" s="110"/>
    </row>
    <row r="17" spans="1:15" s="110" customFormat="1" ht="24.95" customHeight="1" x14ac:dyDescent="0.2">
      <c r="A17" s="193" t="s">
        <v>219</v>
      </c>
      <c r="B17" s="199" t="s">
        <v>220</v>
      </c>
      <c r="C17" s="113">
        <v>3.8589280524764398</v>
      </c>
      <c r="D17" s="115">
        <v>1859</v>
      </c>
      <c r="E17" s="114">
        <v>1884</v>
      </c>
      <c r="F17" s="114">
        <v>1917</v>
      </c>
      <c r="G17" s="114">
        <v>1969</v>
      </c>
      <c r="H17" s="140">
        <v>1977</v>
      </c>
      <c r="I17" s="115">
        <v>-118</v>
      </c>
      <c r="J17" s="116">
        <v>-5.9686393525543755</v>
      </c>
    </row>
    <row r="18" spans="1:15" s="287" customFormat="1" ht="24.95" customHeight="1" x14ac:dyDescent="0.2">
      <c r="A18" s="201" t="s">
        <v>144</v>
      </c>
      <c r="B18" s="202" t="s">
        <v>145</v>
      </c>
      <c r="C18" s="113">
        <v>7.935816000332129</v>
      </c>
      <c r="D18" s="115">
        <v>3823</v>
      </c>
      <c r="E18" s="114">
        <v>3755</v>
      </c>
      <c r="F18" s="114">
        <v>3851</v>
      </c>
      <c r="G18" s="114">
        <v>3721</v>
      </c>
      <c r="H18" s="140">
        <v>3620</v>
      </c>
      <c r="I18" s="115">
        <v>203</v>
      </c>
      <c r="J18" s="116">
        <v>5.6077348066298338</v>
      </c>
      <c r="K18" s="110"/>
      <c r="L18" s="110"/>
      <c r="M18" s="110"/>
      <c r="N18" s="110"/>
      <c r="O18" s="110"/>
    </row>
    <row r="19" spans="1:15" s="110" customFormat="1" ht="24.95" customHeight="1" x14ac:dyDescent="0.2">
      <c r="A19" s="193" t="s">
        <v>146</v>
      </c>
      <c r="B19" s="199" t="s">
        <v>147</v>
      </c>
      <c r="C19" s="113">
        <v>18.348071573878027</v>
      </c>
      <c r="D19" s="115">
        <v>8839</v>
      </c>
      <c r="E19" s="114">
        <v>8848</v>
      </c>
      <c r="F19" s="114">
        <v>8924</v>
      </c>
      <c r="G19" s="114">
        <v>8716</v>
      </c>
      <c r="H19" s="140">
        <v>8682</v>
      </c>
      <c r="I19" s="115">
        <v>157</v>
      </c>
      <c r="J19" s="116">
        <v>1.8083390923750289</v>
      </c>
    </row>
    <row r="20" spans="1:15" s="287" customFormat="1" ht="24.95" customHeight="1" x14ac:dyDescent="0.2">
      <c r="A20" s="193" t="s">
        <v>148</v>
      </c>
      <c r="B20" s="199" t="s">
        <v>149</v>
      </c>
      <c r="C20" s="113">
        <v>6.5657823722339854</v>
      </c>
      <c r="D20" s="115">
        <v>3163</v>
      </c>
      <c r="E20" s="114">
        <v>3142</v>
      </c>
      <c r="F20" s="114">
        <v>3145</v>
      </c>
      <c r="G20" s="114">
        <v>3113</v>
      </c>
      <c r="H20" s="140">
        <v>3118</v>
      </c>
      <c r="I20" s="115">
        <v>45</v>
      </c>
      <c r="J20" s="116">
        <v>1.4432328415651059</v>
      </c>
      <c r="K20" s="110"/>
      <c r="L20" s="110"/>
      <c r="M20" s="110"/>
      <c r="N20" s="110"/>
      <c r="O20" s="110"/>
    </row>
    <row r="21" spans="1:15" s="110" customFormat="1" ht="24.95" customHeight="1" x14ac:dyDescent="0.2">
      <c r="A21" s="201" t="s">
        <v>150</v>
      </c>
      <c r="B21" s="202" t="s">
        <v>151</v>
      </c>
      <c r="C21" s="113">
        <v>5.311994021671441</v>
      </c>
      <c r="D21" s="115">
        <v>2559</v>
      </c>
      <c r="E21" s="114">
        <v>2560</v>
      </c>
      <c r="F21" s="114">
        <v>2819</v>
      </c>
      <c r="G21" s="114">
        <v>2771</v>
      </c>
      <c r="H21" s="140">
        <v>2625</v>
      </c>
      <c r="I21" s="115">
        <v>-66</v>
      </c>
      <c r="J21" s="116">
        <v>-2.5142857142857142</v>
      </c>
    </row>
    <row r="22" spans="1:15" s="110" customFormat="1" ht="24.95" customHeight="1" x14ac:dyDescent="0.2">
      <c r="A22" s="201" t="s">
        <v>152</v>
      </c>
      <c r="B22" s="199" t="s">
        <v>153</v>
      </c>
      <c r="C22" s="113">
        <v>0.90505251795574371</v>
      </c>
      <c r="D22" s="115">
        <v>436</v>
      </c>
      <c r="E22" s="114">
        <v>431</v>
      </c>
      <c r="F22" s="114">
        <v>406</v>
      </c>
      <c r="G22" s="114">
        <v>404</v>
      </c>
      <c r="H22" s="140">
        <v>403</v>
      </c>
      <c r="I22" s="115">
        <v>33</v>
      </c>
      <c r="J22" s="116">
        <v>8.1885856079404462</v>
      </c>
    </row>
    <row r="23" spans="1:15" s="110" customFormat="1" ht="24.95" customHeight="1" x14ac:dyDescent="0.2">
      <c r="A23" s="193" t="s">
        <v>154</v>
      </c>
      <c r="B23" s="199" t="s">
        <v>155</v>
      </c>
      <c r="C23" s="113">
        <v>1.7208452692323659</v>
      </c>
      <c r="D23" s="115">
        <v>829</v>
      </c>
      <c r="E23" s="114">
        <v>827</v>
      </c>
      <c r="F23" s="114">
        <v>836</v>
      </c>
      <c r="G23" s="114">
        <v>817</v>
      </c>
      <c r="H23" s="140">
        <v>837</v>
      </c>
      <c r="I23" s="115">
        <v>-8</v>
      </c>
      <c r="J23" s="116">
        <v>-0.95579450418160095</v>
      </c>
    </row>
    <row r="24" spans="1:15" s="110" customFormat="1" ht="24.95" customHeight="1" x14ac:dyDescent="0.2">
      <c r="A24" s="193" t="s">
        <v>156</v>
      </c>
      <c r="B24" s="199" t="s">
        <v>221</v>
      </c>
      <c r="C24" s="113">
        <v>2.8895254701706317</v>
      </c>
      <c r="D24" s="115">
        <v>1392</v>
      </c>
      <c r="E24" s="114">
        <v>1418</v>
      </c>
      <c r="F24" s="114">
        <v>1467</v>
      </c>
      <c r="G24" s="114">
        <v>1443</v>
      </c>
      <c r="H24" s="140">
        <v>1385</v>
      </c>
      <c r="I24" s="115">
        <v>7</v>
      </c>
      <c r="J24" s="116">
        <v>0.50541516245487361</v>
      </c>
    </row>
    <row r="25" spans="1:15" s="110" customFormat="1" ht="24.95" customHeight="1" x14ac:dyDescent="0.2">
      <c r="A25" s="193" t="s">
        <v>222</v>
      </c>
      <c r="B25" s="204" t="s">
        <v>159</v>
      </c>
      <c r="C25" s="113">
        <v>3.941960393573297</v>
      </c>
      <c r="D25" s="115">
        <v>1899</v>
      </c>
      <c r="E25" s="114">
        <v>1856</v>
      </c>
      <c r="F25" s="114">
        <v>1965</v>
      </c>
      <c r="G25" s="114">
        <v>1891</v>
      </c>
      <c r="H25" s="140">
        <v>1871</v>
      </c>
      <c r="I25" s="115">
        <v>28</v>
      </c>
      <c r="J25" s="116">
        <v>1.4965259219668627</v>
      </c>
    </row>
    <row r="26" spans="1:15" s="110" customFormat="1" ht="24.95" customHeight="1" x14ac:dyDescent="0.2">
      <c r="A26" s="201">
        <v>782.78300000000002</v>
      </c>
      <c r="B26" s="203" t="s">
        <v>160</v>
      </c>
      <c r="C26" s="113">
        <v>1.40739818159173</v>
      </c>
      <c r="D26" s="115">
        <v>678</v>
      </c>
      <c r="E26" s="114">
        <v>645</v>
      </c>
      <c r="F26" s="114">
        <v>618</v>
      </c>
      <c r="G26" s="114">
        <v>619</v>
      </c>
      <c r="H26" s="140">
        <v>645</v>
      </c>
      <c r="I26" s="115">
        <v>33</v>
      </c>
      <c r="J26" s="116">
        <v>5.1162790697674421</v>
      </c>
    </row>
    <row r="27" spans="1:15" s="110" customFormat="1" ht="24.95" customHeight="1" x14ac:dyDescent="0.2">
      <c r="A27" s="193" t="s">
        <v>161</v>
      </c>
      <c r="B27" s="199" t="s">
        <v>223</v>
      </c>
      <c r="C27" s="113">
        <v>7.952422468551501</v>
      </c>
      <c r="D27" s="115">
        <v>3831</v>
      </c>
      <c r="E27" s="114">
        <v>3841</v>
      </c>
      <c r="F27" s="114">
        <v>3863</v>
      </c>
      <c r="G27" s="114">
        <v>3793</v>
      </c>
      <c r="H27" s="140">
        <v>3791</v>
      </c>
      <c r="I27" s="115">
        <v>40</v>
      </c>
      <c r="J27" s="116">
        <v>1.0551305724083355</v>
      </c>
    </row>
    <row r="28" spans="1:15" s="110" customFormat="1" ht="24.95" customHeight="1" x14ac:dyDescent="0.2">
      <c r="A28" s="193" t="s">
        <v>163</v>
      </c>
      <c r="B28" s="199" t="s">
        <v>164</v>
      </c>
      <c r="C28" s="113">
        <v>3.1593805787354174</v>
      </c>
      <c r="D28" s="115">
        <v>1522</v>
      </c>
      <c r="E28" s="114">
        <v>1522</v>
      </c>
      <c r="F28" s="114">
        <v>1496</v>
      </c>
      <c r="G28" s="114">
        <v>1448</v>
      </c>
      <c r="H28" s="140">
        <v>1456</v>
      </c>
      <c r="I28" s="115">
        <v>66</v>
      </c>
      <c r="J28" s="116">
        <v>4.5329670329670328</v>
      </c>
    </row>
    <row r="29" spans="1:15" s="110" customFormat="1" ht="24.95" customHeight="1" x14ac:dyDescent="0.2">
      <c r="A29" s="193">
        <v>86</v>
      </c>
      <c r="B29" s="199" t="s">
        <v>165</v>
      </c>
      <c r="C29" s="113">
        <v>6.7858180761406564</v>
      </c>
      <c r="D29" s="115">
        <v>3269</v>
      </c>
      <c r="E29" s="114">
        <v>3292</v>
      </c>
      <c r="F29" s="114">
        <v>3297</v>
      </c>
      <c r="G29" s="114">
        <v>3222</v>
      </c>
      <c r="H29" s="140">
        <v>3237</v>
      </c>
      <c r="I29" s="115">
        <v>32</v>
      </c>
      <c r="J29" s="116">
        <v>0.98856966326845841</v>
      </c>
    </row>
    <row r="30" spans="1:15" s="110" customFormat="1" ht="24.95" customHeight="1" x14ac:dyDescent="0.2">
      <c r="A30" s="193">
        <v>87.88</v>
      </c>
      <c r="B30" s="204" t="s">
        <v>166</v>
      </c>
      <c r="C30" s="113">
        <v>9.6192967160709095</v>
      </c>
      <c r="D30" s="115">
        <v>4634</v>
      </c>
      <c r="E30" s="114">
        <v>4600</v>
      </c>
      <c r="F30" s="114">
        <v>4568</v>
      </c>
      <c r="G30" s="114">
        <v>4475</v>
      </c>
      <c r="H30" s="140">
        <v>4513</v>
      </c>
      <c r="I30" s="115">
        <v>121</v>
      </c>
      <c r="J30" s="116">
        <v>2.6811433636162199</v>
      </c>
    </row>
    <row r="31" spans="1:15" s="110" customFormat="1" ht="24.95" customHeight="1" x14ac:dyDescent="0.2">
      <c r="A31" s="193" t="s">
        <v>167</v>
      </c>
      <c r="B31" s="199" t="s">
        <v>168</v>
      </c>
      <c r="C31" s="113">
        <v>5.5403329596877988</v>
      </c>
      <c r="D31" s="115">
        <v>2669</v>
      </c>
      <c r="E31" s="114">
        <v>2369</v>
      </c>
      <c r="F31" s="114">
        <v>2903</v>
      </c>
      <c r="G31" s="114">
        <v>2874</v>
      </c>
      <c r="H31" s="140">
        <v>2688</v>
      </c>
      <c r="I31" s="115">
        <v>-19</v>
      </c>
      <c r="J31" s="116">
        <v>-0.70684523809523814</v>
      </c>
    </row>
    <row r="32" spans="1:15" s="110" customFormat="1" ht="24.95" customHeight="1" x14ac:dyDescent="0.2">
      <c r="A32" s="193"/>
      <c r="B32" s="288" t="s">
        <v>224</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1.8661518661518661</v>
      </c>
      <c r="D34" s="115">
        <v>899</v>
      </c>
      <c r="E34" s="114">
        <v>874</v>
      </c>
      <c r="F34" s="114">
        <v>912</v>
      </c>
      <c r="G34" s="114">
        <v>900</v>
      </c>
      <c r="H34" s="140">
        <v>872</v>
      </c>
      <c r="I34" s="115">
        <v>27</v>
      </c>
      <c r="J34" s="116">
        <v>3.096330275229358</v>
      </c>
    </row>
    <row r="35" spans="1:10" s="110" customFormat="1" ht="24.95" customHeight="1" x14ac:dyDescent="0.2">
      <c r="A35" s="292" t="s">
        <v>171</v>
      </c>
      <c r="B35" s="293" t="s">
        <v>172</v>
      </c>
      <c r="C35" s="113">
        <v>23.985967534354632</v>
      </c>
      <c r="D35" s="115">
        <v>11555</v>
      </c>
      <c r="E35" s="114">
        <v>11550</v>
      </c>
      <c r="F35" s="114">
        <v>11705</v>
      </c>
      <c r="G35" s="114">
        <v>11555</v>
      </c>
      <c r="H35" s="140">
        <v>11530</v>
      </c>
      <c r="I35" s="115">
        <v>25</v>
      </c>
      <c r="J35" s="116">
        <v>0.2168256721595837</v>
      </c>
    </row>
    <row r="36" spans="1:10" s="110" customFormat="1" ht="24.95" customHeight="1" x14ac:dyDescent="0.2">
      <c r="A36" s="294" t="s">
        <v>173</v>
      </c>
      <c r="B36" s="295" t="s">
        <v>174</v>
      </c>
      <c r="C36" s="125">
        <v>74.147880599493504</v>
      </c>
      <c r="D36" s="143">
        <v>35720</v>
      </c>
      <c r="E36" s="144">
        <v>35351</v>
      </c>
      <c r="F36" s="144">
        <v>36307</v>
      </c>
      <c r="G36" s="144">
        <v>35586</v>
      </c>
      <c r="H36" s="145">
        <v>35251</v>
      </c>
      <c r="I36" s="143">
        <v>469</v>
      </c>
      <c r="J36" s="146">
        <v>1.3304587103911947</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2020-09-25T07:09:47Z</dcterms:created>
  <dcterms:modified xsi:type="dcterms:W3CDTF">2020-09-28T08:06:40Z</dcterms:modified>
</cp:coreProperties>
</file>