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G75" i="24"/>
  <c r="F75" i="24"/>
  <c r="E75" i="24"/>
  <c r="L74" i="24"/>
  <c r="H74" i="24" s="1"/>
  <c r="G74" i="24"/>
  <c r="F74" i="24"/>
  <c r="E74" i="24"/>
  <c r="L73" i="24"/>
  <c r="H73" i="24" s="1"/>
  <c r="G73" i="24"/>
  <c r="F73" i="24"/>
  <c r="E73" i="24"/>
  <c r="L72" i="24"/>
  <c r="H72" i="24" s="1"/>
  <c r="G72" i="24"/>
  <c r="F72" i="24"/>
  <c r="E72" i="24"/>
  <c r="L71" i="24"/>
  <c r="H71" i="24" s="1"/>
  <c r="G71" i="24"/>
  <c r="F71" i="24"/>
  <c r="E71" i="24"/>
  <c r="L70" i="24"/>
  <c r="H70" i="24" s="1"/>
  <c r="G70" i="24"/>
  <c r="F70" i="24"/>
  <c r="E70" i="24"/>
  <c r="L69" i="24"/>
  <c r="H69" i="24" s="1"/>
  <c r="G69" i="24"/>
  <c r="F69" i="24"/>
  <c r="E69" i="24"/>
  <c r="L68" i="24"/>
  <c r="H68" i="24" s="1"/>
  <c r="G68" i="24"/>
  <c r="F68" i="24"/>
  <c r="E68" i="24"/>
  <c r="L67" i="24"/>
  <c r="H67" i="24" s="1"/>
  <c r="G67" i="24"/>
  <c r="F67" i="24"/>
  <c r="E67" i="24"/>
  <c r="L66" i="24"/>
  <c r="H66" i="24" s="1"/>
  <c r="G66" i="24"/>
  <c r="F66" i="24"/>
  <c r="E66" i="24"/>
  <c r="L65" i="24"/>
  <c r="H65" i="24" s="1"/>
  <c r="G65" i="24"/>
  <c r="F65" i="24"/>
  <c r="E65" i="24"/>
  <c r="L64" i="24"/>
  <c r="H64" i="24" s="1"/>
  <c r="G64" i="24"/>
  <c r="F64" i="24"/>
  <c r="E64" i="24"/>
  <c r="L63" i="24"/>
  <c r="H63" i="24" s="1"/>
  <c r="G63" i="24"/>
  <c r="F63" i="24"/>
  <c r="E63" i="24"/>
  <c r="L62" i="24"/>
  <c r="H62" i="24" s="1"/>
  <c r="G62" i="24"/>
  <c r="F62" i="24"/>
  <c r="E62" i="24"/>
  <c r="L61" i="24"/>
  <c r="H61" i="24" s="1"/>
  <c r="G61" i="24"/>
  <c r="F61" i="24"/>
  <c r="E61" i="24"/>
  <c r="L60" i="24"/>
  <c r="H60" i="24" s="1"/>
  <c r="G60" i="24"/>
  <c r="F60" i="24"/>
  <c r="E60" i="24"/>
  <c r="L59" i="24"/>
  <c r="H59" i="24" s="1"/>
  <c r="G59" i="24"/>
  <c r="F59" i="24"/>
  <c r="E59" i="24"/>
  <c r="L58" i="24"/>
  <c r="H58" i="24" s="1"/>
  <c r="G58" i="24"/>
  <c r="F58" i="24"/>
  <c r="E58" i="24"/>
  <c r="L57" i="24"/>
  <c r="H57" i="24" s="1"/>
  <c r="G57" i="24"/>
  <c r="F57" i="24"/>
  <c r="E57" i="24"/>
  <c r="L56" i="24"/>
  <c r="H56" i="24" s="1"/>
  <c r="G56" i="24"/>
  <c r="F56" i="24"/>
  <c r="E56" i="24"/>
  <c r="L55" i="24"/>
  <c r="H55" i="24" s="1"/>
  <c r="G55" i="24"/>
  <c r="F55" i="24"/>
  <c r="E55" i="24"/>
  <c r="L54" i="24"/>
  <c r="H54" i="24" s="1"/>
  <c r="G54" i="24"/>
  <c r="F54" i="24"/>
  <c r="E54" i="24"/>
  <c r="L53" i="24"/>
  <c r="H53" i="24" s="1"/>
  <c r="G53" i="24"/>
  <c r="F53" i="24"/>
  <c r="E53" i="24"/>
  <c r="L52" i="24"/>
  <c r="H52" i="24" s="1"/>
  <c r="G52" i="24"/>
  <c r="F52" i="24"/>
  <c r="E52" i="24"/>
  <c r="L51" i="24"/>
  <c r="H51" i="24" s="1"/>
  <c r="G51" i="24"/>
  <c r="F51" i="24"/>
  <c r="E51" i="24"/>
  <c r="K44" i="24"/>
  <c r="I44" i="24"/>
  <c r="D44" i="24"/>
  <c r="C44" i="24"/>
  <c r="B44" i="24"/>
  <c r="J44" i="24" s="1"/>
  <c r="M43" i="24"/>
  <c r="K43" i="24"/>
  <c r="H43" i="24"/>
  <c r="G43" i="24"/>
  <c r="F43" i="24"/>
  <c r="E43" i="24"/>
  <c r="D43" i="24"/>
  <c r="C43" i="24"/>
  <c r="I43" i="24" s="1"/>
  <c r="B43" i="24"/>
  <c r="J43" i="24" s="1"/>
  <c r="K42" i="24"/>
  <c r="D42" i="24"/>
  <c r="C42" i="24"/>
  <c r="I42" i="24" s="1"/>
  <c r="B42" i="24"/>
  <c r="J42" i="24" s="1"/>
  <c r="M41" i="24"/>
  <c r="K41" i="24"/>
  <c r="H41" i="24"/>
  <c r="G41" i="24"/>
  <c r="F41" i="24"/>
  <c r="E41" i="24"/>
  <c r="D41" i="24"/>
  <c r="C41" i="24"/>
  <c r="I41" i="24" s="1"/>
  <c r="B41" i="24"/>
  <c r="J41" i="24" s="1"/>
  <c r="K40" i="24"/>
  <c r="I40" i="24"/>
  <c r="D40" i="24"/>
  <c r="C40" i="24"/>
  <c r="B40" i="24"/>
  <c r="J40" i="24" s="1"/>
  <c r="M36" i="24"/>
  <c r="L36" i="24"/>
  <c r="K36" i="24"/>
  <c r="J36" i="24"/>
  <c r="I36" i="24"/>
  <c r="H36" i="24"/>
  <c r="G36" i="24"/>
  <c r="F36" i="24"/>
  <c r="E36" i="24"/>
  <c r="D36" i="24"/>
  <c r="L57" i="15"/>
  <c r="K57" i="15"/>
  <c r="C38" i="24"/>
  <c r="C37" i="24"/>
  <c r="C35" i="24"/>
  <c r="C34" i="24"/>
  <c r="C33" i="24"/>
  <c r="C32" i="24"/>
  <c r="C31" i="24"/>
  <c r="C30" i="24"/>
  <c r="C29" i="24"/>
  <c r="C28" i="24"/>
  <c r="C27" i="24"/>
  <c r="C26" i="24"/>
  <c r="C25" i="24"/>
  <c r="C24" i="24"/>
  <c r="C23" i="24"/>
  <c r="C22" i="24"/>
  <c r="C21" i="24"/>
  <c r="C20" i="24"/>
  <c r="C19" i="24"/>
  <c r="C18" i="24"/>
  <c r="C17" i="24"/>
  <c r="C16" i="24"/>
  <c r="C15" i="24"/>
  <c r="C9" i="24"/>
  <c r="C8" i="24"/>
  <c r="C7" i="24"/>
  <c r="B38" i="24"/>
  <c r="B37" i="24"/>
  <c r="B35" i="24"/>
  <c r="B34" i="24"/>
  <c r="B33" i="24"/>
  <c r="B32" i="24"/>
  <c r="B31" i="24"/>
  <c r="B30" i="24"/>
  <c r="B29" i="24"/>
  <c r="B28" i="24"/>
  <c r="B27" i="24"/>
  <c r="B26" i="24"/>
  <c r="B25" i="24"/>
  <c r="B24" i="24"/>
  <c r="B23" i="24"/>
  <c r="B22" i="24"/>
  <c r="B21" i="24"/>
  <c r="B20" i="24"/>
  <c r="B19" i="24"/>
  <c r="B18" i="24"/>
  <c r="B17" i="24"/>
  <c r="B16" i="24"/>
  <c r="B15" i="24"/>
  <c r="B9" i="24"/>
  <c r="B8" i="24"/>
  <c r="B7" i="24"/>
  <c r="K22" i="24" l="1"/>
  <c r="J22" i="24"/>
  <c r="H22" i="24"/>
  <c r="F22" i="24"/>
  <c r="D22" i="24"/>
  <c r="F25" i="24"/>
  <c r="D25" i="24"/>
  <c r="J25" i="24"/>
  <c r="H25" i="24"/>
  <c r="K25" i="24"/>
  <c r="B45" i="24"/>
  <c r="B39" i="24"/>
  <c r="M20" i="24"/>
  <c r="E20" i="24"/>
  <c r="L20" i="24"/>
  <c r="I20" i="24"/>
  <c r="G20" i="24"/>
  <c r="G23" i="24"/>
  <c r="L23" i="24"/>
  <c r="I23" i="24"/>
  <c r="E23" i="24"/>
  <c r="M23" i="24"/>
  <c r="I37" i="24"/>
  <c r="L37" i="24"/>
  <c r="E37" i="24"/>
  <c r="M37" i="24"/>
  <c r="G37" i="24"/>
  <c r="K16" i="24"/>
  <c r="J16" i="24"/>
  <c r="H16" i="24"/>
  <c r="F16" i="24"/>
  <c r="D16" i="24"/>
  <c r="F19" i="24"/>
  <c r="D19" i="24"/>
  <c r="J19" i="24"/>
  <c r="H19" i="24"/>
  <c r="K19" i="24"/>
  <c r="K32" i="24"/>
  <c r="J32" i="24"/>
  <c r="H32" i="24"/>
  <c r="F32" i="24"/>
  <c r="D32" i="24"/>
  <c r="F35" i="24"/>
  <c r="D35" i="24"/>
  <c r="J35" i="24"/>
  <c r="H35" i="24"/>
  <c r="K35" i="24"/>
  <c r="M8" i="24"/>
  <c r="E8" i="24"/>
  <c r="L8" i="24"/>
  <c r="I8" i="24"/>
  <c r="G8" i="24"/>
  <c r="C14" i="24"/>
  <c r="C6" i="24"/>
  <c r="G17" i="24"/>
  <c r="L17" i="24"/>
  <c r="I17" i="24"/>
  <c r="M17" i="24"/>
  <c r="E17" i="24"/>
  <c r="M30" i="24"/>
  <c r="E30" i="24"/>
  <c r="L30" i="24"/>
  <c r="I30" i="24"/>
  <c r="G30" i="24"/>
  <c r="G33" i="24"/>
  <c r="L33" i="24"/>
  <c r="I33" i="24"/>
  <c r="M33" i="24"/>
  <c r="E33" i="24"/>
  <c r="K26" i="24"/>
  <c r="J26" i="24"/>
  <c r="H26" i="24"/>
  <c r="F26" i="24"/>
  <c r="D26" i="24"/>
  <c r="F29" i="24"/>
  <c r="D29" i="24"/>
  <c r="J29" i="24"/>
  <c r="H29" i="24"/>
  <c r="K29" i="24"/>
  <c r="G7" i="24"/>
  <c r="L7" i="24"/>
  <c r="I7" i="24"/>
  <c r="M7" i="24"/>
  <c r="E7" i="24"/>
  <c r="G9" i="24"/>
  <c r="L9" i="24"/>
  <c r="I9" i="24"/>
  <c r="M9" i="24"/>
  <c r="E9" i="24"/>
  <c r="M24" i="24"/>
  <c r="E24" i="24"/>
  <c r="L24" i="24"/>
  <c r="I24" i="24"/>
  <c r="G24" i="24"/>
  <c r="G27" i="24"/>
  <c r="L27" i="24"/>
  <c r="I27" i="24"/>
  <c r="M27" i="24"/>
  <c r="E27" i="24"/>
  <c r="K8" i="24"/>
  <c r="J8" i="24"/>
  <c r="H8" i="24"/>
  <c r="F8" i="24"/>
  <c r="D8" i="24"/>
  <c r="K20" i="24"/>
  <c r="J20" i="24"/>
  <c r="H20" i="24"/>
  <c r="F20" i="24"/>
  <c r="D20" i="24"/>
  <c r="F23" i="24"/>
  <c r="D23" i="24"/>
  <c r="J23" i="24"/>
  <c r="H23" i="24"/>
  <c r="K23" i="24"/>
  <c r="H37" i="24"/>
  <c r="F37" i="24"/>
  <c r="D37" i="24"/>
  <c r="K37" i="24"/>
  <c r="J37" i="24"/>
  <c r="M18" i="24"/>
  <c r="E18" i="24"/>
  <c r="L18" i="24"/>
  <c r="G18" i="24"/>
  <c r="I18" i="24"/>
  <c r="G21" i="24"/>
  <c r="L21" i="24"/>
  <c r="I21" i="24"/>
  <c r="M21" i="24"/>
  <c r="E21" i="24"/>
  <c r="M34" i="24"/>
  <c r="E34" i="24"/>
  <c r="L34" i="24"/>
  <c r="G34" i="24"/>
  <c r="I34" i="24"/>
  <c r="M38" i="24"/>
  <c r="E38" i="24"/>
  <c r="L38" i="24"/>
  <c r="G38" i="24"/>
  <c r="I38" i="24"/>
  <c r="B14" i="24"/>
  <c r="B6" i="24"/>
  <c r="F17" i="24"/>
  <c r="D17" i="24"/>
  <c r="J17" i="24"/>
  <c r="H17" i="24"/>
  <c r="K17" i="24"/>
  <c r="K30" i="24"/>
  <c r="J30" i="24"/>
  <c r="H30" i="24"/>
  <c r="F30" i="24"/>
  <c r="D30" i="24"/>
  <c r="F33" i="24"/>
  <c r="D33" i="24"/>
  <c r="J33" i="24"/>
  <c r="H33" i="24"/>
  <c r="K33" i="24"/>
  <c r="G15" i="24"/>
  <c r="L15" i="24"/>
  <c r="I15" i="24"/>
  <c r="E15" i="24"/>
  <c r="M15" i="24"/>
  <c r="M28" i="24"/>
  <c r="E28" i="24"/>
  <c r="L28" i="24"/>
  <c r="I28" i="24"/>
  <c r="G28" i="24"/>
  <c r="G31" i="24"/>
  <c r="L31" i="24"/>
  <c r="I31" i="24"/>
  <c r="E31" i="24"/>
  <c r="M31" i="24"/>
  <c r="F7" i="24"/>
  <c r="D7" i="24"/>
  <c r="J7" i="24"/>
  <c r="H7" i="24"/>
  <c r="K7" i="24"/>
  <c r="K24" i="24"/>
  <c r="J24" i="24"/>
  <c r="H24" i="24"/>
  <c r="F24" i="24"/>
  <c r="D24" i="24"/>
  <c r="F27" i="24"/>
  <c r="D27" i="24"/>
  <c r="J27" i="24"/>
  <c r="H27" i="24"/>
  <c r="K27" i="24"/>
  <c r="M22" i="24"/>
  <c r="E22" i="24"/>
  <c r="L22" i="24"/>
  <c r="I22" i="24"/>
  <c r="G22" i="24"/>
  <c r="G25" i="24"/>
  <c r="L25" i="24"/>
  <c r="I25" i="24"/>
  <c r="M25" i="24"/>
  <c r="E25" i="24"/>
  <c r="C45" i="24"/>
  <c r="C39" i="24"/>
  <c r="K18" i="24"/>
  <c r="J18" i="24"/>
  <c r="H18" i="24"/>
  <c r="F18" i="24"/>
  <c r="D18" i="24"/>
  <c r="F21" i="24"/>
  <c r="D21" i="24"/>
  <c r="J21" i="24"/>
  <c r="H21" i="24"/>
  <c r="K21" i="24"/>
  <c r="K34" i="24"/>
  <c r="J34" i="24"/>
  <c r="H34" i="24"/>
  <c r="F34" i="24"/>
  <c r="D34" i="24"/>
  <c r="D38" i="24"/>
  <c r="J38" i="24"/>
  <c r="H38" i="24"/>
  <c r="F38" i="24"/>
  <c r="K38" i="24"/>
  <c r="M16" i="24"/>
  <c r="E16" i="24"/>
  <c r="L16" i="24"/>
  <c r="I16" i="24"/>
  <c r="G16" i="24"/>
  <c r="G19" i="24"/>
  <c r="L19" i="24"/>
  <c r="I19" i="24"/>
  <c r="M19" i="24"/>
  <c r="E19" i="24"/>
  <c r="M32" i="24"/>
  <c r="E32" i="24"/>
  <c r="L32" i="24"/>
  <c r="I32" i="24"/>
  <c r="G32" i="24"/>
  <c r="G35" i="24"/>
  <c r="L35" i="24"/>
  <c r="I35" i="24"/>
  <c r="M35" i="24"/>
  <c r="E35" i="24"/>
  <c r="F9" i="24"/>
  <c r="D9" i="24"/>
  <c r="J9" i="24"/>
  <c r="H9" i="24"/>
  <c r="K9" i="24"/>
  <c r="F15" i="24"/>
  <c r="D15" i="24"/>
  <c r="J15" i="24"/>
  <c r="H15" i="24"/>
  <c r="K15" i="24"/>
  <c r="K28" i="24"/>
  <c r="J28" i="24"/>
  <c r="H28" i="24"/>
  <c r="F28" i="24"/>
  <c r="D28" i="24"/>
  <c r="F31" i="24"/>
  <c r="D31" i="24"/>
  <c r="J31" i="24"/>
  <c r="H31" i="24"/>
  <c r="K31" i="24"/>
  <c r="M26" i="24"/>
  <c r="E26" i="24"/>
  <c r="L26" i="24"/>
  <c r="G26" i="24"/>
  <c r="I26" i="24"/>
  <c r="G29" i="24"/>
  <c r="L29" i="24"/>
  <c r="I29" i="24"/>
  <c r="M29" i="24"/>
  <c r="E29" i="24"/>
  <c r="M40" i="24"/>
  <c r="E40" i="24"/>
  <c r="L40" i="24"/>
  <c r="G40" i="24"/>
  <c r="K52" i="24"/>
  <c r="J52" i="24"/>
  <c r="I52" i="24"/>
  <c r="K54" i="24"/>
  <c r="J54" i="24"/>
  <c r="I54" i="24"/>
  <c r="K56" i="24"/>
  <c r="J56" i="24"/>
  <c r="I56" i="24"/>
  <c r="K58" i="24"/>
  <c r="J58" i="24"/>
  <c r="I58" i="24"/>
  <c r="K60" i="24"/>
  <c r="J60" i="24"/>
  <c r="I60" i="24"/>
  <c r="K62" i="24"/>
  <c r="J62" i="24"/>
  <c r="I62" i="24"/>
  <c r="K64" i="24"/>
  <c r="J64" i="24"/>
  <c r="I64" i="24"/>
  <c r="K66" i="24"/>
  <c r="J66" i="24"/>
  <c r="I66" i="24"/>
  <c r="K68" i="24"/>
  <c r="J68" i="24"/>
  <c r="I68" i="24"/>
  <c r="K70" i="24"/>
  <c r="J70" i="24"/>
  <c r="I70" i="24"/>
  <c r="K72" i="24"/>
  <c r="J72" i="24"/>
  <c r="I72" i="24"/>
  <c r="K74" i="24"/>
  <c r="J74" i="24"/>
  <c r="I74" i="24"/>
  <c r="M44" i="24"/>
  <c r="E44" i="24"/>
  <c r="L44" i="24"/>
  <c r="G44" i="24"/>
  <c r="M42" i="24"/>
  <c r="E42" i="24"/>
  <c r="L42" i="24"/>
  <c r="G42" i="24"/>
  <c r="K51" i="24"/>
  <c r="J51" i="24"/>
  <c r="I51" i="24"/>
  <c r="K53" i="24"/>
  <c r="J53" i="24"/>
  <c r="I53" i="24"/>
  <c r="K55" i="24"/>
  <c r="J55" i="24"/>
  <c r="I55" i="24"/>
  <c r="K57" i="24"/>
  <c r="J57" i="24"/>
  <c r="I57" i="24"/>
  <c r="K59" i="24"/>
  <c r="J59" i="24"/>
  <c r="I59" i="24"/>
  <c r="K61" i="24"/>
  <c r="J61" i="24"/>
  <c r="I61" i="24"/>
  <c r="K63" i="24"/>
  <c r="J63" i="24"/>
  <c r="I63" i="24"/>
  <c r="K65" i="24"/>
  <c r="J65" i="24"/>
  <c r="I65" i="24"/>
  <c r="K67" i="24"/>
  <c r="J67" i="24"/>
  <c r="I67" i="24"/>
  <c r="K69" i="24"/>
  <c r="J69" i="24"/>
  <c r="I69" i="24"/>
  <c r="K71" i="24"/>
  <c r="J71" i="24"/>
  <c r="I71" i="24"/>
  <c r="K73" i="24"/>
  <c r="J73" i="24"/>
  <c r="I73" i="24"/>
  <c r="K75" i="24"/>
  <c r="K77" i="24" s="1"/>
  <c r="J75" i="24"/>
  <c r="I75" i="24"/>
  <c r="F40" i="24"/>
  <c r="F42" i="24"/>
  <c r="F44" i="24"/>
  <c r="H40" i="24"/>
  <c r="L41" i="24"/>
  <c r="H42" i="24"/>
  <c r="L43" i="24"/>
  <c r="H44" i="24"/>
  <c r="J77" i="24" l="1"/>
  <c r="I39" i="24"/>
  <c r="L39" i="24"/>
  <c r="M39" i="24"/>
  <c r="G39" i="24"/>
  <c r="E39" i="24"/>
  <c r="M6" i="24"/>
  <c r="E6" i="24"/>
  <c r="L6" i="24"/>
  <c r="G6" i="24"/>
  <c r="I6" i="24"/>
  <c r="I45" i="24"/>
  <c r="L45" i="24"/>
  <c r="M45" i="24"/>
  <c r="G45" i="24"/>
  <c r="E45" i="24"/>
  <c r="K6" i="24"/>
  <c r="J6" i="24"/>
  <c r="H6" i="24"/>
  <c r="F6" i="24"/>
  <c r="D6" i="24"/>
  <c r="M14" i="24"/>
  <c r="E14" i="24"/>
  <c r="L14" i="24"/>
  <c r="I14" i="24"/>
  <c r="G14" i="24"/>
  <c r="K14" i="24"/>
  <c r="J14" i="24"/>
  <c r="H14" i="24"/>
  <c r="F14" i="24"/>
  <c r="D14" i="24"/>
  <c r="H39" i="24"/>
  <c r="F39" i="24"/>
  <c r="D39" i="24"/>
  <c r="K39" i="24"/>
  <c r="J39" i="24"/>
  <c r="H45" i="24"/>
  <c r="F45" i="24"/>
  <c r="D45" i="24"/>
  <c r="K45" i="24"/>
  <c r="J45" i="24"/>
  <c r="I77" i="24"/>
  <c r="K79" i="24"/>
  <c r="K78" i="24"/>
  <c r="I78" i="24" l="1"/>
  <c r="I79" i="24"/>
  <c r="J79" i="24"/>
  <c r="J78" i="24"/>
  <c r="I83" i="24" l="1"/>
  <c r="I82" i="24"/>
  <c r="I81" i="24"/>
</calcChain>
</file>

<file path=xl/sharedStrings.xml><?xml version="1.0" encoding="utf-8"?>
<sst xmlns="http://schemas.openxmlformats.org/spreadsheetml/2006/main" count="1671" uniqueCount="523">
  <si>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</si>
  <si>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</si>
  <si>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</si>
  <si>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</si>
  <si>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</si>
  <si>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</si>
  <si>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</si>
  <si>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</si>
  <si>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</si>
  <si>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</si>
  <si>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</si>
  <si>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</si>
  <si>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</si>
  <si>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Bremen, Stadt (04011)</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</si>
  <si>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</si>
  <si>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</si>
  <si>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</si>
  <si>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</si>
  <si>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</si>
  <si>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</si>
  <si>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</si>
  <si>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</si>
  <si>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</si>
  <si>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</si>
  <si>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</si>
  <si>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</si>
  <si>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</si>
  <si>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</si>
  <si>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Nordost</t>
  </si>
  <si>
    <t>Spichernstr. 1</t>
  </si>
  <si>
    <t>30161 Hannover</t>
  </si>
  <si>
    <t>E-Mail:</t>
  </si>
  <si>
    <t>Statistik-Service-Nordost@arbeitsagentur.de</t>
  </si>
  <si>
    <t>Hotline:</t>
  </si>
  <si>
    <t>0511/919-3455</t>
  </si>
  <si>
    <t>Fax:</t>
  </si>
  <si>
    <t>0511/919-4103456</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</si>
  <si>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</si>
  <si>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</si>
  <si>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</si>
  <si>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</si>
  <si>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</si>
  <si>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</si>
  <si>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</si>
  <si>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</si>
  <si>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</si>
  <si>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</si>
  <si>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</si>
  <si>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</si>
  <si>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</si>
  <si>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</si>
  <si>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</si>
  <si>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</si>
  <si>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</si>
  <si>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</si>
  <si>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</si>
  <si>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</si>
  <si>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</si>
  <si>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</si>
  <si>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</si>
  <si>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</si>
  <si>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</si>
  <si>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</si>
  <si>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</si>
  <si>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</si>
  <si>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</si>
  <si>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</si>
  <si>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</si>
  <si>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</si>
  <si>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</si>
  <si>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</si>
  <si>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</si>
  <si>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</si>
  <si>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</si>
  <si>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</si>
  <si>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</si>
  <si>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</si>
  <si>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</si>
  <si>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</si>
  <si>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</si>
  <si>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</si>
  <si>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</si>
  <si>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</si>
  <si>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</si>
  <si>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</si>
  <si>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</si>
  <si>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</si>
  <si>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</si>
  <si>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</si>
  <si>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</si>
  <si>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</si>
  <si>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</si>
  <si>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Bremen, Stadt (04011);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</si>
  <si>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</si>
  <si>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</si>
  <si>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</si>
  <si>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</si>
  <si>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</si>
  <si>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</si>
  <si>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</si>
  <si>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</si>
  <si>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</si>
  <si>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</si>
  <si>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</si>
  <si>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</si>
  <si>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</si>
  <si>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</si>
  <si>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</si>
  <si>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</si>
  <si>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</si>
  <si>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</si>
  <si>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</si>
  <si>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</si>
  <si>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</si>
  <si>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</si>
  <si>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</si>
  <si>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</si>
  <si>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</si>
  <si>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</si>
  <si>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</si>
  <si>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</si>
  <si>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</si>
  <si>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</si>
  <si>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</si>
  <si>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</si>
  <si>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</si>
  <si>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</si>
  <si>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</si>
  <si>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</si>
  <si>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Bundesland Bremen</t>
  </si>
  <si>
    <t>Westdeutschland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</si>
  <si>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</si>
  <si>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</si>
  <si>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</si>
  <si>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</si>
  <si>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</si>
  <si>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</si>
  <si>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</si>
  <si>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</si>
  <si>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</si>
  <si>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</si>
  <si>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</si>
  <si>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</si>
  <si>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</si>
  <si>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</si>
  <si>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</si>
  <si>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</si>
  <si>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</si>
  <si>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</si>
  <si>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</si>
  <si>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</si>
  <si>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</si>
  <si>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</si>
  <si>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</si>
  <si>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</si>
  <si>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</si>
  <si>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</si>
  <si>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</si>
  <si>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</si>
  <si>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</si>
  <si>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</si>
  <si>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</si>
  <si>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</si>
  <si>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</si>
  <si>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</si>
  <si>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</si>
  <si>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</si>
  <si>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</si>
  <si>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</si>
  <si>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</si>
  <si>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</si>
  <si>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</si>
  <si>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</si>
  <si>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</si>
  <si>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</si>
  <si>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</si>
  <si>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</si>
  <si>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</si>
  <si>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</si>
  <si>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</si>
  <si>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</si>
  <si>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</si>
  <si>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</si>
  <si>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Bremen, Stadt (04011)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</si>
  <si>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</si>
  <si>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</si>
  <si>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</si>
  <si>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</si>
  <si>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</si>
  <si>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</si>
  <si>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</si>
  <si>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</si>
  <si>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</si>
  <si>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</si>
  <si>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</si>
  <si>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</si>
  <si>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</si>
  <si>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</si>
  <si>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</si>
  <si>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</si>
  <si>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</si>
  <si>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</si>
  <si>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</si>
  <si>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</si>
  <si>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</si>
  <si>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</si>
  <si>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</si>
  <si>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</si>
  <si>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</si>
  <si>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</si>
  <si>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</si>
  <si>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</si>
  <si>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</si>
  <si>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</si>
  <si>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</si>
  <si>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</si>
  <si>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</si>
  <si>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</si>
  <si>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</si>
  <si>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</si>
  <si>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</si>
  <si>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</si>
  <si>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</si>
  <si>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</si>
  <si>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</si>
  <si>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</si>
  <si>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</si>
  <si>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</si>
  <si>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</si>
  <si>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</si>
  <si>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</si>
  <si>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</si>
  <si>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</si>
  <si>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</si>
  <si>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</si>
  <si>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</si>
  <si>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</si>
  <si>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</si>
  <si>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</si>
  <si>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</si>
  <si>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</si>
  <si>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</si>
  <si>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</si>
  <si>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</si>
  <si>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</si>
  <si>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</si>
  <si>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</si>
  <si>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</si>
  <si>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</si>
  <si>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</si>
  <si>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</si>
  <si>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</si>
  <si>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</si>
  <si>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</si>
  <si>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</si>
  <si>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</si>
  <si>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</si>
  <si>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</si>
  <si>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</si>
  <si>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</si>
  <si>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</si>
  <si>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</si>
  <si>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</si>
  <si>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</si>
  <si>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</si>
  <si>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</si>
  <si>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</si>
  <si>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</si>
  <si>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</si>
  <si>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</si>
  <si>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</si>
  <si>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</si>
  <si>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</si>
  <si>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</si>
  <si>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</si>
  <si>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</si>
  <si>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</si>
  <si>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</si>
  <si>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</si>
  <si>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</si>
  <si>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</si>
  <si>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</si>
  <si>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</si>
  <si>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</si>
  <si>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</si>
  <si>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</si>
  <si>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</si>
  <si>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</si>
  <si>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</si>
  <si>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</si>
  <si>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</si>
  <si>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</si>
  <si>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</si>
  <si>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</si>
  <si>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</si>
  <si>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</si>
  <si>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</si>
  <si>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</si>
  <si>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</si>
  <si>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</si>
  <si>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</si>
  <si>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</si>
  <si>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</si>
  <si>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</si>
  <si>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</si>
  <si>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</si>
  <si>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</si>
  <si>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</si>
  <si>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</si>
  <si>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</si>
  <si>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</si>
  <si>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</si>
  <si>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</si>
  <si>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</si>
  <si>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</si>
  <si>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</si>
  <si>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</si>
  <si>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</si>
  <si>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</si>
  <si>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</si>
  <si>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</si>
  <si>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</si>
  <si>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</si>
  <si>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</si>
  <si>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</si>
  <si>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</si>
  <si>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</si>
  <si>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</si>
  <si>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</si>
  <si>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</si>
  <si>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</si>
  <si>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</si>
  <si>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</si>
  <si>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</si>
  <si>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</si>
  <si>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</si>
  <si>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</si>
  <si>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</si>
  <si>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</si>
  <si>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</si>
  <si>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</si>
  <si>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</si>
  <si>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</si>
  <si>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</si>
  <si>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</si>
  <si>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</si>
  <si>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</si>
  <si>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</si>
  <si>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</si>
  <si>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</si>
  <si>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</si>
  <si>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</si>
  <si>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</si>
  <si>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</si>
  <si>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</si>
  <si>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</si>
  <si>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</si>
  <si>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</si>
  <si>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</si>
  <si>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</si>
  <si>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</si>
  <si>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</si>
  <si>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</si>
  <si>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</si>
  <si>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</si>
  <si>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</si>
  <si>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</si>
  <si>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</si>
  <si>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</si>
  <si>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</si>
  <si>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</si>
  <si>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</si>
  <si>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</si>
  <si>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Bremen, Stadt (04011);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</si>
  <si>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</si>
  <si>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</si>
  <si>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</si>
  <si>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</si>
  <si>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</si>
  <si>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</si>
  <si>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</si>
  <si>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</si>
  <si>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</si>
  <si>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</si>
  <si>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</si>
  <si>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</si>
  <si>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</si>
  <si>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</si>
  <si>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</si>
  <si>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</si>
  <si>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</si>
  <si>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</si>
  <si>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</si>
  <si>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</si>
  <si>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</si>
  <si>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</si>
  <si>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</si>
  <si>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</si>
  <si>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</si>
  <si>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</si>
  <si>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</si>
  <si>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</si>
  <si>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</si>
  <si>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</si>
  <si>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</si>
  <si>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</si>
  <si>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</si>
  <si>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</si>
  <si>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</si>
  <si>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</si>
  <si>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</si>
  <si>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</si>
  <si>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</si>
  <si>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</si>
  <si>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</si>
  <si>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</si>
  <si>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</si>
  <si>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</si>
  <si>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</si>
  <si>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</si>
  <si>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</si>
  <si>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</si>
  <si>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</si>
  <si>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</si>
  <si>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</si>
  <si>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</si>
  <si>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</si>
  <si>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</si>
  <si>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</si>
  <si>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</si>
  <si>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</si>
  <si>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</si>
  <si>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</si>
  <si>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</si>
  <si>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</si>
  <si>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</si>
  <si>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</si>
  <si>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</si>
  <si>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</si>
  <si>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</si>
  <si>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</si>
  <si>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</si>
  <si>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</si>
  <si>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</si>
  <si>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</si>
  <si>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</si>
  <si>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</si>
  <si>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</si>
  <si>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</si>
  <si>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</si>
  <si>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</si>
  <si>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</si>
  <si>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</si>
  <si>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</si>
  <si>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</si>
  <si>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</si>
  <si>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</si>
  <si>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</si>
  <si>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</si>
  <si>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</si>
  <si>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</si>
  <si>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</si>
  <si>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</si>
  <si>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</si>
  <si>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</si>
  <si>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</si>
  <si>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</si>
  <si>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</si>
  <si>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</si>
  <si>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</si>
  <si>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</si>
  <si>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</si>
  <si>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</si>
  <si>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</si>
  <si>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</si>
  <si>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</si>
  <si>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</si>
  <si>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</si>
  <si>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</si>
  <si>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</si>
  <si>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</si>
  <si>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</si>
  <si>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</si>
  <si>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</si>
  <si>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</si>
  <si>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</si>
  <si>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</si>
  <si>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</si>
  <si>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</si>
  <si>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</si>
  <si>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</si>
  <si>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</si>
  <si>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</si>
  <si>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</si>
  <si>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</si>
  <si>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</si>
  <si>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</si>
  <si>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</si>
  <si>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</si>
  <si>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</si>
  <si>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</si>
  <si>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</si>
  <si>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</si>
  <si>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</si>
  <si>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</si>
  <si>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</si>
  <si>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</si>
  <si>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</si>
  <si>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</si>
  <si>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</si>
  <si>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</si>
  <si>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</si>
  <si>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</si>
  <si>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</si>
  <si>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t>0,0</t>
  </si>
  <si>
    <t>.X</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</si>
  <si>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</si>
  <si>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</si>
  <si>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</si>
  <si>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</si>
  <si>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</si>
  <si>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Aufgrund von betrieblichen Umstrukturierungen in der Automobilindustrie erfolgten zum November 2019 bundesweit vermehrte An- und Abmeldungen von Beschäftigungsverhältnissen, die sich in der erhöhten Anzahl von begonnenen und beendeten Beschäftigungsverhältnissen zeigen. Für den Gesamtbestand der Beschäftigten gibt es jedoch kaum Auswirkungen.</t>
  </si>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</sst>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5">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11" fillId="0" borderId="0" xfId="4" applyFont="1" applyBorder="1" applyAlignment="1">
      <alignment horizontal="left"/>
    </xf>
    <xf numFmtId="0" fontId="2" fillId="0" borderId="0" xfId="0" applyFont="1" applyBorder="1" applyAlignment="1">
      <alignment wrapText="1"/>
    </xf>
    <xf numFmtId="0" fontId="0" fillId="0" borderId="0" xfId="0" applyAlignment="1">
      <alignment wrapText="1"/>
    </xf>
    <xf numFmtId="0" fontId="3" fillId="0" borderId="0" xfId="3" applyFont="1" applyFill="1" applyBorder="1" applyAlignment="1">
      <alignment horizontal="left" vertical="top" wrapText="1"/>
    </xf>
    <xf numFmtId="0" fontId="5" fillId="0" borderId="0" xfId="5" applyFont="1" applyFill="1" applyBorder="1" applyAlignment="1">
      <alignment horizontal="left"/>
    </xf>
    <xf numFmtId="0" fontId="3" fillId="0" borderId="0" xfId="3" applyFont="1" applyFill="1" applyBorder="1" applyAlignment="1">
      <alignment horizontal="left" wrapText="1"/>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9" fillId="0" borderId="0" xfId="4"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3" fillId="0" borderId="0" xfId="4" applyFont="1" applyBorder="1" applyAlignment="1">
      <alignment horizontal="left"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164" fontId="16" fillId="0" borderId="6" xfId="4" applyNumberFormat="1" applyFont="1" applyBorder="1" applyAlignment="1">
      <alignment horizontal="center" vertical="top"/>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49" fontId="16" fillId="0" borderId="0" xfId="9" applyNumberFormat="1" applyFont="1" applyFill="1" applyBorder="1" applyAlignment="1"/>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4" applyFont="1" applyAlignment="1">
      <alignment wrapText="1"/>
    </xf>
    <xf numFmtId="0" fontId="34" fillId="0" borderId="0" xfId="6" applyFont="1" applyAlignment="1" applyProtection="1">
      <alignment horizontal="left" wrapText="1"/>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164" fontId="26" fillId="0" borderId="6" xfId="12" applyNumberFormat="1" applyFont="1" applyFill="1" applyBorder="1" applyAlignment="1">
      <alignment horizontal="left" wrapText="1"/>
    </xf>
    <xf numFmtId="0" fontId="2" fillId="0" borderId="6" xfId="0" applyFont="1" applyBorder="1" applyAlignment="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0" borderId="9" xfId="4" applyFont="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3" fillId="0" borderId="0" xfId="4" applyNumberFormat="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3" fillId="0" borderId="0" xfId="4" applyFont="1" applyAlignment="1">
      <alignment horizontal="left" wrapText="1"/>
    </xf>
    <xf numFmtId="0" fontId="3" fillId="0" borderId="0" xfId="4" applyAlignment="1">
      <alignment horizontal="left" wrapText="1"/>
    </xf>
    <xf numFmtId="0" fontId="15" fillId="0" borderId="0" xfId="21" applyAlignment="1" applyProtection="1">
      <alignment horizontal="left" wrapText="1" indent="2"/>
    </xf>
    <xf numFmtId="0" fontId="15" fillId="0" borderId="0" xfId="21" applyFill="1" applyAlignment="1" applyProtection="1">
      <alignment horizontal="left"/>
    </xf>
    <xf numFmtId="0" fontId="15" fillId="0" borderId="0" xfId="21" applyFill="1" applyAlignment="1" applyProtection="1"/>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{1A35AF4A-13AF-4EF4-B25F-63208E77064B}</c15:txfldGUID>
                      <c15:f>Daten_Diagramme!$D$6</c15:f>
                      <c15:dlblFieldTableCache>
                        <c:ptCount val="1"/>
                        <c:pt idx="0">
                          <c:v>1.3</c:v>
                        </c:pt>
                      </c15:dlblFieldTableCache>
                    </c15:dlblFTEntry>
                  </c15:dlblFieldTable>
                  <c15:showDataLabelsRange val="0"/>
                </c:ext>
                <c:ext xmlns:c16="http://schemas.microsoft.com/office/drawing/2014/chart" uri="{C3380CC4-5D6E-409C-BE32-E72D297353CC}">
                  <c16:uniqueId val="{00000000-739F-4DA4-B748-620A6D031841}"/>
                </c:ext>
              </c:extLst>
            </c:dLbl>
            <c:dLbl>
              <c:idx val="1"/>
              <c:tx>
                <c:strRef>
                  <c:f>Daten_Diagramme!$D$7</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{5A141A8F-6B16-42CE-AFF4-F51DBF3135F0}</c15:txfldGUID>
                      <c15:f>Daten_Diagramme!$D$7</c15:f>
                      <c15:dlblFieldTableCache>
                        <c:ptCount val="1"/>
                        <c:pt idx="0">
                          <c:v>0.8</c:v>
                        </c:pt>
                      </c15:dlblFieldTableCache>
                    </c15:dlblFTEntry>
                  </c15:dlblFieldTable>
                  <c15:showDataLabelsRange val="0"/>
                </c:ext>
                <c:ext xmlns:c16="http://schemas.microsoft.com/office/drawing/2014/chart" uri="{C3380CC4-5D6E-409C-BE32-E72D297353CC}">
                  <c16:uniqueId val="{00000001-739F-4DA4-B748-620A6D031841}"/>
                </c:ext>
              </c:extLst>
            </c:dLbl>
            <c:dLbl>
              <c:idx val="2"/>
              <c:tx>
                <c:strRef>
                  <c:f>Daten_Diagramme!$D$8</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{A76C2AAE-85FF-465E-A84A-66C2CC9FF29B}</c15:txfldGUID>
                      <c15:f>Daten_Diagramme!$D$8</c15:f>
                      <c15:dlblFieldTableCache>
                        <c:ptCount val="1"/>
                        <c:pt idx="0">
                          <c:v>1.1</c:v>
                        </c:pt>
                      </c15:dlblFieldTableCache>
                    </c15:dlblFTEntry>
                  </c15:dlblFieldTable>
                  <c15:showDataLabelsRange val="0"/>
                </c:ext>
                <c:ext xmlns:c16="http://schemas.microsoft.com/office/drawing/2014/chart" uri="{C3380CC4-5D6E-409C-BE32-E72D297353CC}">
                  <c16:uniqueId val="{00000002-739F-4DA4-B748-620A6D031841}"/>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{E2CBFE74-74BD-4350-9E8A-673F083F4A58}</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739F-4DA4-B748-620A6D031841}"/>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1.3242131138780526</c:v>
                </c:pt>
                <c:pt idx="1">
                  <c:v>0.79091953747815469</c:v>
                </c:pt>
                <c:pt idx="2">
                  <c:v>1.1186464311118853</c:v>
                </c:pt>
                <c:pt idx="3">
                  <c:v>1.0875687030768</c:v>
                </c:pt>
              </c:numCache>
            </c:numRef>
          </c:val>
          <c:extLst>
            <c:ext xmlns:c16="http://schemas.microsoft.com/office/drawing/2014/chart" uri="{C3380CC4-5D6E-409C-BE32-E72D297353CC}">
              <c16:uniqueId val="{00000004-739F-4DA4-B748-620A6D031841}"/>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{2C7C2D3E-46B2-4017-8B72-BA4677275102}</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739F-4DA4-B748-620A6D031841}"/>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{D6E5E75D-A456-4BC7-AE98-A67FE01D7688}</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739F-4DA4-B748-620A6D031841}"/>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{587107A0-5233-4F8A-85C0-6AA244D40136}</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739F-4DA4-B748-620A6D031841}"/>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{2DB7864F-8833-493A-B3DA-14DF00C9330F}</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739F-4DA4-B748-620A6D031841}"/>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739F-4DA4-B748-620A6D031841}"/>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739F-4DA4-B748-620A6D031841}"/>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{A83DCEBE-845D-4F0F-9BEC-B6A9702B6443}</c15:txfldGUID>
                      <c15:f>Daten_Diagramme!$E$6</c15:f>
                      <c15:dlblFieldTableCache>
                        <c:ptCount val="1"/>
                        <c:pt idx="0">
                          <c:v>-2.8</c:v>
                        </c:pt>
                      </c15:dlblFieldTableCache>
                    </c15:dlblFTEntry>
                  </c15:dlblFieldTable>
                  <c15:showDataLabelsRange val="0"/>
                </c:ext>
                <c:ext xmlns:c16="http://schemas.microsoft.com/office/drawing/2014/chart" uri="{C3380CC4-5D6E-409C-BE32-E72D297353CC}">
                  <c16:uniqueId val="{00000000-E1E6-4C24-80F6-9ED3AC825C26}"/>
                </c:ext>
              </c:extLst>
            </c:dLbl>
            <c:dLbl>
              <c:idx val="1"/>
              <c:tx>
                <c:strRef>
                  <c:f>Daten_Diagramme!$E$7</c:f>
                  <c:strCache>
                    <c:ptCount val="1"/>
                    <c:pt idx="0">
                      <c:v>-3.1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{253A94F2-671B-419B-999A-57F1D310EB5F}</c15:txfldGUID>
                      <c15:f>Daten_Diagramme!$E$7</c15:f>
                      <c15:dlblFieldTableCache>
                        <c:ptCount val="1"/>
                        <c:pt idx="0">
                          <c:v>-3.1</c:v>
                        </c:pt>
                      </c15:dlblFieldTableCache>
                    </c15:dlblFTEntry>
                  </c15:dlblFieldTable>
                  <c15:showDataLabelsRange val="0"/>
                </c:ext>
                <c:ext xmlns:c16="http://schemas.microsoft.com/office/drawing/2014/chart" uri="{C3380CC4-5D6E-409C-BE32-E72D297353CC}">
                  <c16:uniqueId val="{00000001-E1E6-4C24-80F6-9ED3AC825C26}"/>
                </c:ext>
              </c:extLst>
            </c:dLbl>
            <c:dLbl>
              <c:idx val="2"/>
              <c:tx>
                <c:strRef>
                  <c:f>Daten_Diagramme!$E$8</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{D691F102-5440-4547-B964-94E995333C32}</c15:txfldGUID>
                      <c15:f>Daten_Diagramme!$E$8</c15:f>
                      <c15:dlblFieldTableCache>
                        <c:ptCount val="1"/>
                        <c:pt idx="0">
                          <c:v>-2.8</c:v>
                        </c:pt>
                      </c15:dlblFieldTableCache>
                    </c15:dlblFTEntry>
                  </c15:dlblFieldTable>
                  <c15:showDataLabelsRange val="0"/>
                </c:ext>
                <c:ext xmlns:c16="http://schemas.microsoft.com/office/drawing/2014/chart" uri="{C3380CC4-5D6E-409C-BE32-E72D297353CC}">
                  <c16:uniqueId val="{00000002-E1E6-4C24-80F6-9ED3AC825C26}"/>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{C20F2EFD-15B2-4C2B-93FD-A02A977362ED}</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E1E6-4C24-80F6-9ED3AC825C26}"/>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-2.7766504329004329</c:v>
                </c:pt>
                <c:pt idx="1">
                  <c:v>-3.0627540284223573</c:v>
                </c:pt>
                <c:pt idx="2">
                  <c:v>-2.7637010795899166</c:v>
                </c:pt>
                <c:pt idx="3">
                  <c:v>-2.8655893304673015</c:v>
                </c:pt>
              </c:numCache>
            </c:numRef>
          </c:val>
          <c:extLst>
            <c:ext xmlns:c16="http://schemas.microsoft.com/office/drawing/2014/chart" uri="{C3380CC4-5D6E-409C-BE32-E72D297353CC}">
              <c16:uniqueId val="{00000004-E1E6-4C24-80F6-9ED3AC825C26}"/>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{0C8C712C-580D-4DDF-B22A-D8B58D77F78D}</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E1E6-4C24-80F6-9ED3AC825C26}"/>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{68B88408-F926-4C72-85C4-ED38059B47F9}</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E1E6-4C24-80F6-9ED3AC825C26}"/>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{14CD2E30-DC14-43D6-941B-4606AE2D760F}</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E1E6-4C24-80F6-9ED3AC825C26}"/>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{98D305D2-381D-4327-9807-907B365CDFA4}</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E1E6-4C24-80F6-9ED3AC825C26}"/>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E1E6-4C24-80F6-9ED3AC825C26}"/>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E1E6-4C24-80F6-9ED3AC825C26}"/>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{F48CD2AF-A8FF-481D-9FA5-1A0AEFE46C3F}</c15:txfldGUID>
                      <c15:f>Daten_Diagramme!$D$14</c15:f>
                      <c15:dlblFieldTableCache>
                        <c:ptCount val="1"/>
                        <c:pt idx="0">
                          <c:v>1.3</c:v>
                        </c:pt>
                      </c15:dlblFieldTableCache>
                    </c15:dlblFTEntry>
                  </c15:dlblFieldTable>
                  <c15:showDataLabelsRange val="0"/>
                </c:ext>
                <c:ext xmlns:c16="http://schemas.microsoft.com/office/drawing/2014/chart" uri="{C3380CC4-5D6E-409C-BE32-E72D297353CC}">
                  <c16:uniqueId val="{00000000-5FF9-4ED3-A98B-EAB2226DC6E5}"/>
                </c:ext>
              </c:extLst>
            </c:dLbl>
            <c:dLbl>
              <c:idx val="1"/>
              <c:tx>
                <c:strRef>
                  <c:f>Daten_Diagramme!$D$15</c:f>
                  <c:strCache>
                    <c:ptCount val="1"/>
                    <c:pt idx="0">
                      <c:v>2.3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{C880523A-3BFA-4B93-BF6C-60F03CE33726}</c15:txfldGUID>
                      <c15:f>Daten_Diagramme!$D$15</c15:f>
                      <c15:dlblFieldTableCache>
                        <c:ptCount val="1"/>
                        <c:pt idx="0">
                          <c:v>2.3</c:v>
                        </c:pt>
                      </c15:dlblFieldTableCache>
                    </c15:dlblFTEntry>
                  </c15:dlblFieldTable>
                  <c15:showDataLabelsRange val="0"/>
                </c:ext>
                <c:ext xmlns:c16="http://schemas.microsoft.com/office/drawing/2014/chart" uri="{C3380CC4-5D6E-409C-BE32-E72D297353CC}">
                  <c16:uniqueId val="{00000001-5FF9-4ED3-A98B-EAB2226DC6E5}"/>
                </c:ext>
              </c:extLst>
            </c:dLbl>
            <c:dLbl>
              <c:idx val="2"/>
              <c:tx>
                <c:strRef>
                  <c:f>Daten_Diagramme!$D$16</c:f>
                  <c:strCache>
                    <c:ptCount val="1"/>
                    <c:pt idx="0">
                      <c:v>4.0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{982A1EC8-2738-4745-80E3-6A4B57D9933E}</c15:txfldGUID>
                      <c15:f>Daten_Diagramme!$D$16</c15:f>
                      <c15:dlblFieldTableCache>
                        <c:ptCount val="1"/>
                        <c:pt idx="0">
                          <c:v>4.0</c:v>
                        </c:pt>
                      </c15:dlblFieldTableCache>
                    </c15:dlblFTEntry>
                  </c15:dlblFieldTable>
                  <c15:showDataLabelsRange val="0"/>
                </c:ext>
                <c:ext xmlns:c16="http://schemas.microsoft.com/office/drawing/2014/chart" uri="{C3380CC4-5D6E-409C-BE32-E72D297353CC}">
                  <c16:uniqueId val="{00000002-5FF9-4ED3-A98B-EAB2226DC6E5}"/>
                </c:ext>
              </c:extLst>
            </c:dLbl>
            <c:dLbl>
              <c:idx val="3"/>
              <c:tx>
                <c:strRef>
                  <c:f>Daten_Diagramme!$D$17</c:f>
                  <c:strCache>
                    <c:ptCount val="1"/>
                    <c:pt idx="0">
                      <c:v>4.1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{161774F3-3709-4A1C-82E0-E252785CB428}</c15:txfldGUID>
                      <c15:f>Daten_Diagramme!$D$17</c15:f>
                      <c15:dlblFieldTableCache>
                        <c:ptCount val="1"/>
                        <c:pt idx="0">
                          <c:v>4.1</c:v>
                        </c:pt>
                      </c15:dlblFieldTableCache>
                    </c15:dlblFTEntry>
                  </c15:dlblFieldTable>
                  <c15:showDataLabelsRange val="0"/>
                </c:ext>
                <c:ext xmlns:c16="http://schemas.microsoft.com/office/drawing/2014/chart" uri="{C3380CC4-5D6E-409C-BE32-E72D297353CC}">
                  <c16:uniqueId val="{00000003-5FF9-4ED3-A98B-EAB2226DC6E5}"/>
                </c:ext>
              </c:extLst>
            </c:dLbl>
            <c:dLbl>
              <c:idx val="4"/>
              <c:tx>
                <c:strRef>
                  <c:f>Daten_Diagramme!$D$18</c:f>
                  <c:strCache>
                    <c:ptCount val="1"/>
                    <c:pt idx="0">
                      <c:v>-2.0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{5F6B6BA1-33DC-4D2E-8F87-078C504A141C}</c15:txfldGUID>
                      <c15:f>Daten_Diagramme!$D$18</c15:f>
                      <c15:dlblFieldTableCache>
                        <c:ptCount val="1"/>
                        <c:pt idx="0">
                          <c:v>-2.0</c:v>
                        </c:pt>
                      </c15:dlblFieldTableCache>
                    </c15:dlblFTEntry>
                  </c15:dlblFieldTable>
                  <c15:showDataLabelsRange val="0"/>
                </c:ext>
                <c:ext xmlns:c16="http://schemas.microsoft.com/office/drawing/2014/chart" uri="{C3380CC4-5D6E-409C-BE32-E72D297353CC}">
                  <c16:uniqueId val="{00000004-5FF9-4ED3-A98B-EAB2226DC6E5}"/>
                </c:ext>
              </c:extLst>
            </c:dLbl>
            <c:dLbl>
              <c:idx val="5"/>
              <c:tx>
                <c:strRef>
                  <c:f>Daten_Diagramme!$D$19</c:f>
                  <c:strCache>
                    <c:ptCount val="1"/>
                    <c:pt idx="0">
                      <c:v>5.2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{5728FBDE-5C62-446C-9FDC-C09B34B75970}</c15:txfldGUID>
                      <c15:f>Daten_Diagramme!$D$19</c15:f>
                      <c15:dlblFieldTableCache>
                        <c:ptCount val="1"/>
                        <c:pt idx="0">
                          <c:v>5.2</c:v>
                        </c:pt>
                      </c15:dlblFieldTableCache>
                    </c15:dlblFTEntry>
                  </c15:dlblFieldTable>
                  <c15:showDataLabelsRange val="0"/>
                </c:ext>
                <c:ext xmlns:c16="http://schemas.microsoft.com/office/drawing/2014/chart" uri="{C3380CC4-5D6E-409C-BE32-E72D297353CC}">
                  <c16:uniqueId val="{00000005-5FF9-4ED3-A98B-EAB2226DC6E5}"/>
                </c:ext>
              </c:extLst>
            </c:dLbl>
            <c:dLbl>
              <c:idx val="6"/>
              <c:tx>
                <c:strRef>
                  <c:f>Daten_Diagramme!$D$20</c:f>
                  <c:strCache>
                    <c:ptCount val="1"/>
                    <c:pt idx="0">
                      <c:v>-0.3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{C3ECA4E6-1819-4CB3-82C6-936CBF870E2C}</c15:txfldGUID>
                      <c15:f>Daten_Diagramme!$D$20</c15:f>
                      <c15:dlblFieldTableCache>
                        <c:ptCount val="1"/>
                        <c:pt idx="0">
                          <c:v>-0.3</c:v>
                        </c:pt>
                      </c15:dlblFieldTableCache>
                    </c15:dlblFTEntry>
                  </c15:dlblFieldTable>
                  <c15:showDataLabelsRange val="0"/>
                </c:ext>
                <c:ext xmlns:c16="http://schemas.microsoft.com/office/drawing/2014/chart" uri="{C3380CC4-5D6E-409C-BE32-E72D297353CC}">
                  <c16:uniqueId val="{00000006-5FF9-4ED3-A98B-EAB2226DC6E5}"/>
                </c:ext>
              </c:extLst>
            </c:dLbl>
            <c:dLbl>
              <c:idx val="7"/>
              <c:tx>
                <c:strRef>
                  <c:f>Daten_Diagramme!$D$21</c:f>
                  <c:strCache>
                    <c:ptCount val="1"/>
                    <c:pt idx="0">
                      <c:v>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{D7993025-D551-4F1B-A766-690F68AFC9EA}</c15:txfldGUID>
                      <c15:f>Daten_Diagramme!$D$21</c15:f>
                      <c15:dlblFieldTableCache>
                        <c:ptCount val="1"/>
                        <c:pt idx="0">
                          <c:v>2.1</c:v>
                        </c:pt>
                      </c15:dlblFieldTableCache>
                    </c15:dlblFTEntry>
                  </c15:dlblFieldTable>
                  <c15:showDataLabelsRange val="0"/>
                </c:ext>
                <c:ext xmlns:c16="http://schemas.microsoft.com/office/drawing/2014/chart" uri="{C3380CC4-5D6E-409C-BE32-E72D297353CC}">
                  <c16:uniqueId val="{00000007-5FF9-4ED3-A98B-EAB2226DC6E5}"/>
                </c:ext>
              </c:extLst>
            </c:dLbl>
            <c:dLbl>
              <c:idx val="8"/>
              <c:tx>
                <c:strRef>
                  <c:f>Daten_Diagramme!$D$22</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{78E2E876-8407-481C-A53A-E815F294FE33}</c15:txfldGUID>
                      <c15:f>Daten_Diagramme!$D$22</c15:f>
                      <c15:dlblFieldTableCache>
                        <c:ptCount val="1"/>
                        <c:pt idx="0">
                          <c:v>0.7</c:v>
                        </c:pt>
                      </c15:dlblFieldTableCache>
                    </c15:dlblFTEntry>
                  </c15:dlblFieldTable>
                  <c15:showDataLabelsRange val="0"/>
                </c:ext>
                <c:ext xmlns:c16="http://schemas.microsoft.com/office/drawing/2014/chart" uri="{C3380CC4-5D6E-409C-BE32-E72D297353CC}">
                  <c16:uniqueId val="{00000008-5FF9-4ED3-A98B-EAB2226DC6E5}"/>
                </c:ext>
              </c:extLst>
            </c:dLbl>
            <c:dLbl>
              <c:idx val="9"/>
              <c:tx>
                <c:strRef>
                  <c:f>Daten_Diagramme!$D$23</c:f>
                  <c:strCache>
                    <c:ptCount val="1"/>
                    <c:pt idx="0">
                      <c:v>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{6A59CE64-B9CD-4ED8-897F-A7A76C76DA50}</c15:txfldGUID>
                      <c15:f>Daten_Diagramme!$D$23</c15:f>
                      <c15:dlblFieldTableCache>
                        <c:ptCount val="1"/>
                        <c:pt idx="0">
                          <c:v>0.9</c:v>
                        </c:pt>
                      </c15:dlblFieldTableCache>
                    </c15:dlblFTEntry>
                  </c15:dlblFieldTable>
                  <c15:showDataLabelsRange val="0"/>
                </c:ext>
                <c:ext xmlns:c16="http://schemas.microsoft.com/office/drawing/2014/chart" uri="{C3380CC4-5D6E-409C-BE32-E72D297353CC}">
                  <c16:uniqueId val="{00000009-5FF9-4ED3-A98B-EAB2226DC6E5}"/>
                </c:ext>
              </c:extLst>
            </c:dLbl>
            <c:dLbl>
              <c:idx val="10"/>
              <c:tx>
                <c:strRef>
                  <c:f>Daten_Diagramme!$D$24</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{309587B7-754C-4218-8770-4D3FC05A3BE3}</c15:txfldGUID>
                      <c15:f>Daten_Diagramme!$D$24</c15:f>
                      <c15:dlblFieldTableCache>
                        <c:ptCount val="1"/>
                        <c:pt idx="0">
                          <c:v>-1.9</c:v>
                        </c:pt>
                      </c15:dlblFieldTableCache>
                    </c15:dlblFTEntry>
                  </c15:dlblFieldTable>
                  <c15:showDataLabelsRange val="0"/>
                </c:ext>
                <c:ext xmlns:c16="http://schemas.microsoft.com/office/drawing/2014/chart" uri="{C3380CC4-5D6E-409C-BE32-E72D297353CC}">
                  <c16:uniqueId val="{0000000A-5FF9-4ED3-A98B-EAB2226DC6E5}"/>
                </c:ext>
              </c:extLst>
            </c:dLbl>
            <c:dLbl>
              <c:idx val="11"/>
              <c:tx>
                <c:strRef>
                  <c:f>Daten_Diagramme!$D$25</c:f>
                  <c:strCache>
                    <c:ptCount val="1"/>
                    <c:pt idx="0">
                      <c:v>6.4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{4414450C-AD1D-4874-AA04-1AFBECAA39D6}</c15:txfldGUID>
                      <c15:f>Daten_Diagramme!$D$25</c15:f>
                      <c15:dlblFieldTableCache>
                        <c:ptCount val="1"/>
                        <c:pt idx="0">
                          <c:v>6.4</c:v>
                        </c:pt>
                      </c15:dlblFieldTableCache>
                    </c15:dlblFTEntry>
                  </c15:dlblFieldTable>
                  <c15:showDataLabelsRange val="0"/>
                </c:ext>
                <c:ext xmlns:c16="http://schemas.microsoft.com/office/drawing/2014/chart" uri="{C3380CC4-5D6E-409C-BE32-E72D297353CC}">
                  <c16:uniqueId val="{0000000B-5FF9-4ED3-A98B-EAB2226DC6E5}"/>
                </c:ext>
              </c:extLst>
            </c:dLbl>
            <c:dLbl>
              <c:idx val="12"/>
              <c:tx>
                <c:strRef>
                  <c:f>Daten_Diagramme!$D$26</c:f>
                  <c:strCache>
                    <c:ptCount val="1"/>
                    <c:pt idx="0">
                      <c:v>-5.8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{3B3724DE-3F7B-44CD-BBFA-866467DF5F3F}</c15:txfldGUID>
                      <c15:f>Daten_Diagramme!$D$26</c15:f>
                      <c15:dlblFieldTableCache>
                        <c:ptCount val="1"/>
                        <c:pt idx="0">
                          <c:v>-5.8</c:v>
                        </c:pt>
                      </c15:dlblFieldTableCache>
                    </c15:dlblFTEntry>
                  </c15:dlblFieldTable>
                  <c15:showDataLabelsRange val="0"/>
                </c:ext>
                <c:ext xmlns:c16="http://schemas.microsoft.com/office/drawing/2014/chart" uri="{C3380CC4-5D6E-409C-BE32-E72D297353CC}">
                  <c16:uniqueId val="{0000000C-5FF9-4ED3-A98B-EAB2226DC6E5}"/>
                </c:ext>
              </c:extLst>
            </c:dLbl>
            <c:dLbl>
              <c:idx val="13"/>
              <c:tx>
                <c:strRef>
                  <c:f>Daten_Diagramme!$D$27</c:f>
                  <c:strCache>
                    <c:ptCount val="1"/>
                    <c:pt idx="0">
                      <c:v>-4.8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{2FF51652-C7CE-4A37-8D0D-A8D8C74B3C32}</c15:txfldGUID>
                      <c15:f>Daten_Diagramme!$D$27</c15:f>
                      <c15:dlblFieldTableCache>
                        <c:ptCount val="1"/>
                        <c:pt idx="0">
                          <c:v>-4.8</c:v>
                        </c:pt>
                      </c15:dlblFieldTableCache>
                    </c15:dlblFTEntry>
                  </c15:dlblFieldTable>
                  <c15:showDataLabelsRange val="0"/>
                </c:ext>
                <c:ext xmlns:c16="http://schemas.microsoft.com/office/drawing/2014/chart" uri="{C3380CC4-5D6E-409C-BE32-E72D297353CC}">
                  <c16:uniqueId val="{0000000D-5FF9-4ED3-A98B-EAB2226DC6E5}"/>
                </c:ext>
              </c:extLst>
            </c:dLbl>
            <c:dLbl>
              <c:idx val="14"/>
              <c:tx>
                <c:strRef>
                  <c:f>Daten_Diagramme!$D$28</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{B00DCF9C-2CD3-46C3-AD77-67DE21460AC0}</c15:txfldGUID>
                      <c15:f>Daten_Diagramme!$D$28</c15:f>
                      <c15:dlblFieldTableCache>
                        <c:ptCount val="1"/>
                        <c:pt idx="0">
                          <c:v>-0.7</c:v>
                        </c:pt>
                      </c15:dlblFieldTableCache>
                    </c15:dlblFTEntry>
                  </c15:dlblFieldTable>
                  <c15:showDataLabelsRange val="0"/>
                </c:ext>
                <c:ext xmlns:c16="http://schemas.microsoft.com/office/drawing/2014/chart" uri="{C3380CC4-5D6E-409C-BE32-E72D297353CC}">
                  <c16:uniqueId val="{0000000E-5FF9-4ED3-A98B-EAB2226DC6E5}"/>
                </c:ext>
              </c:extLst>
            </c:dLbl>
            <c:dLbl>
              <c:idx val="15"/>
              <c:tx>
                <c:strRef>
                  <c:f>Daten_Diagramme!$D$29</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{102165A6-725F-4EB4-9271-BC4962C50801}</c15:txfldGUID>
                      <c15:f>Daten_Diagramme!$D$29</c15:f>
                      <c15:dlblFieldTableCache>
                        <c:ptCount val="1"/>
                        <c:pt idx="0">
                          <c:v>-1.9</c:v>
                        </c:pt>
                      </c15:dlblFieldTableCache>
                    </c15:dlblFTEntry>
                  </c15:dlblFieldTable>
                  <c15:showDataLabelsRange val="0"/>
                </c:ext>
                <c:ext xmlns:c16="http://schemas.microsoft.com/office/drawing/2014/chart" uri="{C3380CC4-5D6E-409C-BE32-E72D297353CC}">
                  <c16:uniqueId val="{0000000F-5FF9-4ED3-A98B-EAB2226DC6E5}"/>
                </c:ext>
              </c:extLst>
            </c:dLbl>
            <c:dLbl>
              <c:idx val="16"/>
              <c:tx>
                <c:strRef>
                  <c:f>Daten_Diagramme!$D$30</c:f>
                  <c:strCache>
                    <c:ptCount val="1"/>
                    <c:pt idx="0">
                      <c:v>3.2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{4F4BA4D6-7CD5-49B7-8909-733BBA55C5BB}</c15:txfldGUID>
                      <c15:f>Daten_Diagramme!$D$30</c15:f>
                      <c15:dlblFieldTableCache>
                        <c:ptCount val="1"/>
                        <c:pt idx="0">
                          <c:v>3.2</c:v>
                        </c:pt>
                      </c15:dlblFieldTableCache>
                    </c15:dlblFTEntry>
                  </c15:dlblFieldTable>
                  <c15:showDataLabelsRange val="0"/>
                </c:ext>
                <c:ext xmlns:c16="http://schemas.microsoft.com/office/drawing/2014/chart" uri="{C3380CC4-5D6E-409C-BE32-E72D297353CC}">
                  <c16:uniqueId val="{00000010-5FF9-4ED3-A98B-EAB2226DC6E5}"/>
                </c:ext>
              </c:extLst>
            </c:dLbl>
            <c:dLbl>
              <c:idx val="17"/>
              <c:tx>
                <c:strRef>
                  <c:f>Daten_Diagramme!$D$31</c:f>
                  <c:strCache>
                    <c:ptCount val="1"/>
                    <c:pt idx="0">
                      <c:v>3.4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{85A4A502-BD5E-4459-BE26-35FD6AF1D510}</c15:txfldGUID>
                      <c15:f>Daten_Diagramme!$D$31</c15:f>
                      <c15:dlblFieldTableCache>
                        <c:ptCount val="1"/>
                        <c:pt idx="0">
                          <c:v>3.4</c:v>
                        </c:pt>
                      </c15:dlblFieldTableCache>
                    </c15:dlblFTEntry>
                  </c15:dlblFieldTable>
                  <c15:showDataLabelsRange val="0"/>
                </c:ext>
                <c:ext xmlns:c16="http://schemas.microsoft.com/office/drawing/2014/chart" uri="{C3380CC4-5D6E-409C-BE32-E72D297353CC}">
                  <c16:uniqueId val="{00000011-5FF9-4ED3-A98B-EAB2226DC6E5}"/>
                </c:ext>
              </c:extLst>
            </c:dLbl>
            <c:dLbl>
              <c:idx val="18"/>
              <c:tx>
                <c:strRef>
                  <c:f>Daten_Diagramme!$D$32</c:f>
                  <c:strCache>
                    <c:ptCount val="1"/>
                    <c:pt idx="0">
                      <c:v>3.7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{D8C35363-FD0B-4DA3-95C6-7CEB5282C2BD}</c15:txfldGUID>
                      <c15:f>Daten_Diagramme!$D$32</c15:f>
                      <c15:dlblFieldTableCache>
                        <c:ptCount val="1"/>
                        <c:pt idx="0">
                          <c:v>3.7</c:v>
                        </c:pt>
                      </c15:dlblFieldTableCache>
                    </c15:dlblFTEntry>
                  </c15:dlblFieldTable>
                  <c15:showDataLabelsRange val="0"/>
                </c:ext>
                <c:ext xmlns:c16="http://schemas.microsoft.com/office/drawing/2014/chart" uri="{C3380CC4-5D6E-409C-BE32-E72D297353CC}">
                  <c16:uniqueId val="{00000012-5FF9-4ED3-A98B-EAB2226DC6E5}"/>
                </c:ext>
              </c:extLst>
            </c:dLbl>
            <c:dLbl>
              <c:idx val="19"/>
              <c:tx>
                <c:strRef>
                  <c:f>Daten_Diagramme!$D$33</c:f>
                  <c:strCache>
                    <c:ptCount val="1"/>
                    <c:pt idx="0">
                      <c:v>3.9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{F938B584-F725-4C55-835F-C111D25A011C}</c15:txfldGUID>
                      <c15:f>Daten_Diagramme!$D$33</c15:f>
                      <c15:dlblFieldTableCache>
                        <c:ptCount val="1"/>
                        <c:pt idx="0">
                          <c:v>3.9</c:v>
                        </c:pt>
                      </c15:dlblFieldTableCache>
                    </c15:dlblFTEntry>
                  </c15:dlblFieldTable>
                  <c15:showDataLabelsRange val="0"/>
                </c:ext>
                <c:ext xmlns:c16="http://schemas.microsoft.com/office/drawing/2014/chart" uri="{C3380CC4-5D6E-409C-BE32-E72D297353CC}">
                  <c16:uniqueId val="{00000013-5FF9-4ED3-A98B-EAB2226DC6E5}"/>
                </c:ext>
              </c:extLst>
            </c:dLbl>
            <c:dLbl>
              <c:idx val="20"/>
              <c:tx>
                <c:strRef>
                  <c:f>Daten_Diagramme!$D$34</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{2D847B09-581F-4291-B1BC-7285C4D97FA2}</c15:txfldGUID>
                      <c15:f>Daten_Diagramme!$D$34</c15:f>
                      <c15:dlblFieldTableCache>
                        <c:ptCount val="1"/>
                        <c:pt idx="0">
                          <c:v>0.8</c:v>
                        </c:pt>
                      </c15:dlblFieldTableCache>
                    </c15:dlblFTEntry>
                  </c15:dlblFieldTable>
                  <c15:showDataLabelsRange val="0"/>
                </c:ext>
                <c:ext xmlns:c16="http://schemas.microsoft.com/office/drawing/2014/chart" uri="{C3380CC4-5D6E-409C-BE32-E72D297353CC}">
                  <c16:uniqueId val="{00000014-5FF9-4ED3-A98B-EAB2226DC6E5}"/>
                </c:ext>
              </c:extLst>
            </c:dLbl>
            <c:dLbl>
              <c:idx val="21"/>
              <c:tx>
                <c:strRef>
                  <c:f>Daten_Diagramme!$D$35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{DF506AF2-6E3A-4116-B182-FB389DA9B984}</c15:txfldGUID>
                      <c15:f>Daten_Diagramme!$D$35</c15:f>
                      <c15:dlblFieldTableCache>
                        <c:ptCount val="1"/>
                        <c:pt idx="0">
                          <c:v>*</c:v>
                        </c:pt>
                      </c15:dlblFieldTableCache>
                    </c15:dlblFTEntry>
                  </c15:dlblFieldTable>
                  <c15:showDataLabelsRange val="0"/>
                </c:ext>
                <c:ext xmlns:c16="http://schemas.microsoft.com/office/drawing/2014/chart" uri="{C3380CC4-5D6E-409C-BE32-E72D297353CC}">
                  <c16:uniqueId val="{00000015-5FF9-4ED3-A98B-EAB2226DC6E5}"/>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{35A84B08-FA69-4D78-9E86-9407B142929B}</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5FF9-4ED3-A98B-EAB2226DC6E5}"/>
                </c:ext>
              </c:extLst>
            </c:dLbl>
            <c:dLbl>
              <c:idx val="23"/>
              <c:tx>
                <c:strRef>
                  <c:f>Daten_Diagramme!$D$37</c:f>
                  <c:strCache>
                    <c:ptCount val="1"/>
                    <c:pt idx="0">
                      <c:v>2.3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{27C9C94E-D1EB-42AF-BB32-F59373F4B9C4}</c15:txfldGUID>
                      <c15:f>Daten_Diagramme!$D$37</c15:f>
                      <c15:dlblFieldTableCache>
                        <c:ptCount val="1"/>
                        <c:pt idx="0">
                          <c:v>2.3</c:v>
                        </c:pt>
                      </c15:dlblFieldTableCache>
                    </c15:dlblFTEntry>
                  </c15:dlblFieldTable>
                  <c15:showDataLabelsRange val="0"/>
                </c:ext>
                <c:ext xmlns:c16="http://schemas.microsoft.com/office/drawing/2014/chart" uri="{C3380CC4-5D6E-409C-BE32-E72D297353CC}">
                  <c16:uniqueId val="{00000017-5FF9-4ED3-A98B-EAB2226DC6E5}"/>
                </c:ext>
              </c:extLst>
            </c:dLbl>
            <c:dLbl>
              <c:idx val="24"/>
              <c:layout>
                <c:manualLayout>
                  <c:x val="4.7769028871392123E-3"/>
                  <c:y val="-4.6876052205785108E-5"/>
                </c:manualLayout>
              </c:layout>
              <c:tx>
                <c:strRef>
                  <c:f>Daten_Diagramme!$D$38</c:f>
                  <c:strCache>
                    <c:ptCount val="1"/>
                    <c:pt idx="0">
                      <c:v>3.8</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{99E4B645-F082-460C-9AB8-80312A162CEF}</c15:txfldGUID>
                      <c15:f>Daten_Diagramme!$D$38</c15:f>
                      <c15:dlblFieldTableCache>
                        <c:ptCount val="1"/>
                        <c:pt idx="0">
                          <c:v>3.8</c:v>
                        </c:pt>
                      </c15:dlblFieldTableCache>
                    </c15:dlblFTEntry>
                  </c15:dlblFieldTable>
                  <c15:showDataLabelsRange val="0"/>
                </c:ext>
                <c:ext xmlns:c16="http://schemas.microsoft.com/office/drawing/2014/chart" uri="{C3380CC4-5D6E-409C-BE32-E72D297353CC}">
                  <c16:uniqueId val="{00000018-5FF9-4ED3-A98B-EAB2226DC6E5}"/>
                </c:ext>
              </c:extLst>
            </c:dLbl>
            <c:dLbl>
              <c:idx val="25"/>
              <c:tx>
                <c:strRef>
                  <c:f>Daten_Diagramme!$D$39</c:f>
                  <c:strCache>
                    <c:ptCount val="1"/>
                    <c:pt idx="0">
                      <c:v>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{60485CB4-A415-453B-B777-071C6F1E4D0F}</c15:txfldGUID>
                      <c15:f>Daten_Diagramme!$D$39</c15:f>
                      <c15:dlblFieldTableCache>
                        <c:ptCount val="1"/>
                        <c:pt idx="0">
                          <c:v>0.6</c:v>
                        </c:pt>
                      </c15:dlblFieldTableCache>
                    </c15:dlblFTEntry>
                  </c15:dlblFieldTable>
                  <c15:showDataLabelsRange val="0"/>
                </c:ext>
                <c:ext xmlns:c16="http://schemas.microsoft.com/office/drawing/2014/chart" uri="{C3380CC4-5D6E-409C-BE32-E72D297353CC}">
                  <c16:uniqueId val="{00000019-5FF9-4ED3-A98B-EAB2226DC6E5}"/>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{912AFAD3-31B9-46FE-8978-EFACD9C9E80D}</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5FF9-4ED3-A98B-EAB2226DC6E5}"/>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{4F2AC8B4-124C-4F77-B7D3-75D51B9A1FC2}</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5FF9-4ED3-A98B-EAB2226DC6E5}"/>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{403BE9F1-EC00-43B8-8C6C-E6F5A452CAB9}</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5FF9-4ED3-A98B-EAB2226DC6E5}"/>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{ADAE61D8-BDF8-414E-AD27-5A42BA40A624}</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5FF9-4ED3-A98B-EAB2226DC6E5}"/>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{DFF1755B-DDC3-4906-806F-462B470B42E2}</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5FF9-4ED3-A98B-EAB2226DC6E5}"/>
                </c:ext>
              </c:extLst>
            </c:dLbl>
            <c:dLbl>
              <c:idx val="31"/>
              <c:tx>
                <c:strRef>
                  <c:f>Daten_Diagramme!$D$45</c:f>
                  <c:strCache>
                    <c:ptCount val="1"/>
                    <c:pt idx="0">
                      <c:v>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{EEFCD95A-56CB-48F5-9D8D-94BE20B368D7}</c15:txfldGUID>
                      <c15:f>Daten_Diagramme!$D$45</c15:f>
                      <c15:dlblFieldTableCache>
                        <c:ptCount val="1"/>
                        <c:pt idx="0">
                          <c:v>0.6</c:v>
                        </c:pt>
                      </c15:dlblFieldTableCache>
                    </c15:dlblFTEntry>
                  </c15:dlblFieldTable>
                  <c15:showDataLabelsRange val="0"/>
                </c:ext>
                <c:ext xmlns:c16="http://schemas.microsoft.com/office/drawing/2014/chart" uri="{C3380CC4-5D6E-409C-BE32-E72D297353CC}">
                  <c16:uniqueId val="{0000001F-5FF9-4ED3-A98B-EAB2226DC6E5}"/>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1.3242131138780526</c:v>
                </c:pt>
                <c:pt idx="1">
                  <c:v>2.3076923076923075</c:v>
                </c:pt>
                <c:pt idx="2">
                  <c:v>4.0462427745664744</c:v>
                </c:pt>
                <c:pt idx="3">
                  <c:v>4.1048767697954904</c:v>
                </c:pt>
                <c:pt idx="4">
                  <c:v>-1.9537021835494992</c:v>
                </c:pt>
                <c:pt idx="5">
                  <c:v>5.2498801685209013</c:v>
                </c:pt>
                <c:pt idx="6">
                  <c:v>-0.25706940874035988</c:v>
                </c:pt>
                <c:pt idx="7">
                  <c:v>2.1160092807424595</c:v>
                </c:pt>
                <c:pt idx="8">
                  <c:v>0.70982563619227146</c:v>
                </c:pt>
                <c:pt idx="9">
                  <c:v>0.91985584348721472</c:v>
                </c:pt>
                <c:pt idx="10">
                  <c:v>-1.9415119524329572</c:v>
                </c:pt>
                <c:pt idx="11">
                  <c:v>6.3640531866116463</c:v>
                </c:pt>
                <c:pt idx="12">
                  <c:v>-5.7767369242779081</c:v>
                </c:pt>
                <c:pt idx="13">
                  <c:v>-4.8099825802552525</c:v>
                </c:pt>
                <c:pt idx="14">
                  <c:v>-0.66294919454770751</c:v>
                </c:pt>
                <c:pt idx="15">
                  <c:v>-1.9472856018882769</c:v>
                </c:pt>
                <c:pt idx="16">
                  <c:v>3.2027163439478756</c:v>
                </c:pt>
                <c:pt idx="17">
                  <c:v>3.3534540576794098</c:v>
                </c:pt>
                <c:pt idx="18">
                  <c:v>3.7230704873457436</c:v>
                </c:pt>
                <c:pt idx="19">
                  <c:v>3.9192074005145328</c:v>
                </c:pt>
                <c:pt idx="20">
                  <c:v>0.80437092123235698</c:v>
                </c:pt>
                <c:pt idx="21">
                  <c:v>0</c:v>
                </c:pt>
                <c:pt idx="23">
                  <c:v>2.3076923076923075</c:v>
                </c:pt>
                <c:pt idx="24">
                  <c:v>3.7586658573208522</c:v>
                </c:pt>
                <c:pt idx="25">
                  <c:v>0.61845642818472946</c:v>
                </c:pt>
              </c:numCache>
            </c:numRef>
          </c:val>
          <c:extLst>
            <c:ext xmlns:c16="http://schemas.microsoft.com/office/drawing/2014/chart" uri="{C3380CC4-5D6E-409C-BE32-E72D297353CC}">
              <c16:uniqueId val="{00000020-5FF9-4ED3-A98B-EAB2226DC6E5}"/>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{4B2FA1F9-227B-4D39-A706-83BEB5ABE92B}</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5FF9-4ED3-A98B-EAB2226DC6E5}"/>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{B6D89045-6DBB-4C10-BB13-4619696E73D4}</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5FF9-4ED3-A98B-EAB2226DC6E5}"/>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{6495F15E-2701-4BDA-82B2-CE0CD1900A05}</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5FF9-4ED3-A98B-EAB2226DC6E5}"/>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{9D9444E4-EC58-44EF-B3D1-4BBA24942DAC}</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5FF9-4ED3-A98B-EAB2226DC6E5}"/>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{E938235F-BC00-4566-83FB-D6C7567950AE}</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5FF9-4ED3-A98B-EAB2226DC6E5}"/>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{BADDFA40-E2D5-4563-BB90-AEE840CC10A9}</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5FF9-4ED3-A98B-EAB2226DC6E5}"/>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{6030E80A-11EF-4491-B148-E79FB597C3A0}</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5FF9-4ED3-A98B-EAB2226DC6E5}"/>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{FC0F8E76-67E9-4BBF-BC52-550105A6453B}</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5FF9-4ED3-A98B-EAB2226DC6E5}"/>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{9D4D877A-D2A9-4962-9020-546DE2502F6A}</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5FF9-4ED3-A98B-EAB2226DC6E5}"/>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{32272D40-526D-4E78-9714-E5859898BD0A}</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5FF9-4ED3-A98B-EAB2226DC6E5}"/>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{025CAF9D-BB15-4BBB-B2E5-761D415915B8}</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5FF9-4ED3-A98B-EAB2226DC6E5}"/>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{FE4B39F0-D167-4E18-89C5-CC8F756D0711}</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5FF9-4ED3-A98B-EAB2226DC6E5}"/>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{056277F1-7A76-4940-AEDE-58D2D292027E}</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5FF9-4ED3-A98B-EAB2226DC6E5}"/>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{B7CDEF0C-F3FA-4DC6-9AFC-52E9D6011F90}</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5FF9-4ED3-A98B-EAB2226DC6E5}"/>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{B0871A46-9240-4A41-B345-3A31EFB3D4A4}</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5FF9-4ED3-A98B-EAB2226DC6E5}"/>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{E7CC51F9-65BF-44FD-A82F-24A3C466E17D}</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5FF9-4ED3-A98B-EAB2226DC6E5}"/>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{6ED203FC-B57D-4B43-BC08-094EDABF42CE}</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5FF9-4ED3-A98B-EAB2226DC6E5}"/>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{14AF13B1-CD7B-4EB4-8DE6-C40D5D81DF71}</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5FF9-4ED3-A98B-EAB2226DC6E5}"/>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{BBAECD81-6219-4B2A-BC79-0FF5FB316E5F}</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5FF9-4ED3-A98B-EAB2226DC6E5}"/>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{2F7AFC34-0DDD-4C4A-A6CC-BDFEBD051E0F}</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5FF9-4ED3-A98B-EAB2226DC6E5}"/>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{4E7D4EDB-821A-4B1F-8515-5FDA2117E5FF}</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5FF9-4ED3-A98B-EAB2226DC6E5}"/>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{FA447CEB-7772-4624-8498-F4156C1C376C}</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5FF9-4ED3-A98B-EAB2226DC6E5}"/>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{1D270A54-47AF-4F7C-9AF1-3613EB031DF0}</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5FF9-4ED3-A98B-EAB2226DC6E5}"/>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{AD16EB35-8939-4125-8587-96319BE2BFC3}</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5FF9-4ED3-A98B-EAB2226DC6E5}"/>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{D524A29F-FFF8-4272-9909-908BABDE3A54}</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5FF9-4ED3-A98B-EAB2226DC6E5}"/>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{A6D32AA9-2A81-4198-8C92-AB29C7CA94D2}</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5FF9-4ED3-A98B-EAB2226DC6E5}"/>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{F273EB0E-1E15-4ACA-BFD4-520C31F1BE27}</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5FF9-4ED3-A98B-EAB2226DC6E5}"/>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{CA6355EF-7DD8-4E4F-B231-B2C2117DC2B3}</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5FF9-4ED3-A98B-EAB2226DC6E5}"/>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{C6A6E27F-BF9C-4DFD-9006-8276D7E04875}</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5FF9-4ED3-A98B-EAB2226DC6E5}"/>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{020C79EF-0067-4899-9B00-9F2BFB212501}</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5FF9-4ED3-A98B-EAB2226DC6E5}"/>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{CE9C56E8-9DFE-43A5-B6E2-A6C4C277821A}</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5FF9-4ED3-A98B-EAB2226DC6E5}"/>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{A0C35A50-0B80-4921-B8DD-FD34B8E9DD63}</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5FF9-4ED3-A98B-EAB2226DC6E5}"/>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-0.75</c:v>
                </c:pt>
                <c:pt idx="22">
                  <c:v>0</c:v>
                </c:pt>
                <c:pt idx="23">
                  <c:v>0</c:v>
                </c:pt>
                <c:pt idx="24">
                  <c:v>0</c:v>
                </c:pt>
                <c:pt idx="25">
                  <c:v>0</c:v>
                </c:pt>
              </c:numCache>
            </c:numRef>
          </c:val>
          <c:extLst>
            <c:ext xmlns:c16="http://schemas.microsoft.com/office/drawing/2014/chart" uri="{C3380CC4-5D6E-409C-BE32-E72D297353CC}">
              <c16:uniqueId val="{00000041-5FF9-4ED3-A98B-EAB2226DC6E5}"/>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45</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222</c:v>
                </c:pt>
                <c:pt idx="22">
                  <c:v>#N/A</c:v>
                </c:pt>
                <c:pt idx="23">
                  <c:v>#N/A</c:v>
                </c:pt>
                <c:pt idx="24">
                  <c:v>#N/A</c:v>
                </c:pt>
                <c:pt idx="25">
                  <c:v>#N/A</c:v>
                </c:pt>
              </c:numCache>
            </c:numRef>
          </c:yVal>
          <c:smooth val="0"/>
          <c:extLst>
            <c:ext xmlns:c16="http://schemas.microsoft.com/office/drawing/2014/chart" uri="{C3380CC4-5D6E-409C-BE32-E72D297353CC}">
              <c16:uniqueId val="{00000042-5FF9-4ED3-A98B-EAB2226DC6E5}"/>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{D3CECDE3-E8A3-49B4-B0AE-FA3BC435970D}</c15:txfldGUID>
                      <c15:f>Daten_Diagramme!$E$14</c15:f>
                      <c15:dlblFieldTableCache>
                        <c:ptCount val="1"/>
                        <c:pt idx="0">
                          <c:v>-2.8</c:v>
                        </c:pt>
                      </c15:dlblFieldTableCache>
                    </c15:dlblFTEntry>
                  </c15:dlblFieldTable>
                  <c15:showDataLabelsRange val="0"/>
                </c:ext>
                <c:ext xmlns:c16="http://schemas.microsoft.com/office/drawing/2014/chart" uri="{C3380CC4-5D6E-409C-BE32-E72D297353CC}">
                  <c16:uniqueId val="{00000000-9F4B-4C9D-A441-2B58F574C7FE}"/>
                </c:ext>
              </c:extLst>
            </c:dLbl>
            <c:dLbl>
              <c:idx val="1"/>
              <c:tx>
                <c:strRef>
                  <c:f>Daten_Diagramme!$E$15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{FC53652F-0D90-41C5-9043-6806349312A8}</c15:txfldGUID>
                      <c15:f>Daten_Diagramme!$E$15</c15:f>
                      <c15:dlblFieldTableCache>
                        <c:ptCount val="1"/>
                        <c:pt idx="0">
                          <c:v>0.0</c:v>
                        </c:pt>
                      </c15:dlblFieldTableCache>
                    </c15:dlblFTEntry>
                  </c15:dlblFieldTable>
                  <c15:showDataLabelsRange val="0"/>
                </c:ext>
                <c:ext xmlns:c16="http://schemas.microsoft.com/office/drawing/2014/chart" uri="{C3380CC4-5D6E-409C-BE32-E72D297353CC}">
                  <c16:uniqueId val="{00000001-9F4B-4C9D-A441-2B58F574C7FE}"/>
                </c:ext>
              </c:extLst>
            </c:dLbl>
            <c:dLbl>
              <c:idx val="2"/>
              <c:tx>
                <c:strRef>
                  <c:f>Daten_Diagramme!$E$16</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{43587F84-64BC-41FE-8374-598E928FCCCE}</c15:txfldGUID>
                      <c15:f>Daten_Diagramme!$E$16</c15:f>
                      <c15:dlblFieldTableCache>
                        <c:ptCount val="1"/>
                        <c:pt idx="0">
                          <c:v>-0.7</c:v>
                        </c:pt>
                      </c15:dlblFieldTableCache>
                    </c15:dlblFTEntry>
                  </c15:dlblFieldTable>
                  <c15:showDataLabelsRange val="0"/>
                </c:ext>
                <c:ext xmlns:c16="http://schemas.microsoft.com/office/drawing/2014/chart" uri="{C3380CC4-5D6E-409C-BE32-E72D297353CC}">
                  <c16:uniqueId val="{00000002-9F4B-4C9D-A441-2B58F574C7FE}"/>
                </c:ext>
              </c:extLst>
            </c:dLbl>
            <c:dLbl>
              <c:idx val="3"/>
              <c:tx>
                <c:strRef>
                  <c:f>Daten_Diagramme!$E$17</c:f>
                  <c:strCache>
                    <c:ptCount val="1"/>
                    <c:pt idx="0">
                      <c:v>-3.5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{99B68035-51B4-4280-B25B-116028E18D45}</c15:txfldGUID>
                      <c15:f>Daten_Diagramme!$E$17</c15:f>
                      <c15:dlblFieldTableCache>
                        <c:ptCount val="1"/>
                        <c:pt idx="0">
                          <c:v>-3.5</c:v>
                        </c:pt>
                      </c15:dlblFieldTableCache>
                    </c15:dlblFTEntry>
                  </c15:dlblFieldTable>
                  <c15:showDataLabelsRange val="0"/>
                </c:ext>
                <c:ext xmlns:c16="http://schemas.microsoft.com/office/drawing/2014/chart" uri="{C3380CC4-5D6E-409C-BE32-E72D297353CC}">
                  <c16:uniqueId val="{00000003-9F4B-4C9D-A441-2B58F574C7FE}"/>
                </c:ext>
              </c:extLst>
            </c:dLbl>
            <c:dLbl>
              <c:idx val="4"/>
              <c:tx>
                <c:strRef>
                  <c:f>Daten_Diagramme!$E$18</c:f>
                  <c:strCache>
                    <c:ptCount val="1"/>
                    <c:pt idx="0">
                      <c:v>-7.0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{C370665C-CA79-42C4-821C-93B3A782B10A}</c15:txfldGUID>
                      <c15:f>Daten_Diagramme!$E$18</c15:f>
                      <c15:dlblFieldTableCache>
                        <c:ptCount val="1"/>
                        <c:pt idx="0">
                          <c:v>-7.0</c:v>
                        </c:pt>
                      </c15:dlblFieldTableCache>
                    </c15:dlblFTEntry>
                  </c15:dlblFieldTable>
                  <c15:showDataLabelsRange val="0"/>
                </c:ext>
                <c:ext xmlns:c16="http://schemas.microsoft.com/office/drawing/2014/chart" uri="{C3380CC4-5D6E-409C-BE32-E72D297353CC}">
                  <c16:uniqueId val="{00000004-9F4B-4C9D-A441-2B58F574C7FE}"/>
                </c:ext>
              </c:extLst>
            </c:dLbl>
            <c:dLbl>
              <c:idx val="5"/>
              <c:tx>
                <c:strRef>
                  <c:f>Daten_Diagramme!$E$19</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{60518C5F-425F-4AA4-BFBD-C6F1B024DB84}</c15:txfldGUID>
                      <c15:f>Daten_Diagramme!$E$19</c15:f>
                      <c15:dlblFieldTableCache>
                        <c:ptCount val="1"/>
                        <c:pt idx="0">
                          <c:v>-2.6</c:v>
                        </c:pt>
                      </c15:dlblFieldTableCache>
                    </c15:dlblFTEntry>
                  </c15:dlblFieldTable>
                  <c15:showDataLabelsRange val="0"/>
                </c:ext>
                <c:ext xmlns:c16="http://schemas.microsoft.com/office/drawing/2014/chart" uri="{C3380CC4-5D6E-409C-BE32-E72D297353CC}">
                  <c16:uniqueId val="{00000005-9F4B-4C9D-A441-2B58F574C7FE}"/>
                </c:ext>
              </c:extLst>
            </c:dLbl>
            <c:dLbl>
              <c:idx val="6"/>
              <c:tx>
                <c:strRef>
                  <c:f>Daten_Diagramme!$E$20</c:f>
                  <c:strCache>
                    <c:ptCount val="1"/>
                    <c:pt idx="0">
                      <c:v>6.1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{50276664-0B12-42ED-B90C-A67B52AA1AB0}</c15:txfldGUID>
                      <c15:f>Daten_Diagramme!$E$20</c15:f>
                      <c15:dlblFieldTableCache>
                        <c:ptCount val="1"/>
                        <c:pt idx="0">
                          <c:v>6.1</c:v>
                        </c:pt>
                      </c15:dlblFieldTableCache>
                    </c15:dlblFTEntry>
                  </c15:dlblFieldTable>
                  <c15:showDataLabelsRange val="0"/>
                </c:ext>
                <c:ext xmlns:c16="http://schemas.microsoft.com/office/drawing/2014/chart" uri="{C3380CC4-5D6E-409C-BE32-E72D297353CC}">
                  <c16:uniqueId val="{00000006-9F4B-4C9D-A441-2B58F574C7FE}"/>
                </c:ext>
              </c:extLst>
            </c:dLbl>
            <c:dLbl>
              <c:idx val="7"/>
              <c:tx>
                <c:strRef>
                  <c:f>Daten_Diagramme!$E$21</c:f>
                  <c:strCache>
                    <c:ptCount val="1"/>
                    <c:pt idx="0">
                      <c:v>-2.3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{9A0BAD66-17F4-4042-A3ED-81796DA97F73}</c15:txfldGUID>
                      <c15:f>Daten_Diagramme!$E$21</c15:f>
                      <c15:dlblFieldTableCache>
                        <c:ptCount val="1"/>
                        <c:pt idx="0">
                          <c:v>-2.3</c:v>
                        </c:pt>
                      </c15:dlblFieldTableCache>
                    </c15:dlblFTEntry>
                  </c15:dlblFieldTable>
                  <c15:showDataLabelsRange val="0"/>
                </c:ext>
                <c:ext xmlns:c16="http://schemas.microsoft.com/office/drawing/2014/chart" uri="{C3380CC4-5D6E-409C-BE32-E72D297353CC}">
                  <c16:uniqueId val="{00000007-9F4B-4C9D-A441-2B58F574C7FE}"/>
                </c:ext>
              </c:extLst>
            </c:dLbl>
            <c:dLbl>
              <c:idx val="8"/>
              <c:tx>
                <c:strRef>
                  <c:f>Daten_Diagramme!$E$22</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{BDD94D16-14D9-4492-8FB4-46B9FE7965A2}</c15:txfldGUID>
                      <c15:f>Daten_Diagramme!$E$22</c15:f>
                      <c15:dlblFieldTableCache>
                        <c:ptCount val="1"/>
                        <c:pt idx="0">
                          <c:v>1.4</c:v>
                        </c:pt>
                      </c15:dlblFieldTableCache>
                    </c15:dlblFTEntry>
                  </c15:dlblFieldTable>
                  <c15:showDataLabelsRange val="0"/>
                </c:ext>
                <c:ext xmlns:c16="http://schemas.microsoft.com/office/drawing/2014/chart" uri="{C3380CC4-5D6E-409C-BE32-E72D297353CC}">
                  <c16:uniqueId val="{00000008-9F4B-4C9D-A441-2B58F574C7FE}"/>
                </c:ext>
              </c:extLst>
            </c:dLbl>
            <c:dLbl>
              <c:idx val="9"/>
              <c:tx>
                <c:strRef>
                  <c:f>Daten_Diagramme!$E$23</c:f>
                  <c:strCache>
                    <c:ptCount val="1"/>
                    <c:pt idx="0">
                      <c:v>-7.1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{4FA75B80-AD38-4CD9-A069-3E33344A9238}</c15:txfldGUID>
                      <c15:f>Daten_Diagramme!$E$23</c15:f>
                      <c15:dlblFieldTableCache>
                        <c:ptCount val="1"/>
                        <c:pt idx="0">
                          <c:v>-7.1</c:v>
                        </c:pt>
                      </c15:dlblFieldTableCache>
                    </c15:dlblFTEntry>
                  </c15:dlblFieldTable>
                  <c15:showDataLabelsRange val="0"/>
                </c:ext>
                <c:ext xmlns:c16="http://schemas.microsoft.com/office/drawing/2014/chart" uri="{C3380CC4-5D6E-409C-BE32-E72D297353CC}">
                  <c16:uniqueId val="{00000009-9F4B-4C9D-A441-2B58F574C7FE}"/>
                </c:ext>
              </c:extLst>
            </c:dLbl>
            <c:dLbl>
              <c:idx val="10"/>
              <c:tx>
                <c:strRef>
                  <c:f>Daten_Diagramme!$E$24</c:f>
                  <c:strCache>
                    <c:ptCount val="1"/>
                    <c:pt idx="0">
                      <c:v>-10.4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{0BE807CB-7E91-4FD5-9AD7-13B06B342045}</c15:txfldGUID>
                      <c15:f>Daten_Diagramme!$E$24</c15:f>
                      <c15:dlblFieldTableCache>
                        <c:ptCount val="1"/>
                        <c:pt idx="0">
                          <c:v>-10.4</c:v>
                        </c:pt>
                      </c15:dlblFieldTableCache>
                    </c15:dlblFTEntry>
                  </c15:dlblFieldTable>
                  <c15:showDataLabelsRange val="0"/>
                </c:ext>
                <c:ext xmlns:c16="http://schemas.microsoft.com/office/drawing/2014/chart" uri="{C3380CC4-5D6E-409C-BE32-E72D297353CC}">
                  <c16:uniqueId val="{0000000A-9F4B-4C9D-A441-2B58F574C7FE}"/>
                </c:ext>
              </c:extLst>
            </c:dLbl>
            <c:dLbl>
              <c:idx val="11"/>
              <c:tx>
                <c:strRef>
                  <c:f>Daten_Diagramme!$E$25</c:f>
                  <c:strCache>
                    <c:ptCount val="1"/>
                    <c:pt idx="0">
                      <c:v>3.0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{D2F9DF04-882F-47B0-9A89-7DDC27835495}</c15:txfldGUID>
                      <c15:f>Daten_Diagramme!$E$25</c15:f>
                      <c15:dlblFieldTableCache>
                        <c:ptCount val="1"/>
                        <c:pt idx="0">
                          <c:v>3.0</c:v>
                        </c:pt>
                      </c15:dlblFieldTableCache>
                    </c15:dlblFTEntry>
                  </c15:dlblFieldTable>
                  <c15:showDataLabelsRange val="0"/>
                </c:ext>
                <c:ext xmlns:c16="http://schemas.microsoft.com/office/drawing/2014/chart" uri="{C3380CC4-5D6E-409C-BE32-E72D297353CC}">
                  <c16:uniqueId val="{0000000B-9F4B-4C9D-A441-2B58F574C7FE}"/>
                </c:ext>
              </c:extLst>
            </c:dLbl>
            <c:dLbl>
              <c:idx val="12"/>
              <c:tx>
                <c:strRef>
                  <c:f>Daten_Diagramme!$E$26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{B1844D26-0C5D-46AC-BE8B-B9B03076A401}</c15:txfldGUID>
                      <c15:f>Daten_Diagramme!$E$26</c15:f>
                      <c15:dlblFieldTableCache>
                        <c:ptCount val="1"/>
                        <c:pt idx="0">
                          <c:v>0.0</c:v>
                        </c:pt>
                      </c15:dlblFieldTableCache>
                    </c15:dlblFTEntry>
                  </c15:dlblFieldTable>
                  <c15:showDataLabelsRange val="0"/>
                </c:ext>
                <c:ext xmlns:c16="http://schemas.microsoft.com/office/drawing/2014/chart" uri="{C3380CC4-5D6E-409C-BE32-E72D297353CC}">
                  <c16:uniqueId val="{0000000C-9F4B-4C9D-A441-2B58F574C7FE}"/>
                </c:ext>
              </c:extLst>
            </c:dLbl>
            <c:dLbl>
              <c:idx val="13"/>
              <c:tx>
                <c:strRef>
                  <c:f>Daten_Diagramme!$E$27</c:f>
                  <c:strCache>
                    <c:ptCount val="1"/>
                    <c:pt idx="0">
                      <c:v>-3.0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{639F418D-E144-4D50-9919-CD4E272457F1}</c15:txfldGUID>
                      <c15:f>Daten_Diagramme!$E$27</c15:f>
                      <c15:dlblFieldTableCache>
                        <c:ptCount val="1"/>
                        <c:pt idx="0">
                          <c:v>-3.0</c:v>
                        </c:pt>
                      </c15:dlblFieldTableCache>
                    </c15:dlblFTEntry>
                  </c15:dlblFieldTable>
                  <c15:showDataLabelsRange val="0"/>
                </c:ext>
                <c:ext xmlns:c16="http://schemas.microsoft.com/office/drawing/2014/chart" uri="{C3380CC4-5D6E-409C-BE32-E72D297353CC}">
                  <c16:uniqueId val="{0000000D-9F4B-4C9D-A441-2B58F574C7FE}"/>
                </c:ext>
              </c:extLst>
            </c:dLbl>
            <c:dLbl>
              <c:idx val="14"/>
              <c:tx>
                <c:strRef>
                  <c:f>Daten_Diagramme!$E$28</c:f>
                  <c:strCache>
                    <c:ptCount val="1"/>
                    <c:pt idx="0">
                      <c:v>-0.3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{E99856B5-E3A8-497F-8E20-67B8CB7A62D4}</c15:txfldGUID>
                      <c15:f>Daten_Diagramme!$E$28</c15:f>
                      <c15:dlblFieldTableCache>
                        <c:ptCount val="1"/>
                        <c:pt idx="0">
                          <c:v>-0.3</c:v>
                        </c:pt>
                      </c15:dlblFieldTableCache>
                    </c15:dlblFTEntry>
                  </c15:dlblFieldTable>
                  <c15:showDataLabelsRange val="0"/>
                </c:ext>
                <c:ext xmlns:c16="http://schemas.microsoft.com/office/drawing/2014/chart" uri="{C3380CC4-5D6E-409C-BE32-E72D297353CC}">
                  <c16:uniqueId val="{0000000E-9F4B-4C9D-A441-2B58F574C7FE}"/>
                </c:ext>
              </c:extLst>
            </c:dLbl>
            <c:dLbl>
              <c:idx val="15"/>
              <c:tx>
                <c:strRef>
                  <c:f>Daten_Diagramme!$E$29</c:f>
                  <c:strCache>
                    <c:ptCount val="1"/>
                    <c:pt idx="0">
                      <c:v>-8.0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{6DE16ECA-FFF0-40DF-B824-0DCBDEA52678}</c15:txfldGUID>
                      <c15:f>Daten_Diagramme!$E$29</c15:f>
                      <c15:dlblFieldTableCache>
                        <c:ptCount val="1"/>
                        <c:pt idx="0">
                          <c:v>-8.0</c:v>
                        </c:pt>
                      </c15:dlblFieldTableCache>
                    </c15:dlblFTEntry>
                  </c15:dlblFieldTable>
                  <c15:showDataLabelsRange val="0"/>
                </c:ext>
                <c:ext xmlns:c16="http://schemas.microsoft.com/office/drawing/2014/chart" uri="{C3380CC4-5D6E-409C-BE32-E72D297353CC}">
                  <c16:uniqueId val="{0000000F-9F4B-4C9D-A441-2B58F574C7FE}"/>
                </c:ext>
              </c:extLst>
            </c:dLbl>
            <c:dLbl>
              <c:idx val="16"/>
              <c:tx>
                <c:strRef>
                  <c:f>Daten_Diagramme!$E$30</c:f>
                  <c:strCache>
                    <c:ptCount val="1"/>
                    <c:pt idx="0">
                      <c:v>4.1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{F0BB1E85-F95D-4BC4-A831-17AB197243A1}</c15:txfldGUID>
                      <c15:f>Daten_Diagramme!$E$30</c15:f>
                      <c15:dlblFieldTableCache>
                        <c:ptCount val="1"/>
                        <c:pt idx="0">
                          <c:v>4.1</c:v>
                        </c:pt>
                      </c15:dlblFieldTableCache>
                    </c15:dlblFTEntry>
                  </c15:dlblFieldTable>
                  <c15:showDataLabelsRange val="0"/>
                </c:ext>
                <c:ext xmlns:c16="http://schemas.microsoft.com/office/drawing/2014/chart" uri="{C3380CC4-5D6E-409C-BE32-E72D297353CC}">
                  <c16:uniqueId val="{00000010-9F4B-4C9D-A441-2B58F574C7FE}"/>
                </c:ext>
              </c:extLst>
            </c:dLbl>
            <c:dLbl>
              <c:idx val="17"/>
              <c:tx>
                <c:strRef>
                  <c:f>Daten_Diagramme!$E$31</c:f>
                  <c:strCache>
                    <c:ptCount val="1"/>
                    <c:pt idx="0">
                      <c:v>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{63D7861B-C144-431D-BEB0-2616F680D4BE}</c15:txfldGUID>
                      <c15:f>Daten_Diagramme!$E$31</c15:f>
                      <c15:dlblFieldTableCache>
                        <c:ptCount val="1"/>
                        <c:pt idx="0">
                          <c:v>0.9</c:v>
                        </c:pt>
                      </c15:dlblFieldTableCache>
                    </c15:dlblFTEntry>
                  </c15:dlblFieldTable>
                  <c15:showDataLabelsRange val="0"/>
                </c:ext>
                <c:ext xmlns:c16="http://schemas.microsoft.com/office/drawing/2014/chart" uri="{C3380CC4-5D6E-409C-BE32-E72D297353CC}">
                  <c16:uniqueId val="{00000011-9F4B-4C9D-A441-2B58F574C7FE}"/>
                </c:ext>
              </c:extLst>
            </c:dLbl>
            <c:dLbl>
              <c:idx val="18"/>
              <c:tx>
                <c:strRef>
                  <c:f>Daten_Diagramme!$E$32</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{9EC50007-7811-42E6-957D-FD1D13B769C5}</c15:txfldGUID>
                      <c15:f>Daten_Diagramme!$E$32</c15:f>
                      <c15:dlblFieldTableCache>
                        <c:ptCount val="1"/>
                        <c:pt idx="0">
                          <c:v>0.2</c:v>
                        </c:pt>
                      </c15:dlblFieldTableCache>
                    </c15:dlblFTEntry>
                  </c15:dlblFieldTable>
                  <c15:showDataLabelsRange val="0"/>
                </c:ext>
                <c:ext xmlns:c16="http://schemas.microsoft.com/office/drawing/2014/chart" uri="{C3380CC4-5D6E-409C-BE32-E72D297353CC}">
                  <c16:uniqueId val="{00000012-9F4B-4C9D-A441-2B58F574C7FE}"/>
                </c:ext>
              </c:extLst>
            </c:dLbl>
            <c:dLbl>
              <c:idx val="19"/>
              <c:tx>
                <c:strRef>
                  <c:f>Daten_Diagramme!$E$33</c:f>
                  <c:strCache>
                    <c:ptCount val="1"/>
                    <c:pt idx="0">
                      <c:v>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{C0982D16-2E1C-4E73-A921-E3085471F1B9}</c15:txfldGUID>
                      <c15:f>Daten_Diagramme!$E$33</c15:f>
                      <c15:dlblFieldTableCache>
                        <c:ptCount val="1"/>
                        <c:pt idx="0">
                          <c:v>0.1</c:v>
                        </c:pt>
                      </c15:dlblFieldTableCache>
                    </c15:dlblFTEntry>
                  </c15:dlblFieldTable>
                  <c15:showDataLabelsRange val="0"/>
                </c:ext>
                <c:ext xmlns:c16="http://schemas.microsoft.com/office/drawing/2014/chart" uri="{C3380CC4-5D6E-409C-BE32-E72D297353CC}">
                  <c16:uniqueId val="{00000013-9F4B-4C9D-A441-2B58F574C7FE}"/>
                </c:ext>
              </c:extLst>
            </c:dLbl>
            <c:dLbl>
              <c:idx val="20"/>
              <c:tx>
                <c:strRef>
                  <c:f>Daten_Diagramme!$E$34</c:f>
                  <c:strCache>
                    <c:ptCount val="1"/>
                    <c:pt idx="0">
                      <c:v>-3.8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{D683286E-EF54-4D85-A04E-AE4E60642554}</c15:txfldGUID>
                      <c15:f>Daten_Diagramme!$E$34</c15:f>
                      <c15:dlblFieldTableCache>
                        <c:ptCount val="1"/>
                        <c:pt idx="0">
                          <c:v>-3.8</c:v>
                        </c:pt>
                      </c15:dlblFieldTableCache>
                    </c15:dlblFTEntry>
                  </c15:dlblFieldTable>
                  <c15:showDataLabelsRange val="0"/>
                </c:ext>
                <c:ext xmlns:c16="http://schemas.microsoft.com/office/drawing/2014/chart" uri="{C3380CC4-5D6E-409C-BE32-E72D297353CC}">
                  <c16:uniqueId val="{00000014-9F4B-4C9D-A441-2B58F574C7FE}"/>
                </c:ext>
              </c:extLst>
            </c:dLbl>
            <c:dLbl>
              <c:idx val="21"/>
              <c:tx>
                <c:strRef>
                  <c:f>Daten_Diagramme!$E$35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{BE4F60D5-13EC-4FC2-8B8C-B2188EBB298E}</c15:txfldGUID>
                      <c15:f>Daten_Diagramme!$E$35</c15:f>
                      <c15:dlblFieldTableCache>
                        <c:ptCount val="1"/>
                        <c:pt idx="0">
                          <c:v>*</c:v>
                        </c:pt>
                      </c15:dlblFieldTableCache>
                    </c15:dlblFTEntry>
                  </c15:dlblFieldTable>
                  <c15:showDataLabelsRange val="0"/>
                </c:ext>
                <c:ext xmlns:c16="http://schemas.microsoft.com/office/drawing/2014/chart" uri="{C3380CC4-5D6E-409C-BE32-E72D297353CC}">
                  <c16:uniqueId val="{00000015-9F4B-4C9D-A441-2B58F574C7FE}"/>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{5223CEE5-6793-4849-9907-C66B3B6BE7F6}</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9F4B-4C9D-A441-2B58F574C7FE}"/>
                </c:ext>
              </c:extLst>
            </c:dLbl>
            <c:dLbl>
              <c:idx val="23"/>
              <c:tx>
                <c:strRef>
                  <c:f>Daten_Diagramme!$E$37</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{D4367E74-9D5C-46B2-B46C-7CC15B71DBDD}</c15:txfldGUID>
                      <c15:f>Daten_Diagramme!$E$37</c15:f>
                      <c15:dlblFieldTableCache>
                        <c:ptCount val="1"/>
                        <c:pt idx="0">
                          <c:v>0.0</c:v>
                        </c:pt>
                      </c15:dlblFieldTableCache>
                    </c15:dlblFTEntry>
                  </c15:dlblFieldTable>
                  <c15:showDataLabelsRange val="0"/>
                </c:ext>
                <c:ext xmlns:c16="http://schemas.microsoft.com/office/drawing/2014/chart" uri="{C3380CC4-5D6E-409C-BE32-E72D297353CC}">
                  <c16:uniqueId val="{00000017-9F4B-4C9D-A441-2B58F574C7FE}"/>
                </c:ext>
              </c:extLst>
            </c:dLbl>
            <c:dLbl>
              <c:idx val="24"/>
              <c:tx>
                <c:strRef>
                  <c:f>Daten_Diagramme!$E$38</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{26B9CB4F-E61E-4DA0-ABA0-B24FAA0F649D}</c15:txfldGUID>
                      <c15:f>Daten_Diagramme!$E$38</c15:f>
                      <c15:dlblFieldTableCache>
                        <c:ptCount val="1"/>
                        <c:pt idx="0">
                          <c:v>-2.9</c:v>
                        </c:pt>
                      </c15:dlblFieldTableCache>
                    </c15:dlblFTEntry>
                  </c15:dlblFieldTable>
                  <c15:showDataLabelsRange val="0"/>
                </c:ext>
                <c:ext xmlns:c16="http://schemas.microsoft.com/office/drawing/2014/chart" uri="{C3380CC4-5D6E-409C-BE32-E72D297353CC}">
                  <c16:uniqueId val="{00000018-9F4B-4C9D-A441-2B58F574C7FE}"/>
                </c:ext>
              </c:extLst>
            </c:dLbl>
            <c:dLbl>
              <c:idx val="25"/>
              <c:tx>
                <c:strRef>
                  <c:f>Daten_Diagramme!$E$39</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{3319F2E1-20FE-4DDA-8C9B-1382FD53DF6C}</c15:txfldGUID>
                      <c15:f>Daten_Diagramme!$E$39</c15:f>
                      <c15:dlblFieldTableCache>
                        <c:ptCount val="1"/>
                        <c:pt idx="0">
                          <c:v>-2.8</c:v>
                        </c:pt>
                      </c15:dlblFieldTableCache>
                    </c15:dlblFTEntry>
                  </c15:dlblFieldTable>
                  <c15:showDataLabelsRange val="0"/>
                </c:ext>
                <c:ext xmlns:c16="http://schemas.microsoft.com/office/drawing/2014/chart" uri="{C3380CC4-5D6E-409C-BE32-E72D297353CC}">
                  <c16:uniqueId val="{00000019-9F4B-4C9D-A441-2B58F574C7FE}"/>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{53B99630-DAB2-4285-BCA2-728FD585632A}</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9F4B-4C9D-A441-2B58F574C7FE}"/>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{A9A62E22-D18E-4325-8DE2-87E93712CC08}</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9F4B-4C9D-A441-2B58F574C7FE}"/>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{DEE50EA1-5532-4B64-A295-4BA9D7519671}</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9F4B-4C9D-A441-2B58F574C7FE}"/>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{BFFB47C9-8C97-491C-A9C2-6900D9FBAFA9}</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9F4B-4C9D-A441-2B58F574C7FE}"/>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{F1A6BFE1-B074-4E36-A877-D47E643D6FF8}</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9F4B-4C9D-A441-2B58F574C7FE}"/>
                </c:ext>
              </c:extLst>
            </c:dLbl>
            <c:dLbl>
              <c:idx val="31"/>
              <c:tx>
                <c:strRef>
                  <c:f>Daten_Diagramme!$E$45</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{9A35387A-5442-4C73-8FBD-F06ED903F75F}</c15:txfldGUID>
                      <c15:f>Daten_Diagramme!$E$45</c15:f>
                      <c15:dlblFieldTableCache>
                        <c:ptCount val="1"/>
                        <c:pt idx="0">
                          <c:v>-2.8</c:v>
                        </c:pt>
                      </c15:dlblFieldTableCache>
                    </c15:dlblFTEntry>
                  </c15:dlblFieldTable>
                  <c15:showDataLabelsRange val="0"/>
                </c:ext>
                <c:ext xmlns:c16="http://schemas.microsoft.com/office/drawing/2014/chart" uri="{C3380CC4-5D6E-409C-BE32-E72D297353CC}">
                  <c16:uniqueId val="{0000001F-9F4B-4C9D-A441-2B58F574C7FE}"/>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-2.7766504329004329</c:v>
                </c:pt>
                <c:pt idx="1">
                  <c:v>0</c:v>
                </c:pt>
                <c:pt idx="2">
                  <c:v>-0.69930069930069927</c:v>
                </c:pt>
                <c:pt idx="3">
                  <c:v>-3.4619750283768447</c:v>
                </c:pt>
                <c:pt idx="4">
                  <c:v>-7.0175438596491224</c:v>
                </c:pt>
                <c:pt idx="5">
                  <c:v>-2.6315789473684212</c:v>
                </c:pt>
                <c:pt idx="6">
                  <c:v>6.1224489795918364</c:v>
                </c:pt>
                <c:pt idx="7">
                  <c:v>-2.3420865862313698</c:v>
                </c:pt>
                <c:pt idx="8">
                  <c:v>1.4395393474088292</c:v>
                </c:pt>
                <c:pt idx="9">
                  <c:v>-7.0855614973262036</c:v>
                </c:pt>
                <c:pt idx="10">
                  <c:v>-10.363462964925294</c:v>
                </c:pt>
                <c:pt idx="11">
                  <c:v>2.9598308668076112</c:v>
                </c:pt>
                <c:pt idx="12">
                  <c:v>0</c:v>
                </c:pt>
                <c:pt idx="13">
                  <c:v>-2.9777610252544289</c:v>
                </c:pt>
                <c:pt idx="14">
                  <c:v>-0.29914929419463399</c:v>
                </c:pt>
                <c:pt idx="15">
                  <c:v>-7.9836233367451381</c:v>
                </c:pt>
                <c:pt idx="16">
                  <c:v>4.117647058823529</c:v>
                </c:pt>
                <c:pt idx="17">
                  <c:v>0.85370585952658129</c:v>
                </c:pt>
                <c:pt idx="18">
                  <c:v>0.16083634901487737</c:v>
                </c:pt>
                <c:pt idx="19">
                  <c:v>0.12380068090374496</c:v>
                </c:pt>
                <c:pt idx="20">
                  <c:v>-3.8461538461538463</c:v>
                </c:pt>
                <c:pt idx="21">
                  <c:v>0</c:v>
                </c:pt>
                <c:pt idx="23">
                  <c:v>0</c:v>
                </c:pt>
                <c:pt idx="24">
                  <c:v>-2.8666264333132165</c:v>
                </c:pt>
                <c:pt idx="25">
                  <c:v>-2.7747883484000573</c:v>
                </c:pt>
              </c:numCache>
            </c:numRef>
          </c:val>
          <c:extLst>
            <c:ext xmlns:c16="http://schemas.microsoft.com/office/drawing/2014/chart" uri="{C3380CC4-5D6E-409C-BE32-E72D297353CC}">
              <c16:uniqueId val="{00000020-9F4B-4C9D-A441-2B58F574C7FE}"/>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{CCB0E0BB-A66A-4372-9AB1-1D537A8D58B0}</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9F4B-4C9D-A441-2B58F574C7FE}"/>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{39CCDC3E-33B2-4B9D-9157-68B6899BB58E}</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9F4B-4C9D-A441-2B58F574C7FE}"/>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{93478ECB-19ED-4487-8079-745491943E7F}</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9F4B-4C9D-A441-2B58F574C7FE}"/>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{EA2EE9E8-7979-456E-9BFE-D585013224BB}</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9F4B-4C9D-A441-2B58F574C7FE}"/>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{B2966C43-F16B-4D91-B984-BB51320A32A1}</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9F4B-4C9D-A441-2B58F574C7FE}"/>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{3D74BE42-2654-4F55-8382-275CA60F12D2}</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9F4B-4C9D-A441-2B58F574C7FE}"/>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{FCAEBB96-AB3F-4670-B8DE-1F881FDFA9C1}</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9F4B-4C9D-A441-2B58F574C7FE}"/>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{3B47CB83-AE51-408D-847C-4B6DBFBB24C9}</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9F4B-4C9D-A441-2B58F574C7FE}"/>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{F429686C-0A58-44EE-A004-11EED88A3CBA}</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9F4B-4C9D-A441-2B58F574C7FE}"/>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{28D719DE-7CA1-4D68-B573-29EB0483685D}</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9F4B-4C9D-A441-2B58F574C7FE}"/>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{4649E02E-7448-4BD4-B9EA-1C720D09BFF1}</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9F4B-4C9D-A441-2B58F574C7FE}"/>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{5C9AEEF0-2CC3-408A-BBFC-9618546DC598}</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9F4B-4C9D-A441-2B58F574C7FE}"/>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{873C8AF8-DFA6-4931-BD0A-03FD588B865F}</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9F4B-4C9D-A441-2B58F574C7FE}"/>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{EC03189B-F464-4D87-B6F9-19E479F16AA5}</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9F4B-4C9D-A441-2B58F574C7FE}"/>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{142874FD-8D23-41E2-957C-87DAE8E2F7AE}</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9F4B-4C9D-A441-2B58F574C7FE}"/>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{BA1B1F7A-97AC-4BDA-8AAA-E31B146E248A}</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9F4B-4C9D-A441-2B58F574C7FE}"/>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{B3BAED33-F029-454B-9314-FF231DD2AAC9}</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9F4B-4C9D-A441-2B58F574C7FE}"/>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{B97F363D-BCD4-454D-AE3B-E5C2D8F027EA}</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9F4B-4C9D-A441-2B58F574C7FE}"/>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{D2CA54CA-4363-40EA-8E67-F8CC7228EE0A}</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9F4B-4C9D-A441-2B58F574C7FE}"/>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{90D4B5A4-F54C-4F01-B946-F3CB472E61D4}</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9F4B-4C9D-A441-2B58F574C7FE}"/>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{F852F240-616D-45F8-B8C8-34C512FE4CD0}</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9F4B-4C9D-A441-2B58F574C7FE}"/>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{6CCCC179-9668-41D1-8AC0-812CDC693240}</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9F4B-4C9D-A441-2B58F574C7FE}"/>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{D6A2771A-5009-4B3C-82E3-175CACB3B75B}</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9F4B-4C9D-A441-2B58F574C7FE}"/>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{83FBE9DC-0004-4AF2-8C8A-E06FD2307DF7}</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9F4B-4C9D-A441-2B58F574C7FE}"/>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{84A537A2-EB14-4D04-A555-E5D276645632}</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9F4B-4C9D-A441-2B58F574C7FE}"/>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{A1FBF41E-6F90-477F-9F1C-EE7C739075D1}</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9F4B-4C9D-A441-2B58F574C7FE}"/>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{D37A88F5-1322-4379-8C3B-DB9E7FC29CEA}</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9F4B-4C9D-A441-2B58F574C7FE}"/>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{B9D88A28-B8A3-4AC0-9B8D-EA7CFE215594}</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9F4B-4C9D-A441-2B58F574C7FE}"/>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{45B757E9-A1E5-4508-A070-110E14223350}</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9F4B-4C9D-A441-2B58F574C7FE}"/>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{255613CE-1CB8-4259-8950-43248DED1B64}</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9F4B-4C9D-A441-2B58F574C7FE}"/>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{D8973705-1B11-4A39-A6FA-367BDE020DE9}</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9F4B-4C9D-A441-2B58F574C7FE}"/>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{0DC0D09C-A755-44D3-8479-CC6EDD62E382}</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9F4B-4C9D-A441-2B58F574C7FE}"/>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-0.75</c:v>
                </c:pt>
                <c:pt idx="22">
                  <c:v>0</c:v>
                </c:pt>
                <c:pt idx="23">
                  <c:v>0</c:v>
                </c:pt>
                <c:pt idx="24">
                  <c:v>0</c:v>
                </c:pt>
                <c:pt idx="25">
                  <c:v>0</c:v>
                </c:pt>
              </c:numCache>
            </c:numRef>
          </c:val>
          <c:extLst>
            <c:ext xmlns:c16="http://schemas.microsoft.com/office/drawing/2014/chart" uri="{C3380CC4-5D6E-409C-BE32-E72D297353CC}">
              <c16:uniqueId val="{00000041-9F4B-4C9D-A441-2B58F574C7FE}"/>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45</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222</c:v>
                </c:pt>
                <c:pt idx="22">
                  <c:v>#N/A</c:v>
                </c:pt>
                <c:pt idx="23">
                  <c:v>#N/A</c:v>
                </c:pt>
                <c:pt idx="24">
                  <c:v>#N/A</c:v>
                </c:pt>
                <c:pt idx="25">
                  <c:v>#N/A</c:v>
                </c:pt>
              </c:numCache>
            </c:numRef>
          </c:yVal>
          <c:smooth val="0"/>
          <c:extLst>
            <c:ext xmlns:c16="http://schemas.microsoft.com/office/drawing/2014/chart" uri="{C3380CC4-5D6E-409C-BE32-E72D297353CC}">
              <c16:uniqueId val="{00000042-9F4B-4C9D-A441-2B58F574C7FE}"/>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{642C01D2-71B2-4612-8A5D-379ECADD893B}</c15:txfldGUID>
                      <c15:f>Diagramm!$I$46</c15:f>
                      <c15:dlblFieldTableCache>
                        <c:ptCount val="1"/>
                      </c15:dlblFieldTableCache>
                    </c15:dlblFTEntry>
                  </c15:dlblFieldTable>
                  <c15:showDataLabelsRange val="0"/>
                </c:ext>
                <c:ext xmlns:c16="http://schemas.microsoft.com/office/drawing/2014/chart" uri="{C3380CC4-5D6E-409C-BE32-E72D297353CC}">
                  <c16:uniqueId val="{00000000-88DF-428F-9AA0-8BD4F1C6AFBB}"/>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{DA1CFBE5-3EAB-46F2-BE10-C337895DE4EE}</c15:txfldGUID>
                      <c15:f>Diagramm!$I$47</c15:f>
                      <c15:dlblFieldTableCache>
                        <c:ptCount val="1"/>
                      </c15:dlblFieldTableCache>
                    </c15:dlblFTEntry>
                  </c15:dlblFieldTable>
                  <c15:showDataLabelsRange val="0"/>
                </c:ext>
                <c:ext xmlns:c16="http://schemas.microsoft.com/office/drawing/2014/chart" uri="{C3380CC4-5D6E-409C-BE32-E72D297353CC}">
                  <c16:uniqueId val="{00000001-88DF-428F-9AA0-8BD4F1C6AFBB}"/>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{388F48E1-E271-418C-9EBB-12000998B857}</c15:txfldGUID>
                      <c15:f>Diagramm!$I$48</c15:f>
                      <c15:dlblFieldTableCache>
                        <c:ptCount val="1"/>
                      </c15:dlblFieldTableCache>
                    </c15:dlblFTEntry>
                  </c15:dlblFieldTable>
                  <c15:showDataLabelsRange val="0"/>
                </c:ext>
                <c:ext xmlns:c16="http://schemas.microsoft.com/office/drawing/2014/chart" uri="{C3380CC4-5D6E-409C-BE32-E72D297353CC}">
                  <c16:uniqueId val="{00000002-88DF-428F-9AA0-8BD4F1C6AFBB}"/>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{829DF738-14C8-4E2B-8F51-8C099BB2E740}</c15:txfldGUID>
                      <c15:f>Diagramm!$I$49</c15:f>
                      <c15:dlblFieldTableCache>
                        <c:ptCount val="1"/>
                      </c15:dlblFieldTableCache>
                    </c15:dlblFTEntry>
                  </c15:dlblFieldTable>
                  <c15:showDataLabelsRange val="0"/>
                </c:ext>
                <c:ext xmlns:c16="http://schemas.microsoft.com/office/drawing/2014/chart" uri="{C3380CC4-5D6E-409C-BE32-E72D297353CC}">
                  <c16:uniqueId val="{00000003-88DF-428F-9AA0-8BD4F1C6AFBB}"/>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{BB9A04C3-79E1-4878-AEE4-F3A58EE90CD6}</c15:txfldGUID>
                      <c15:f>Diagramm!$I$50</c15:f>
                      <c15:dlblFieldTableCache>
                        <c:ptCount val="1"/>
                      </c15:dlblFieldTableCache>
                    </c15:dlblFTEntry>
                  </c15:dlblFieldTable>
                  <c15:showDataLabelsRange val="0"/>
                </c:ext>
                <c:ext xmlns:c16="http://schemas.microsoft.com/office/drawing/2014/chart" uri="{C3380CC4-5D6E-409C-BE32-E72D297353CC}">
                  <c16:uniqueId val="{00000004-88DF-428F-9AA0-8BD4F1C6AFBB}"/>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{3917A40E-E9C3-4EA0-9392-38BE02F307DE}</c15:txfldGUID>
                      <c15:f>Diagramm!$I$51</c15:f>
                      <c15:dlblFieldTableCache>
                        <c:ptCount val="1"/>
                      </c15:dlblFieldTableCache>
                    </c15:dlblFTEntry>
                  </c15:dlblFieldTable>
                  <c15:showDataLabelsRange val="0"/>
                </c:ext>
                <c:ext xmlns:c16="http://schemas.microsoft.com/office/drawing/2014/chart" uri="{C3380CC4-5D6E-409C-BE32-E72D297353CC}">
                  <c16:uniqueId val="{00000005-88DF-428F-9AA0-8BD4F1C6AFBB}"/>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{63094895-2BE6-46B7-A396-82D3D64EEE61}</c15:txfldGUID>
                      <c15:f>Diagramm!$I$52</c15:f>
                      <c15:dlblFieldTableCache>
                        <c:ptCount val="1"/>
                      </c15:dlblFieldTableCache>
                    </c15:dlblFTEntry>
                  </c15:dlblFieldTable>
                  <c15:showDataLabelsRange val="0"/>
                </c:ext>
                <c:ext xmlns:c16="http://schemas.microsoft.com/office/drawing/2014/chart" uri="{C3380CC4-5D6E-409C-BE32-E72D297353CC}">
                  <c16:uniqueId val="{00000006-88DF-428F-9AA0-8BD4F1C6AFBB}"/>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{8DE6C51B-7042-4191-9895-0E290BB7E6F8}</c15:txfldGUID>
                      <c15:f>Diagramm!$I$53</c15:f>
                      <c15:dlblFieldTableCache>
                        <c:ptCount val="1"/>
                      </c15:dlblFieldTableCache>
                    </c15:dlblFTEntry>
                  </c15:dlblFieldTable>
                  <c15:showDataLabelsRange val="0"/>
                </c:ext>
                <c:ext xmlns:c16="http://schemas.microsoft.com/office/drawing/2014/chart" uri="{C3380CC4-5D6E-409C-BE32-E72D297353CC}">
                  <c16:uniqueId val="{00000007-88DF-428F-9AA0-8BD4F1C6AFBB}"/>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{110763CD-E5C9-4E16-9543-9E13F4E6A977}</c15:txfldGUID>
                      <c15:f>Diagramm!$I$54</c15:f>
                      <c15:dlblFieldTableCache>
                        <c:ptCount val="1"/>
                      </c15:dlblFieldTableCache>
                    </c15:dlblFTEntry>
                  </c15:dlblFieldTable>
                  <c15:showDataLabelsRange val="0"/>
                </c:ext>
                <c:ext xmlns:c16="http://schemas.microsoft.com/office/drawing/2014/chart" uri="{C3380CC4-5D6E-409C-BE32-E72D297353CC}">
                  <c16:uniqueId val="{00000008-88DF-428F-9AA0-8BD4F1C6AFBB}"/>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{7133C652-63D0-4707-AC37-E06459F0D05D}</c15:txfldGUID>
                      <c15:f>Diagramm!$I$55</c15:f>
                      <c15:dlblFieldTableCache>
                        <c:ptCount val="1"/>
                      </c15:dlblFieldTableCache>
                    </c15:dlblFTEntry>
                  </c15:dlblFieldTable>
                  <c15:showDataLabelsRange val="0"/>
                </c:ext>
                <c:ext xmlns:c16="http://schemas.microsoft.com/office/drawing/2014/chart" uri="{C3380CC4-5D6E-409C-BE32-E72D297353CC}">
                  <c16:uniqueId val="{00000009-88DF-428F-9AA0-8BD4F1C6AFBB}"/>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{B178EFFD-D196-4928-B11D-63A62108D5DE}</c15:txfldGUID>
                      <c15:f>Diagramm!$I$56</c15:f>
                      <c15:dlblFieldTableCache>
                        <c:ptCount val="1"/>
                      </c15:dlblFieldTableCache>
                    </c15:dlblFTEntry>
                  </c15:dlblFieldTable>
                  <c15:showDataLabelsRange val="0"/>
                </c:ext>
                <c:ext xmlns:c16="http://schemas.microsoft.com/office/drawing/2014/chart" uri="{C3380CC4-5D6E-409C-BE32-E72D297353CC}">
                  <c16:uniqueId val="{0000000A-88DF-428F-9AA0-8BD4F1C6AFBB}"/>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{0A26F001-2BE6-420B-80A4-84DCDFA0B4CD}</c15:txfldGUID>
                      <c15:f>Diagramm!$I$57</c15:f>
                      <c15:dlblFieldTableCache>
                        <c:ptCount val="1"/>
                      </c15:dlblFieldTableCache>
                    </c15:dlblFTEntry>
                  </c15:dlblFieldTable>
                  <c15:showDataLabelsRange val="0"/>
                </c:ext>
                <c:ext xmlns:c16="http://schemas.microsoft.com/office/drawing/2014/chart" uri="{C3380CC4-5D6E-409C-BE32-E72D297353CC}">
                  <c16:uniqueId val="{0000000B-88DF-428F-9AA0-8BD4F1C6AFBB}"/>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{A17448EB-E93C-4256-AD0B-254B9F2A7385}</c15:txfldGUID>
                      <c15:f>Diagramm!$I$58</c15:f>
                      <c15:dlblFieldTableCache>
                        <c:ptCount val="1"/>
                      </c15:dlblFieldTableCache>
                    </c15:dlblFTEntry>
                  </c15:dlblFieldTable>
                  <c15:showDataLabelsRange val="0"/>
                </c:ext>
                <c:ext xmlns:c16="http://schemas.microsoft.com/office/drawing/2014/chart" uri="{C3380CC4-5D6E-409C-BE32-E72D297353CC}">
                  <c16:uniqueId val="{0000000C-88DF-428F-9AA0-8BD4F1C6AFBB}"/>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{ACC1AA63-27DA-4171-8FD3-339B513F945B}</c15:txfldGUID>
                      <c15:f>Diagramm!$I$59</c15:f>
                      <c15:dlblFieldTableCache>
                        <c:ptCount val="1"/>
                      </c15:dlblFieldTableCache>
                    </c15:dlblFTEntry>
                  </c15:dlblFieldTable>
                  <c15:showDataLabelsRange val="0"/>
                </c:ext>
                <c:ext xmlns:c16="http://schemas.microsoft.com/office/drawing/2014/chart" uri="{C3380CC4-5D6E-409C-BE32-E72D297353CC}">
                  <c16:uniqueId val="{0000000D-88DF-428F-9AA0-8BD4F1C6AFBB}"/>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{61BCB858-AE87-491E-82E6-024314B3FBA0}</c15:txfldGUID>
                      <c15:f>Diagramm!$I$60</c15:f>
                      <c15:dlblFieldTableCache>
                        <c:ptCount val="1"/>
                      </c15:dlblFieldTableCache>
                    </c15:dlblFTEntry>
                  </c15:dlblFieldTable>
                  <c15:showDataLabelsRange val="0"/>
                </c:ext>
                <c:ext xmlns:c16="http://schemas.microsoft.com/office/drawing/2014/chart" uri="{C3380CC4-5D6E-409C-BE32-E72D297353CC}">
                  <c16:uniqueId val="{0000000E-88DF-428F-9AA0-8BD4F1C6AFBB}"/>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{FC615455-9EBD-49A6-8A99-31F00FAFC295}</c15:txfldGUID>
                      <c15:f>Diagramm!$I$61</c15:f>
                      <c15:dlblFieldTableCache>
                        <c:ptCount val="1"/>
                      </c15:dlblFieldTableCache>
                    </c15:dlblFTEntry>
                  </c15:dlblFieldTable>
                  <c15:showDataLabelsRange val="0"/>
                </c:ext>
                <c:ext xmlns:c16="http://schemas.microsoft.com/office/drawing/2014/chart" uri="{C3380CC4-5D6E-409C-BE32-E72D297353CC}">
                  <c16:uniqueId val="{0000000F-88DF-428F-9AA0-8BD4F1C6AFBB}"/>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{EA9276E3-710E-4C3B-A255-5E834E49CD86}</c15:txfldGUID>
                      <c15:f>Diagramm!$I$62</c15:f>
                      <c15:dlblFieldTableCache>
                        <c:ptCount val="1"/>
                      </c15:dlblFieldTableCache>
                    </c15:dlblFTEntry>
                  </c15:dlblFieldTable>
                  <c15:showDataLabelsRange val="0"/>
                </c:ext>
                <c:ext xmlns:c16="http://schemas.microsoft.com/office/drawing/2014/chart" uri="{C3380CC4-5D6E-409C-BE32-E72D297353CC}">
                  <c16:uniqueId val="{00000010-88DF-428F-9AA0-8BD4F1C6AFBB}"/>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{948601C8-B5EC-4819-BAA6-99945FB062F3}</c15:txfldGUID>
                      <c15:f>Diagramm!$I$63</c15:f>
                      <c15:dlblFieldTableCache>
                        <c:ptCount val="1"/>
                      </c15:dlblFieldTableCache>
                    </c15:dlblFTEntry>
                  </c15:dlblFieldTable>
                  <c15:showDataLabelsRange val="0"/>
                </c:ext>
                <c:ext xmlns:c16="http://schemas.microsoft.com/office/drawing/2014/chart" uri="{C3380CC4-5D6E-409C-BE32-E72D297353CC}">
                  <c16:uniqueId val="{00000011-88DF-428F-9AA0-8BD4F1C6AFBB}"/>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{38CCF908-7AA1-41F5-97D2-E655CD4BE228}</c15:txfldGUID>
                      <c15:f>Diagramm!$I$64</c15:f>
                      <c15:dlblFieldTableCache>
                        <c:ptCount val="1"/>
                      </c15:dlblFieldTableCache>
                    </c15:dlblFTEntry>
                  </c15:dlblFieldTable>
                  <c15:showDataLabelsRange val="0"/>
                </c:ext>
                <c:ext xmlns:c16="http://schemas.microsoft.com/office/drawing/2014/chart" uri="{C3380CC4-5D6E-409C-BE32-E72D297353CC}">
                  <c16:uniqueId val="{00000012-88DF-428F-9AA0-8BD4F1C6AFBB}"/>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{03EEFF20-4845-47F1-9D83-17384057EDFC}</c15:txfldGUID>
                      <c15:f>Diagramm!$I$65</c15:f>
                      <c15:dlblFieldTableCache>
                        <c:ptCount val="1"/>
                      </c15:dlblFieldTableCache>
                    </c15:dlblFTEntry>
                  </c15:dlblFieldTable>
                  <c15:showDataLabelsRange val="0"/>
                </c:ext>
                <c:ext xmlns:c16="http://schemas.microsoft.com/office/drawing/2014/chart" uri="{C3380CC4-5D6E-409C-BE32-E72D297353CC}">
                  <c16:uniqueId val="{00000013-88DF-428F-9AA0-8BD4F1C6AFBB}"/>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{9CA96208-12FF-4B44-A393-4D8582F003D5}</c15:txfldGUID>
                      <c15:f>Diagramm!$I$66</c15:f>
                      <c15:dlblFieldTableCache>
                        <c:ptCount val="1"/>
                      </c15:dlblFieldTableCache>
                    </c15:dlblFTEntry>
                  </c15:dlblFieldTable>
                  <c15:showDataLabelsRange val="0"/>
                </c:ext>
                <c:ext xmlns:c16="http://schemas.microsoft.com/office/drawing/2014/chart" uri="{C3380CC4-5D6E-409C-BE32-E72D297353CC}">
                  <c16:uniqueId val="{00000014-88DF-428F-9AA0-8BD4F1C6AFBB}"/>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{FDCE9B27-7B97-4733-BC6A-02EBD3DB767A}</c15:txfldGUID>
                      <c15:f>Diagramm!$I$67</c15:f>
                      <c15:dlblFieldTableCache>
                        <c:ptCount val="1"/>
                      </c15:dlblFieldTableCache>
                    </c15:dlblFTEntry>
                  </c15:dlblFieldTable>
                  <c15:showDataLabelsRange val="0"/>
                </c:ext>
                <c:ext xmlns:c16="http://schemas.microsoft.com/office/drawing/2014/chart" uri="{C3380CC4-5D6E-409C-BE32-E72D297353CC}">
                  <c16:uniqueId val="{00000015-88DF-428F-9AA0-8BD4F1C6AFBB}"/>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88DF-428F-9AA0-8BD4F1C6AFBB}"/>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{3D50E0A5-1DF7-499D-A556-C23AACC827E6}</c15:txfldGUID>
                      <c15:f>Diagramm!$K$46</c15:f>
                      <c15:dlblFieldTableCache>
                        <c:ptCount val="1"/>
                      </c15:dlblFieldTableCache>
                    </c15:dlblFTEntry>
                  </c15:dlblFieldTable>
                  <c15:showDataLabelsRange val="0"/>
                </c:ext>
                <c:ext xmlns:c16="http://schemas.microsoft.com/office/drawing/2014/chart" uri="{C3380CC4-5D6E-409C-BE32-E72D297353CC}">
                  <c16:uniqueId val="{00000017-88DF-428F-9AA0-8BD4F1C6AFBB}"/>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{A92FE205-7360-4217-84E8-B1FD6859FA7B}</c15:txfldGUID>
                      <c15:f>Diagramm!$K$47</c15:f>
                      <c15:dlblFieldTableCache>
                        <c:ptCount val="1"/>
                      </c15:dlblFieldTableCache>
                    </c15:dlblFTEntry>
                  </c15:dlblFieldTable>
                  <c15:showDataLabelsRange val="0"/>
                </c:ext>
                <c:ext xmlns:c16="http://schemas.microsoft.com/office/drawing/2014/chart" uri="{C3380CC4-5D6E-409C-BE32-E72D297353CC}">
                  <c16:uniqueId val="{00000018-88DF-428F-9AA0-8BD4F1C6AFBB}"/>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{83E54B19-0C24-4CA0-B927-A9A159C548D4}</c15:txfldGUID>
                      <c15:f>Diagramm!$K$48</c15:f>
                      <c15:dlblFieldTableCache>
                        <c:ptCount val="1"/>
                      </c15:dlblFieldTableCache>
                    </c15:dlblFTEntry>
                  </c15:dlblFieldTable>
                  <c15:showDataLabelsRange val="0"/>
                </c:ext>
                <c:ext xmlns:c16="http://schemas.microsoft.com/office/drawing/2014/chart" uri="{C3380CC4-5D6E-409C-BE32-E72D297353CC}">
                  <c16:uniqueId val="{00000019-88DF-428F-9AA0-8BD4F1C6AFBB}"/>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{3B4A9DCF-0833-43BA-8D07-96EB155CE8EA}</c15:txfldGUID>
                      <c15:f>Diagramm!$K$49</c15:f>
                      <c15:dlblFieldTableCache>
                        <c:ptCount val="1"/>
                      </c15:dlblFieldTableCache>
                    </c15:dlblFTEntry>
                  </c15:dlblFieldTable>
                  <c15:showDataLabelsRange val="0"/>
                </c:ext>
                <c:ext xmlns:c16="http://schemas.microsoft.com/office/drawing/2014/chart" uri="{C3380CC4-5D6E-409C-BE32-E72D297353CC}">
                  <c16:uniqueId val="{0000001A-88DF-428F-9AA0-8BD4F1C6AFBB}"/>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{0D3167A1-A923-42B1-88DE-39AE92060BEA}</c15:txfldGUID>
                      <c15:f>Diagramm!$K$50</c15:f>
                      <c15:dlblFieldTableCache>
                        <c:ptCount val="1"/>
                      </c15:dlblFieldTableCache>
                    </c15:dlblFTEntry>
                  </c15:dlblFieldTable>
                  <c15:showDataLabelsRange val="0"/>
                </c:ext>
                <c:ext xmlns:c16="http://schemas.microsoft.com/office/drawing/2014/chart" uri="{C3380CC4-5D6E-409C-BE32-E72D297353CC}">
                  <c16:uniqueId val="{0000001B-88DF-428F-9AA0-8BD4F1C6AFBB}"/>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{514FD4D0-FB6D-461B-A4FC-BF965217FBF5}</c15:txfldGUID>
                      <c15:f>Diagramm!$K$51</c15:f>
                      <c15:dlblFieldTableCache>
                        <c:ptCount val="1"/>
                      </c15:dlblFieldTableCache>
                    </c15:dlblFTEntry>
                  </c15:dlblFieldTable>
                  <c15:showDataLabelsRange val="0"/>
                </c:ext>
                <c:ext xmlns:c16="http://schemas.microsoft.com/office/drawing/2014/chart" uri="{C3380CC4-5D6E-409C-BE32-E72D297353CC}">
                  <c16:uniqueId val="{0000001C-88DF-428F-9AA0-8BD4F1C6AFBB}"/>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{5616AF74-0B8E-4C2D-A603-A2EC3AEDC806}</c15:txfldGUID>
                      <c15:f>Diagramm!$K$52</c15:f>
                      <c15:dlblFieldTableCache>
                        <c:ptCount val="1"/>
                      </c15:dlblFieldTableCache>
                    </c15:dlblFTEntry>
                  </c15:dlblFieldTable>
                  <c15:showDataLabelsRange val="0"/>
                </c:ext>
                <c:ext xmlns:c16="http://schemas.microsoft.com/office/drawing/2014/chart" uri="{C3380CC4-5D6E-409C-BE32-E72D297353CC}">
                  <c16:uniqueId val="{0000001D-88DF-428F-9AA0-8BD4F1C6AFBB}"/>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{3BC47B38-FCBD-43EB-8CC3-E797FAAD9DEB}</c15:txfldGUID>
                      <c15:f>Diagramm!$K$53</c15:f>
                      <c15:dlblFieldTableCache>
                        <c:ptCount val="1"/>
                      </c15:dlblFieldTableCache>
                    </c15:dlblFTEntry>
                  </c15:dlblFieldTable>
                  <c15:showDataLabelsRange val="0"/>
                </c:ext>
                <c:ext xmlns:c16="http://schemas.microsoft.com/office/drawing/2014/chart" uri="{C3380CC4-5D6E-409C-BE32-E72D297353CC}">
                  <c16:uniqueId val="{0000001E-88DF-428F-9AA0-8BD4F1C6AFBB}"/>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{4FC01E3D-13E3-4283-9FE0-B271A0922DC3}</c15:txfldGUID>
                      <c15:f>Diagramm!$K$54</c15:f>
                      <c15:dlblFieldTableCache>
                        <c:ptCount val="1"/>
                      </c15:dlblFieldTableCache>
                    </c15:dlblFTEntry>
                  </c15:dlblFieldTable>
                  <c15:showDataLabelsRange val="0"/>
                </c:ext>
                <c:ext xmlns:c16="http://schemas.microsoft.com/office/drawing/2014/chart" uri="{C3380CC4-5D6E-409C-BE32-E72D297353CC}">
                  <c16:uniqueId val="{0000001F-88DF-428F-9AA0-8BD4F1C6AFBB}"/>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{2D9277CF-CB57-4261-AC9D-F5E522F53C78}</c15:txfldGUID>
                      <c15:f>Diagramm!$K$55</c15:f>
                      <c15:dlblFieldTableCache>
                        <c:ptCount val="1"/>
                      </c15:dlblFieldTableCache>
                    </c15:dlblFTEntry>
                  </c15:dlblFieldTable>
                  <c15:showDataLabelsRange val="0"/>
                </c:ext>
                <c:ext xmlns:c16="http://schemas.microsoft.com/office/drawing/2014/chart" uri="{C3380CC4-5D6E-409C-BE32-E72D297353CC}">
                  <c16:uniqueId val="{00000020-88DF-428F-9AA0-8BD4F1C6AFBB}"/>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{DF2F55F7-DA61-424A-9997-26D6A302894D}</c15:txfldGUID>
                      <c15:f>Diagramm!$K$56</c15:f>
                      <c15:dlblFieldTableCache>
                        <c:ptCount val="1"/>
                      </c15:dlblFieldTableCache>
                    </c15:dlblFTEntry>
                  </c15:dlblFieldTable>
                  <c15:showDataLabelsRange val="0"/>
                </c:ext>
                <c:ext xmlns:c16="http://schemas.microsoft.com/office/drawing/2014/chart" uri="{C3380CC4-5D6E-409C-BE32-E72D297353CC}">
                  <c16:uniqueId val="{00000021-88DF-428F-9AA0-8BD4F1C6AFBB}"/>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{2EEE0147-5E77-4AC0-80A3-03240F9E3F0A}</c15:txfldGUID>
                      <c15:f>Diagramm!$K$57</c15:f>
                      <c15:dlblFieldTableCache>
                        <c:ptCount val="1"/>
                      </c15:dlblFieldTableCache>
                    </c15:dlblFTEntry>
                  </c15:dlblFieldTable>
                  <c15:showDataLabelsRange val="0"/>
                </c:ext>
                <c:ext xmlns:c16="http://schemas.microsoft.com/office/drawing/2014/chart" uri="{C3380CC4-5D6E-409C-BE32-E72D297353CC}">
                  <c16:uniqueId val="{00000022-88DF-428F-9AA0-8BD4F1C6AFBB}"/>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{F30F16AA-4669-4D41-B3CE-2E6588A1B566}</c15:txfldGUID>
                      <c15:f>Diagramm!$K$58</c15:f>
                      <c15:dlblFieldTableCache>
                        <c:ptCount val="1"/>
                      </c15:dlblFieldTableCache>
                    </c15:dlblFTEntry>
                  </c15:dlblFieldTable>
                  <c15:showDataLabelsRange val="0"/>
                </c:ext>
                <c:ext xmlns:c16="http://schemas.microsoft.com/office/drawing/2014/chart" uri="{C3380CC4-5D6E-409C-BE32-E72D297353CC}">
                  <c16:uniqueId val="{00000023-88DF-428F-9AA0-8BD4F1C6AFBB}"/>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{648A9C9C-D247-4FD2-A5F8-0A7F0570E122}</c15:txfldGUID>
                      <c15:f>Diagramm!$K$59</c15:f>
                      <c15:dlblFieldTableCache>
                        <c:ptCount val="1"/>
                      </c15:dlblFieldTableCache>
                    </c15:dlblFTEntry>
                  </c15:dlblFieldTable>
                  <c15:showDataLabelsRange val="0"/>
                </c:ext>
                <c:ext xmlns:c16="http://schemas.microsoft.com/office/drawing/2014/chart" uri="{C3380CC4-5D6E-409C-BE32-E72D297353CC}">
                  <c16:uniqueId val="{00000024-88DF-428F-9AA0-8BD4F1C6AFBB}"/>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{1A02E8C0-46C5-488D-AD42-6AF691687FF7}</c15:txfldGUID>
                      <c15:f>Diagramm!$K$60</c15:f>
                      <c15:dlblFieldTableCache>
                        <c:ptCount val="1"/>
                      </c15:dlblFieldTableCache>
                    </c15:dlblFTEntry>
                  </c15:dlblFieldTable>
                  <c15:showDataLabelsRange val="0"/>
                </c:ext>
                <c:ext xmlns:c16="http://schemas.microsoft.com/office/drawing/2014/chart" uri="{C3380CC4-5D6E-409C-BE32-E72D297353CC}">
                  <c16:uniqueId val="{00000025-88DF-428F-9AA0-8BD4F1C6AFBB}"/>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{1166791D-FF6D-499E-B1FA-FB46A051700C}</c15:txfldGUID>
                      <c15:f>Diagramm!$K$61</c15:f>
                      <c15:dlblFieldTableCache>
                        <c:ptCount val="1"/>
                      </c15:dlblFieldTableCache>
                    </c15:dlblFTEntry>
                  </c15:dlblFieldTable>
                  <c15:showDataLabelsRange val="0"/>
                </c:ext>
                <c:ext xmlns:c16="http://schemas.microsoft.com/office/drawing/2014/chart" uri="{C3380CC4-5D6E-409C-BE32-E72D297353CC}">
                  <c16:uniqueId val="{00000026-88DF-428F-9AA0-8BD4F1C6AFBB}"/>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{F30EBD0B-9159-4434-9EB3-B34D598DE4CF}</c15:txfldGUID>
                      <c15:f>Diagramm!$K$62</c15:f>
                      <c15:dlblFieldTableCache>
                        <c:ptCount val="1"/>
                      </c15:dlblFieldTableCache>
                    </c15:dlblFTEntry>
                  </c15:dlblFieldTable>
                  <c15:showDataLabelsRange val="0"/>
                </c:ext>
                <c:ext xmlns:c16="http://schemas.microsoft.com/office/drawing/2014/chart" uri="{C3380CC4-5D6E-409C-BE32-E72D297353CC}">
                  <c16:uniqueId val="{00000027-88DF-428F-9AA0-8BD4F1C6AFBB}"/>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{B2725B89-D93B-4073-A5F6-2CDA0BD7BAEB}</c15:txfldGUID>
                      <c15:f>Diagramm!$K$63</c15:f>
                      <c15:dlblFieldTableCache>
                        <c:ptCount val="1"/>
                      </c15:dlblFieldTableCache>
                    </c15:dlblFTEntry>
                  </c15:dlblFieldTable>
                  <c15:showDataLabelsRange val="0"/>
                </c:ext>
                <c:ext xmlns:c16="http://schemas.microsoft.com/office/drawing/2014/chart" uri="{C3380CC4-5D6E-409C-BE32-E72D297353CC}">
                  <c16:uniqueId val="{00000028-88DF-428F-9AA0-8BD4F1C6AFBB}"/>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{14D0087E-7E36-408F-965B-95DD0F17D195}</c15:txfldGUID>
                      <c15:f>Diagramm!$K$64</c15:f>
                      <c15:dlblFieldTableCache>
                        <c:ptCount val="1"/>
                      </c15:dlblFieldTableCache>
                    </c15:dlblFTEntry>
                  </c15:dlblFieldTable>
                  <c15:showDataLabelsRange val="0"/>
                </c:ext>
                <c:ext xmlns:c16="http://schemas.microsoft.com/office/drawing/2014/chart" uri="{C3380CC4-5D6E-409C-BE32-E72D297353CC}">
                  <c16:uniqueId val="{00000029-88DF-428F-9AA0-8BD4F1C6AFBB}"/>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{BE6745C5-9DCB-4174-A3C8-627603B1BB97}</c15:txfldGUID>
                      <c15:f>Diagramm!$K$65</c15:f>
                      <c15:dlblFieldTableCache>
                        <c:ptCount val="1"/>
                      </c15:dlblFieldTableCache>
                    </c15:dlblFTEntry>
                  </c15:dlblFieldTable>
                  <c15:showDataLabelsRange val="0"/>
                </c:ext>
                <c:ext xmlns:c16="http://schemas.microsoft.com/office/drawing/2014/chart" uri="{C3380CC4-5D6E-409C-BE32-E72D297353CC}">
                  <c16:uniqueId val="{0000002A-88DF-428F-9AA0-8BD4F1C6AFBB}"/>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{23F404BB-ACCC-4EBE-8D35-8301C968ADF7}</c15:txfldGUID>
                      <c15:f>Diagramm!$K$66</c15:f>
                      <c15:dlblFieldTableCache>
                        <c:ptCount val="1"/>
                      </c15:dlblFieldTableCache>
                    </c15:dlblFTEntry>
                  </c15:dlblFieldTable>
                  <c15:showDataLabelsRange val="0"/>
                </c:ext>
                <c:ext xmlns:c16="http://schemas.microsoft.com/office/drawing/2014/chart" uri="{C3380CC4-5D6E-409C-BE32-E72D297353CC}">
                  <c16:uniqueId val="{0000002B-88DF-428F-9AA0-8BD4F1C6AFBB}"/>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{6A1E449B-119B-4CE5-B282-F63B03662034}</c15:txfldGUID>
                      <c15:f>Diagramm!$K$67</c15:f>
                      <c15:dlblFieldTableCache>
                        <c:ptCount val="1"/>
                      </c15:dlblFieldTableCache>
                    </c15:dlblFTEntry>
                  </c15:dlblFieldTable>
                  <c15:showDataLabelsRange val="0"/>
                </c:ext>
                <c:ext xmlns:c16="http://schemas.microsoft.com/office/drawing/2014/chart" uri="{C3380CC4-5D6E-409C-BE32-E72D297353CC}">
                  <c16:uniqueId val="{0000002C-88DF-428F-9AA0-8BD4F1C6AFBB}"/>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88DF-428F-9AA0-8BD4F1C6AFBB}"/>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{9B7AAF87-0388-4EFA-978C-414B57E469BF}</c15:txfldGUID>
                      <c15:f>Diagramm!$J$46</c15:f>
                      <c15:dlblFieldTableCache>
                        <c:ptCount val="1"/>
                      </c15:dlblFieldTableCache>
                    </c15:dlblFTEntry>
                  </c15:dlblFieldTable>
                  <c15:showDataLabelsRange val="0"/>
                </c:ext>
                <c:ext xmlns:c16="http://schemas.microsoft.com/office/drawing/2014/chart" uri="{C3380CC4-5D6E-409C-BE32-E72D297353CC}">
                  <c16:uniqueId val="{0000002E-88DF-428F-9AA0-8BD4F1C6AFBB}"/>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{2132060E-C1F7-4619-BFAF-0CEF9ECBE3D3}</c15:txfldGUID>
                      <c15:f>Diagramm!$J$47</c15:f>
                      <c15:dlblFieldTableCache>
                        <c:ptCount val="1"/>
                      </c15:dlblFieldTableCache>
                    </c15:dlblFTEntry>
                  </c15:dlblFieldTable>
                  <c15:showDataLabelsRange val="0"/>
                </c:ext>
                <c:ext xmlns:c16="http://schemas.microsoft.com/office/drawing/2014/chart" uri="{C3380CC4-5D6E-409C-BE32-E72D297353CC}">
                  <c16:uniqueId val="{0000002F-88DF-428F-9AA0-8BD4F1C6AFBB}"/>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{DC166042-CC23-4B1E-BEFD-5ED8560D4386}</c15:txfldGUID>
                      <c15:f>Diagramm!$J$48</c15:f>
                      <c15:dlblFieldTableCache>
                        <c:ptCount val="1"/>
                      </c15:dlblFieldTableCache>
                    </c15:dlblFTEntry>
                  </c15:dlblFieldTable>
                  <c15:showDataLabelsRange val="0"/>
                </c:ext>
                <c:ext xmlns:c16="http://schemas.microsoft.com/office/drawing/2014/chart" uri="{C3380CC4-5D6E-409C-BE32-E72D297353CC}">
                  <c16:uniqueId val="{00000030-88DF-428F-9AA0-8BD4F1C6AFBB}"/>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{A3761552-E840-4BE8-B484-DE6A0CB7859A}</c15:txfldGUID>
                      <c15:f>Diagramm!$J$49</c15:f>
                      <c15:dlblFieldTableCache>
                        <c:ptCount val="1"/>
                      </c15:dlblFieldTableCache>
                    </c15:dlblFTEntry>
                  </c15:dlblFieldTable>
                  <c15:showDataLabelsRange val="0"/>
                </c:ext>
                <c:ext xmlns:c16="http://schemas.microsoft.com/office/drawing/2014/chart" uri="{C3380CC4-5D6E-409C-BE32-E72D297353CC}">
                  <c16:uniqueId val="{00000031-88DF-428F-9AA0-8BD4F1C6AFBB}"/>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{950F134D-06F7-404D-8938-51A314DCD398}</c15:txfldGUID>
                      <c15:f>Diagramm!$J$50</c15:f>
                      <c15:dlblFieldTableCache>
                        <c:ptCount val="1"/>
                      </c15:dlblFieldTableCache>
                    </c15:dlblFTEntry>
                  </c15:dlblFieldTable>
                  <c15:showDataLabelsRange val="0"/>
                </c:ext>
                <c:ext xmlns:c16="http://schemas.microsoft.com/office/drawing/2014/chart" uri="{C3380CC4-5D6E-409C-BE32-E72D297353CC}">
                  <c16:uniqueId val="{00000032-88DF-428F-9AA0-8BD4F1C6AFBB}"/>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{2BFE6D6D-BCD1-4FCA-898E-6BE1E46C0581}</c15:txfldGUID>
                      <c15:f>Diagramm!$J$51</c15:f>
                      <c15:dlblFieldTableCache>
                        <c:ptCount val="1"/>
                      </c15:dlblFieldTableCache>
                    </c15:dlblFTEntry>
                  </c15:dlblFieldTable>
                  <c15:showDataLabelsRange val="0"/>
                </c:ext>
                <c:ext xmlns:c16="http://schemas.microsoft.com/office/drawing/2014/chart" uri="{C3380CC4-5D6E-409C-BE32-E72D297353CC}">
                  <c16:uniqueId val="{00000033-88DF-428F-9AA0-8BD4F1C6AFBB}"/>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{0D3A5D57-D7F1-4F6B-BEF5-BAF224EC54E6}</c15:txfldGUID>
                      <c15:f>Diagramm!$J$52</c15:f>
                      <c15:dlblFieldTableCache>
                        <c:ptCount val="1"/>
                      </c15:dlblFieldTableCache>
                    </c15:dlblFTEntry>
                  </c15:dlblFieldTable>
                  <c15:showDataLabelsRange val="0"/>
                </c:ext>
                <c:ext xmlns:c16="http://schemas.microsoft.com/office/drawing/2014/chart" uri="{C3380CC4-5D6E-409C-BE32-E72D297353CC}">
                  <c16:uniqueId val="{00000034-88DF-428F-9AA0-8BD4F1C6AFBB}"/>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{2F4E2EF1-BA0D-4D51-A2AA-3C21371267F7}</c15:txfldGUID>
                      <c15:f>Diagramm!$J$53</c15:f>
                      <c15:dlblFieldTableCache>
                        <c:ptCount val="1"/>
                      </c15:dlblFieldTableCache>
                    </c15:dlblFTEntry>
                  </c15:dlblFieldTable>
                  <c15:showDataLabelsRange val="0"/>
                </c:ext>
                <c:ext xmlns:c16="http://schemas.microsoft.com/office/drawing/2014/chart" uri="{C3380CC4-5D6E-409C-BE32-E72D297353CC}">
                  <c16:uniqueId val="{00000035-88DF-428F-9AA0-8BD4F1C6AFBB}"/>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{90C86393-C4F2-4A42-9328-61858AC705B6}</c15:txfldGUID>
                      <c15:f>Diagramm!$J$54</c15:f>
                      <c15:dlblFieldTableCache>
                        <c:ptCount val="1"/>
                      </c15:dlblFieldTableCache>
                    </c15:dlblFTEntry>
                  </c15:dlblFieldTable>
                  <c15:showDataLabelsRange val="0"/>
                </c:ext>
                <c:ext xmlns:c16="http://schemas.microsoft.com/office/drawing/2014/chart" uri="{C3380CC4-5D6E-409C-BE32-E72D297353CC}">
                  <c16:uniqueId val="{00000036-88DF-428F-9AA0-8BD4F1C6AFBB}"/>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{04D8B4CC-EBE7-4112-8B1A-0212004C6FDA}</c15:txfldGUID>
                      <c15:f>Diagramm!$J$55</c15:f>
                      <c15:dlblFieldTableCache>
                        <c:ptCount val="1"/>
                      </c15:dlblFieldTableCache>
                    </c15:dlblFTEntry>
                  </c15:dlblFieldTable>
                  <c15:showDataLabelsRange val="0"/>
                </c:ext>
                <c:ext xmlns:c16="http://schemas.microsoft.com/office/drawing/2014/chart" uri="{C3380CC4-5D6E-409C-BE32-E72D297353CC}">
                  <c16:uniqueId val="{00000037-88DF-428F-9AA0-8BD4F1C6AFBB}"/>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{D24EEC84-491E-4A1C-9D99-08198A338A99}</c15:txfldGUID>
                      <c15:f>Diagramm!$J$56</c15:f>
                      <c15:dlblFieldTableCache>
                        <c:ptCount val="1"/>
                      </c15:dlblFieldTableCache>
                    </c15:dlblFTEntry>
                  </c15:dlblFieldTable>
                  <c15:showDataLabelsRange val="0"/>
                </c:ext>
                <c:ext xmlns:c16="http://schemas.microsoft.com/office/drawing/2014/chart" uri="{C3380CC4-5D6E-409C-BE32-E72D297353CC}">
                  <c16:uniqueId val="{00000038-88DF-428F-9AA0-8BD4F1C6AFBB}"/>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{828BFAE3-37E3-441A-8A7A-8A2C07887E2F}</c15:txfldGUID>
                      <c15:f>Diagramm!$J$57</c15:f>
                      <c15:dlblFieldTableCache>
                        <c:ptCount val="1"/>
                      </c15:dlblFieldTableCache>
                    </c15:dlblFTEntry>
                  </c15:dlblFieldTable>
                  <c15:showDataLabelsRange val="0"/>
                </c:ext>
                <c:ext xmlns:c16="http://schemas.microsoft.com/office/drawing/2014/chart" uri="{C3380CC4-5D6E-409C-BE32-E72D297353CC}">
                  <c16:uniqueId val="{00000039-88DF-428F-9AA0-8BD4F1C6AFBB}"/>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{785B88C5-E94B-4955-AD61-77FAB4429AF5}</c15:txfldGUID>
                      <c15:f>Diagramm!$J$58</c15:f>
                      <c15:dlblFieldTableCache>
                        <c:ptCount val="1"/>
                      </c15:dlblFieldTableCache>
                    </c15:dlblFTEntry>
                  </c15:dlblFieldTable>
                  <c15:showDataLabelsRange val="0"/>
                </c:ext>
                <c:ext xmlns:c16="http://schemas.microsoft.com/office/drawing/2014/chart" uri="{C3380CC4-5D6E-409C-BE32-E72D297353CC}">
                  <c16:uniqueId val="{0000003A-88DF-428F-9AA0-8BD4F1C6AFBB}"/>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{9A551B7A-15E3-4069-903C-F1DB3529878B}</c15:txfldGUID>
                      <c15:f>Diagramm!$J$59</c15:f>
                      <c15:dlblFieldTableCache>
                        <c:ptCount val="1"/>
                      </c15:dlblFieldTableCache>
                    </c15:dlblFTEntry>
                  </c15:dlblFieldTable>
                  <c15:showDataLabelsRange val="0"/>
                </c:ext>
                <c:ext xmlns:c16="http://schemas.microsoft.com/office/drawing/2014/chart" uri="{C3380CC4-5D6E-409C-BE32-E72D297353CC}">
                  <c16:uniqueId val="{0000003B-88DF-428F-9AA0-8BD4F1C6AFBB}"/>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{45AA0E5F-B4EB-486C-ACE5-0BB96ACBEB67}</c15:txfldGUID>
                      <c15:f>Diagramm!$J$60</c15:f>
                      <c15:dlblFieldTableCache>
                        <c:ptCount val="1"/>
                      </c15:dlblFieldTableCache>
                    </c15:dlblFTEntry>
                  </c15:dlblFieldTable>
                  <c15:showDataLabelsRange val="0"/>
                </c:ext>
                <c:ext xmlns:c16="http://schemas.microsoft.com/office/drawing/2014/chart" uri="{C3380CC4-5D6E-409C-BE32-E72D297353CC}">
                  <c16:uniqueId val="{0000003C-88DF-428F-9AA0-8BD4F1C6AFBB}"/>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{6206ED3B-796D-46BA-B7A3-CA3FDD991DCD}</c15:txfldGUID>
                      <c15:f>Diagramm!$J$61</c15:f>
                      <c15:dlblFieldTableCache>
                        <c:ptCount val="1"/>
                      </c15:dlblFieldTableCache>
                    </c15:dlblFTEntry>
                  </c15:dlblFieldTable>
                  <c15:showDataLabelsRange val="0"/>
                </c:ext>
                <c:ext xmlns:c16="http://schemas.microsoft.com/office/drawing/2014/chart" uri="{C3380CC4-5D6E-409C-BE32-E72D297353CC}">
                  <c16:uniqueId val="{0000003D-88DF-428F-9AA0-8BD4F1C6AFBB}"/>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{D65F0C2F-BA25-45A6-8C1B-D6CAA90DFB40}</c15:txfldGUID>
                      <c15:f>Diagramm!$J$62</c15:f>
                      <c15:dlblFieldTableCache>
                        <c:ptCount val="1"/>
                      </c15:dlblFieldTableCache>
                    </c15:dlblFTEntry>
                  </c15:dlblFieldTable>
                  <c15:showDataLabelsRange val="0"/>
                </c:ext>
                <c:ext xmlns:c16="http://schemas.microsoft.com/office/drawing/2014/chart" uri="{C3380CC4-5D6E-409C-BE32-E72D297353CC}">
                  <c16:uniqueId val="{0000003E-88DF-428F-9AA0-8BD4F1C6AFBB}"/>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{C3122E62-DB7F-43F9-B9CA-1A77603B9466}</c15:txfldGUID>
                      <c15:f>Diagramm!$J$63</c15:f>
                      <c15:dlblFieldTableCache>
                        <c:ptCount val="1"/>
                      </c15:dlblFieldTableCache>
                    </c15:dlblFTEntry>
                  </c15:dlblFieldTable>
                  <c15:showDataLabelsRange val="0"/>
                </c:ext>
                <c:ext xmlns:c16="http://schemas.microsoft.com/office/drawing/2014/chart" uri="{C3380CC4-5D6E-409C-BE32-E72D297353CC}">
                  <c16:uniqueId val="{0000003F-88DF-428F-9AA0-8BD4F1C6AFBB}"/>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{DF34DCCF-AE88-4D78-A52A-1887F3DDD013}</c15:txfldGUID>
                      <c15:f>Diagramm!$J$64</c15:f>
                      <c15:dlblFieldTableCache>
                        <c:ptCount val="1"/>
                      </c15:dlblFieldTableCache>
                    </c15:dlblFTEntry>
                  </c15:dlblFieldTable>
                  <c15:showDataLabelsRange val="0"/>
                </c:ext>
                <c:ext xmlns:c16="http://schemas.microsoft.com/office/drawing/2014/chart" uri="{C3380CC4-5D6E-409C-BE32-E72D297353CC}">
                  <c16:uniqueId val="{00000040-88DF-428F-9AA0-8BD4F1C6AFBB}"/>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{852D07C7-EB0F-4CD0-A825-4318DA1400BF}</c15:txfldGUID>
                      <c15:f>Diagramm!$J$65</c15:f>
                      <c15:dlblFieldTableCache>
                        <c:ptCount val="1"/>
                      </c15:dlblFieldTableCache>
                    </c15:dlblFTEntry>
                  </c15:dlblFieldTable>
                  <c15:showDataLabelsRange val="0"/>
                </c:ext>
                <c:ext xmlns:c16="http://schemas.microsoft.com/office/drawing/2014/chart" uri="{C3380CC4-5D6E-409C-BE32-E72D297353CC}">
                  <c16:uniqueId val="{00000041-88DF-428F-9AA0-8BD4F1C6AFBB}"/>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{F7D36C37-E854-416F-BD42-24E515F6CD2B}</c15:txfldGUID>
                      <c15:f>Diagramm!$J$66</c15:f>
                      <c15:dlblFieldTableCache>
                        <c:ptCount val="1"/>
                      </c15:dlblFieldTableCache>
                    </c15:dlblFTEntry>
                  </c15:dlblFieldTable>
                  <c15:showDataLabelsRange val="0"/>
                </c:ext>
                <c:ext xmlns:c16="http://schemas.microsoft.com/office/drawing/2014/chart" uri="{C3380CC4-5D6E-409C-BE32-E72D297353CC}">
                  <c16:uniqueId val="{00000042-88DF-428F-9AA0-8BD4F1C6AFBB}"/>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{E70AA0D7-AA2E-492B-A809-322F75B8996E}</c15:txfldGUID>
                      <c15:f>Diagramm!$J$67</c15:f>
                      <c15:dlblFieldTableCache>
                        <c:ptCount val="1"/>
                      </c15:dlblFieldTableCache>
                    </c15:dlblFTEntry>
                  </c15:dlblFieldTable>
                  <c15:showDataLabelsRange val="0"/>
                </c:ext>
                <c:ext xmlns:c16="http://schemas.microsoft.com/office/drawing/2014/chart" uri="{C3380CC4-5D6E-409C-BE32-E72D297353CC}">
                  <c16:uniqueId val="{00000043-88DF-428F-9AA0-8BD4F1C6AFBB}"/>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88DF-428F-9AA0-8BD4F1C6AFBB}"/>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F81A-4588-863A-1AD0B3DCA4E2}"/>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F81A-4588-863A-1AD0B3DCA4E2}"/>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F81A-4588-863A-1AD0B3DCA4E2}"/>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F81A-4588-863A-1AD0B3DCA4E2}"/>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F81A-4588-863A-1AD0B3DCA4E2}"/>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F81A-4588-863A-1AD0B3DCA4E2}"/>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F81A-4588-863A-1AD0B3DCA4E2}"/>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F81A-4588-863A-1AD0B3DCA4E2}"/>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F81A-4588-863A-1AD0B3DCA4E2}"/>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F81A-4588-863A-1AD0B3DCA4E2}"/>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F81A-4588-863A-1AD0B3DCA4E2}"/>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F81A-4588-863A-1AD0B3DCA4E2}"/>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F81A-4588-863A-1AD0B3DCA4E2}"/>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F81A-4588-863A-1AD0B3DCA4E2}"/>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F81A-4588-863A-1AD0B3DCA4E2}"/>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F81A-4588-863A-1AD0B3DCA4E2}"/>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F81A-4588-863A-1AD0B3DCA4E2}"/>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F81A-4588-863A-1AD0B3DCA4E2}"/>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F81A-4588-863A-1AD0B3DCA4E2}"/>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F81A-4588-863A-1AD0B3DCA4E2}"/>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F81A-4588-863A-1AD0B3DCA4E2}"/>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F81A-4588-863A-1AD0B3DCA4E2}"/>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F81A-4588-863A-1AD0B3DCA4E2}"/>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F81A-4588-863A-1AD0B3DCA4E2}"/>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F81A-4588-863A-1AD0B3DCA4E2}"/>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F81A-4588-863A-1AD0B3DCA4E2}"/>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F81A-4588-863A-1AD0B3DCA4E2}"/>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F81A-4588-863A-1AD0B3DCA4E2}"/>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F81A-4588-863A-1AD0B3DCA4E2}"/>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F81A-4588-863A-1AD0B3DCA4E2}"/>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F81A-4588-863A-1AD0B3DCA4E2}"/>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F81A-4588-863A-1AD0B3DCA4E2}"/>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F81A-4588-863A-1AD0B3DCA4E2}"/>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F81A-4588-863A-1AD0B3DCA4E2}"/>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F81A-4588-863A-1AD0B3DCA4E2}"/>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F81A-4588-863A-1AD0B3DCA4E2}"/>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F81A-4588-863A-1AD0B3DCA4E2}"/>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F81A-4588-863A-1AD0B3DCA4E2}"/>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F81A-4588-863A-1AD0B3DCA4E2}"/>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F81A-4588-863A-1AD0B3DCA4E2}"/>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F81A-4588-863A-1AD0B3DCA4E2}"/>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F81A-4588-863A-1AD0B3DCA4E2}"/>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F81A-4588-863A-1AD0B3DCA4E2}"/>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F81A-4588-863A-1AD0B3DCA4E2}"/>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F81A-4588-863A-1AD0B3DCA4E2}"/>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F81A-4588-863A-1AD0B3DCA4E2}"/>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F81A-4588-863A-1AD0B3DCA4E2}"/>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F81A-4588-863A-1AD0B3DCA4E2}"/>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F81A-4588-863A-1AD0B3DCA4E2}"/>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F81A-4588-863A-1AD0B3DCA4E2}"/>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F81A-4588-863A-1AD0B3DCA4E2}"/>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F81A-4588-863A-1AD0B3DCA4E2}"/>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F81A-4588-863A-1AD0B3DCA4E2}"/>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F81A-4588-863A-1AD0B3DCA4E2}"/>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F81A-4588-863A-1AD0B3DCA4E2}"/>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F81A-4588-863A-1AD0B3DCA4E2}"/>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F81A-4588-863A-1AD0B3DCA4E2}"/>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F81A-4588-863A-1AD0B3DCA4E2}"/>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F81A-4588-863A-1AD0B3DCA4E2}"/>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F81A-4588-863A-1AD0B3DCA4E2}"/>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F81A-4588-863A-1AD0B3DCA4E2}"/>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F81A-4588-863A-1AD0B3DCA4E2}"/>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F81A-4588-863A-1AD0B3DCA4E2}"/>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F81A-4588-863A-1AD0B3DCA4E2}"/>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F81A-4588-863A-1AD0B3DCA4E2}"/>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F81A-4588-863A-1AD0B3DCA4E2}"/>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F81A-4588-863A-1AD0B3DCA4E2}"/>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F81A-4588-863A-1AD0B3DCA4E2}"/>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F81A-4588-863A-1AD0B3DCA4E2}"/>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100.26927909133963</c:v>
                </c:pt>
                <c:pt idx="2">
                  <c:v>101.9577529286058</c:v>
                </c:pt>
                <c:pt idx="3">
                  <c:v>101.5033444619702</c:v>
                </c:pt>
                <c:pt idx="4">
                  <c:v>101.53230762005035</c:v>
                </c:pt>
                <c:pt idx="5">
                  <c:v>101.93074674066622</c:v>
                </c:pt>
                <c:pt idx="6">
                  <c:v>103.81609177407172</c:v>
                </c:pt>
                <c:pt idx="7">
                  <c:v>103.94994853168531</c:v>
                </c:pt>
                <c:pt idx="8">
                  <c:v>104.11707378168825</c:v>
                </c:pt>
                <c:pt idx="9">
                  <c:v>104.88890280512099</c:v>
                </c:pt>
                <c:pt idx="10">
                  <c:v>106.50262038301818</c:v>
                </c:pt>
                <c:pt idx="11">
                  <c:v>105.97462983909791</c:v>
                </c:pt>
                <c:pt idx="12">
                  <c:v>106.17580636954642</c:v>
                </c:pt>
                <c:pt idx="13">
                  <c:v>106.87718446791938</c:v>
                </c:pt>
                <c:pt idx="14">
                  <c:v>108.67603142111257</c:v>
                </c:pt>
                <c:pt idx="15">
                  <c:v>108.19422537250927</c:v>
                </c:pt>
                <c:pt idx="16">
                  <c:v>108.31360055108279</c:v>
                </c:pt>
                <c:pt idx="17">
                  <c:v>108.53238981279623</c:v>
                </c:pt>
                <c:pt idx="18">
                  <c:v>110.40677581341465</c:v>
                </c:pt>
                <c:pt idx="19">
                  <c:v>110.12027538483818</c:v>
                </c:pt>
                <c:pt idx="20">
                  <c:v>109.86234672031374</c:v>
                </c:pt>
                <c:pt idx="21">
                  <c:v>110.13201720568146</c:v>
                </c:pt>
                <c:pt idx="22">
                  <c:v>111.78565697444589</c:v>
                </c:pt>
                <c:pt idx="23">
                  <c:v>111.3555149375531</c:v>
                </c:pt>
                <c:pt idx="24">
                  <c:v>111.31715832279832</c:v>
                </c:pt>
              </c:numCache>
            </c:numRef>
          </c:val>
          <c:smooth val="0"/>
          <c:extLst>
            <c:ext xmlns:c16="http://schemas.microsoft.com/office/drawing/2014/chart" uri="{C3380CC4-5D6E-409C-BE32-E72D297353CC}">
              <c16:uniqueId val="{00000000-4834-4FB9-BD1C-F81123A6DFA9}"/>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100.51233793391887</c:v>
                </c:pt>
                <c:pt idx="2">
                  <c:v>104.99790882475952</c:v>
                </c:pt>
                <c:pt idx="3">
                  <c:v>105.52070263488081</c:v>
                </c:pt>
                <c:pt idx="4">
                  <c:v>104.61626934337099</c:v>
                </c:pt>
                <c:pt idx="5">
                  <c:v>104.97699707235466</c:v>
                </c:pt>
                <c:pt idx="6">
                  <c:v>107.3870765370138</c:v>
                </c:pt>
                <c:pt idx="7">
                  <c:v>106.62902551233793</c:v>
                </c:pt>
                <c:pt idx="8">
                  <c:v>105.49456294437474</c:v>
                </c:pt>
                <c:pt idx="9">
                  <c:v>105.93370974487661</c:v>
                </c:pt>
                <c:pt idx="10">
                  <c:v>110.00104558762025</c:v>
                </c:pt>
                <c:pt idx="11">
                  <c:v>110.29903805938939</c:v>
                </c:pt>
                <c:pt idx="12">
                  <c:v>109.84943538268507</c:v>
                </c:pt>
                <c:pt idx="13">
                  <c:v>110.53429527394397</c:v>
                </c:pt>
                <c:pt idx="14">
                  <c:v>114.60163111668757</c:v>
                </c:pt>
                <c:pt idx="15">
                  <c:v>114.13634462567963</c:v>
                </c:pt>
                <c:pt idx="16">
                  <c:v>113.53513174404016</c:v>
                </c:pt>
                <c:pt idx="17">
                  <c:v>115.12965286491008</c:v>
                </c:pt>
                <c:pt idx="18">
                  <c:v>119.40610623170222</c:v>
                </c:pt>
                <c:pt idx="19">
                  <c:v>118.62714345462149</c:v>
                </c:pt>
                <c:pt idx="20">
                  <c:v>117.96319531576746</c:v>
                </c:pt>
                <c:pt idx="21">
                  <c:v>118.57486407360938</c:v>
                </c:pt>
                <c:pt idx="22">
                  <c:v>123.36888331242157</c:v>
                </c:pt>
                <c:pt idx="23">
                  <c:v>123.8655374320368</c:v>
                </c:pt>
                <c:pt idx="24">
                  <c:v>120.30008364700961</c:v>
                </c:pt>
              </c:numCache>
            </c:numRef>
          </c:val>
          <c:smooth val="0"/>
          <c:extLst>
            <c:ext xmlns:c16="http://schemas.microsoft.com/office/drawing/2014/chart" uri="{C3380CC4-5D6E-409C-BE32-E72D297353CC}">
              <c16:uniqueId val="{00000001-4834-4FB9-BD1C-F81123A6DFA9}"/>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99.859971028488644</c:v>
                </c:pt>
                <c:pt idx="2">
                  <c:v>97.822308063737324</c:v>
                </c:pt>
                <c:pt idx="3">
                  <c:v>100.14727184934816</c:v>
                </c:pt>
                <c:pt idx="4">
                  <c:v>97.754707870593919</c:v>
                </c:pt>
                <c:pt idx="5">
                  <c:v>97.177691936262676</c:v>
                </c:pt>
                <c:pt idx="6">
                  <c:v>94.063254466441336</c:v>
                </c:pt>
                <c:pt idx="7">
                  <c:v>95.23418638338967</c:v>
                </c:pt>
                <c:pt idx="8">
                  <c:v>93.025108643167556</c:v>
                </c:pt>
                <c:pt idx="9">
                  <c:v>93.435538387252535</c:v>
                </c:pt>
                <c:pt idx="10">
                  <c:v>91.253017865765329</c:v>
                </c:pt>
                <c:pt idx="11">
                  <c:v>93.179623370352488</c:v>
                </c:pt>
                <c:pt idx="12">
                  <c:v>91.709319169483337</c:v>
                </c:pt>
                <c:pt idx="13">
                  <c:v>91.296475132786099</c:v>
                </c:pt>
                <c:pt idx="14">
                  <c:v>89.925156929019806</c:v>
                </c:pt>
                <c:pt idx="15">
                  <c:v>91.822790922259784</c:v>
                </c:pt>
                <c:pt idx="16">
                  <c:v>90.746016417189765</c:v>
                </c:pt>
                <c:pt idx="17">
                  <c:v>90.777402221149202</c:v>
                </c:pt>
                <c:pt idx="18">
                  <c:v>88.411395461129899</c:v>
                </c:pt>
                <c:pt idx="19">
                  <c:v>89.343312409464033</c:v>
                </c:pt>
                <c:pt idx="20">
                  <c:v>88.295509415741193</c:v>
                </c:pt>
                <c:pt idx="21">
                  <c:v>87.824722356349596</c:v>
                </c:pt>
                <c:pt idx="22">
                  <c:v>84.512312892322555</c:v>
                </c:pt>
                <c:pt idx="23">
                  <c:v>86.180589087397394</c:v>
                </c:pt>
                <c:pt idx="24">
                  <c:v>83.252052148720423</c:v>
                </c:pt>
              </c:numCache>
            </c:numRef>
          </c:val>
          <c:smooth val="0"/>
          <c:extLst>
            <c:ext xmlns:c16="http://schemas.microsoft.com/office/drawing/2014/chart" uri="{C3380CC4-5D6E-409C-BE32-E72D297353CC}">
              <c16:uniqueId val="{00000002-4834-4FB9-BD1C-F81123A6DFA9}"/>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4834-4FB9-BD1C-F81123A6DFA9}"/>
                </c:ext>
              </c:extLst>
            </c:dLbl>
            <c:dLbl>
              <c:idx val="1"/>
              <c:delete val="1"/>
              <c:extLst>
                <c:ext xmlns:c15="http://schemas.microsoft.com/office/drawing/2012/chart" uri="{CE6537A1-D6FC-4f65-9D91-7224C49458BB}"/>
                <c:ext xmlns:c16="http://schemas.microsoft.com/office/drawing/2014/chart" uri="{C3380CC4-5D6E-409C-BE32-E72D297353CC}">
                  <c16:uniqueId val="{00000004-4834-4FB9-BD1C-F81123A6DFA9}"/>
                </c:ext>
              </c:extLst>
            </c:dLbl>
            <c:dLbl>
              <c:idx val="2"/>
              <c:delete val="1"/>
              <c:extLst>
                <c:ext xmlns:c15="http://schemas.microsoft.com/office/drawing/2012/chart" uri="{CE6537A1-D6FC-4f65-9D91-7224C49458BB}"/>
                <c:ext xmlns:c16="http://schemas.microsoft.com/office/drawing/2014/chart" uri="{C3380CC4-5D6E-409C-BE32-E72D297353CC}">
                  <c16:uniqueId val="{00000005-4834-4FB9-BD1C-F81123A6DFA9}"/>
                </c:ext>
              </c:extLst>
            </c:dLbl>
            <c:dLbl>
              <c:idx val="3"/>
              <c:delete val="1"/>
              <c:extLst>
                <c:ext xmlns:c15="http://schemas.microsoft.com/office/drawing/2012/chart" uri="{CE6537A1-D6FC-4f65-9D91-7224C49458BB}"/>
                <c:ext xmlns:c16="http://schemas.microsoft.com/office/drawing/2014/chart" uri="{C3380CC4-5D6E-409C-BE32-E72D297353CC}">
                  <c16:uniqueId val="{00000006-4834-4FB9-BD1C-F81123A6DFA9}"/>
                </c:ext>
              </c:extLst>
            </c:dLbl>
            <c:dLbl>
              <c:idx val="4"/>
              <c:delete val="1"/>
              <c:extLst>
                <c:ext xmlns:c15="http://schemas.microsoft.com/office/drawing/2012/chart" uri="{CE6537A1-D6FC-4f65-9D91-7224C49458BB}"/>
                <c:ext xmlns:c16="http://schemas.microsoft.com/office/drawing/2014/chart" uri="{C3380CC4-5D6E-409C-BE32-E72D297353CC}">
                  <c16:uniqueId val="{00000007-4834-4FB9-BD1C-F81123A6DFA9}"/>
                </c:ext>
              </c:extLst>
            </c:dLbl>
            <c:dLbl>
              <c:idx val="5"/>
              <c:delete val="1"/>
              <c:extLst>
                <c:ext xmlns:c15="http://schemas.microsoft.com/office/drawing/2012/chart" uri="{CE6537A1-D6FC-4f65-9D91-7224C49458BB}"/>
                <c:ext xmlns:c16="http://schemas.microsoft.com/office/drawing/2014/chart" uri="{C3380CC4-5D6E-409C-BE32-E72D297353CC}">
                  <c16:uniqueId val="{00000008-4834-4FB9-BD1C-F81123A6DFA9}"/>
                </c:ext>
              </c:extLst>
            </c:dLbl>
            <c:dLbl>
              <c:idx val="6"/>
              <c:delete val="1"/>
              <c:extLst>
                <c:ext xmlns:c15="http://schemas.microsoft.com/office/drawing/2012/chart" uri="{CE6537A1-D6FC-4f65-9D91-7224C49458BB}"/>
                <c:ext xmlns:c16="http://schemas.microsoft.com/office/drawing/2014/chart" uri="{C3380CC4-5D6E-409C-BE32-E72D297353CC}">
                  <c16:uniqueId val="{00000009-4834-4FB9-BD1C-F81123A6DFA9}"/>
                </c:ext>
              </c:extLst>
            </c:dLbl>
            <c:dLbl>
              <c:idx val="7"/>
              <c:delete val="1"/>
              <c:extLst>
                <c:ext xmlns:c15="http://schemas.microsoft.com/office/drawing/2012/chart" uri="{CE6537A1-D6FC-4f65-9D91-7224C49458BB}"/>
                <c:ext xmlns:c16="http://schemas.microsoft.com/office/drawing/2014/chart" uri="{C3380CC4-5D6E-409C-BE32-E72D297353CC}">
                  <c16:uniqueId val="{0000000A-4834-4FB9-BD1C-F81123A6DFA9}"/>
                </c:ext>
              </c:extLst>
            </c:dLbl>
            <c:dLbl>
              <c:idx val="8"/>
              <c:delete val="1"/>
              <c:extLst>
                <c:ext xmlns:c15="http://schemas.microsoft.com/office/drawing/2012/chart" uri="{CE6537A1-D6FC-4f65-9D91-7224C49458BB}"/>
                <c:ext xmlns:c16="http://schemas.microsoft.com/office/drawing/2014/chart" uri="{C3380CC4-5D6E-409C-BE32-E72D297353CC}">
                  <c16:uniqueId val="{0000000B-4834-4FB9-BD1C-F81123A6DFA9}"/>
                </c:ext>
              </c:extLst>
            </c:dLbl>
            <c:dLbl>
              <c:idx val="9"/>
              <c:delete val="1"/>
              <c:extLst>
                <c:ext xmlns:c15="http://schemas.microsoft.com/office/drawing/2012/chart" uri="{CE6537A1-D6FC-4f65-9D91-7224C49458BB}"/>
                <c:ext xmlns:c16="http://schemas.microsoft.com/office/drawing/2014/chart" uri="{C3380CC4-5D6E-409C-BE32-E72D297353CC}">
                  <c16:uniqueId val="{0000000C-4834-4FB9-BD1C-F81123A6DFA9}"/>
                </c:ext>
              </c:extLst>
            </c:dLbl>
            <c:dLbl>
              <c:idx val="10"/>
              <c:delete val="1"/>
              <c:extLst>
                <c:ext xmlns:c15="http://schemas.microsoft.com/office/drawing/2012/chart" uri="{CE6537A1-D6FC-4f65-9D91-7224C49458BB}"/>
                <c:ext xmlns:c16="http://schemas.microsoft.com/office/drawing/2014/chart" uri="{C3380CC4-5D6E-409C-BE32-E72D297353CC}">
                  <c16:uniqueId val="{0000000D-4834-4FB9-BD1C-F81123A6DFA9}"/>
                </c:ext>
              </c:extLst>
            </c:dLbl>
            <c:dLbl>
              <c:idx val="11"/>
              <c:delete val="1"/>
              <c:extLst>
                <c:ext xmlns:c15="http://schemas.microsoft.com/office/drawing/2012/chart" uri="{CE6537A1-D6FC-4f65-9D91-7224C49458BB}"/>
                <c:ext xmlns:c16="http://schemas.microsoft.com/office/drawing/2014/chart" uri="{C3380CC4-5D6E-409C-BE32-E72D297353CC}">
                  <c16:uniqueId val="{0000000E-4834-4FB9-BD1C-F81123A6DFA9}"/>
                </c:ext>
              </c:extLst>
            </c:dLbl>
            <c:dLbl>
              <c:idx val="12"/>
              <c:delete val="1"/>
              <c:extLst>
                <c:ext xmlns:c15="http://schemas.microsoft.com/office/drawing/2012/chart" uri="{CE6537A1-D6FC-4f65-9D91-7224C49458BB}"/>
                <c:ext xmlns:c16="http://schemas.microsoft.com/office/drawing/2014/chart" uri="{C3380CC4-5D6E-409C-BE32-E72D297353CC}">
                  <c16:uniqueId val="{0000000F-4834-4FB9-BD1C-F81123A6DFA9}"/>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4834-4FB9-BD1C-F81123A6DFA9}"/>
                </c:ext>
              </c:extLst>
            </c:dLbl>
            <c:dLbl>
              <c:idx val="14"/>
              <c:delete val="1"/>
              <c:extLst>
                <c:ext xmlns:c15="http://schemas.microsoft.com/office/drawing/2012/chart" uri="{CE6537A1-D6FC-4f65-9D91-7224C49458BB}"/>
                <c:ext xmlns:c16="http://schemas.microsoft.com/office/drawing/2014/chart" uri="{C3380CC4-5D6E-409C-BE32-E72D297353CC}">
                  <c16:uniqueId val="{00000011-4834-4FB9-BD1C-F81123A6DFA9}"/>
                </c:ext>
              </c:extLst>
            </c:dLbl>
            <c:dLbl>
              <c:idx val="15"/>
              <c:delete val="1"/>
              <c:extLst>
                <c:ext xmlns:c15="http://schemas.microsoft.com/office/drawing/2012/chart" uri="{CE6537A1-D6FC-4f65-9D91-7224C49458BB}"/>
                <c:ext xmlns:c16="http://schemas.microsoft.com/office/drawing/2014/chart" uri="{C3380CC4-5D6E-409C-BE32-E72D297353CC}">
                  <c16:uniqueId val="{00000012-4834-4FB9-BD1C-F81123A6DFA9}"/>
                </c:ext>
              </c:extLst>
            </c:dLbl>
            <c:dLbl>
              <c:idx val="16"/>
              <c:delete val="1"/>
              <c:extLst>
                <c:ext xmlns:c15="http://schemas.microsoft.com/office/drawing/2012/chart" uri="{CE6537A1-D6FC-4f65-9D91-7224C49458BB}"/>
                <c:ext xmlns:c16="http://schemas.microsoft.com/office/drawing/2014/chart" uri="{C3380CC4-5D6E-409C-BE32-E72D297353CC}">
                  <c16:uniqueId val="{00000013-4834-4FB9-BD1C-F81123A6DFA9}"/>
                </c:ext>
              </c:extLst>
            </c:dLbl>
            <c:dLbl>
              <c:idx val="17"/>
              <c:delete val="1"/>
              <c:extLst>
                <c:ext xmlns:c15="http://schemas.microsoft.com/office/drawing/2012/chart" uri="{CE6537A1-D6FC-4f65-9D91-7224C49458BB}"/>
                <c:ext xmlns:c16="http://schemas.microsoft.com/office/drawing/2014/chart" uri="{C3380CC4-5D6E-409C-BE32-E72D297353CC}">
                  <c16:uniqueId val="{00000014-4834-4FB9-BD1C-F81123A6DFA9}"/>
                </c:ext>
              </c:extLst>
            </c:dLbl>
            <c:dLbl>
              <c:idx val="18"/>
              <c:delete val="1"/>
              <c:extLst>
                <c:ext xmlns:c15="http://schemas.microsoft.com/office/drawing/2012/chart" uri="{CE6537A1-D6FC-4f65-9D91-7224C49458BB}"/>
                <c:ext xmlns:c16="http://schemas.microsoft.com/office/drawing/2014/chart" uri="{C3380CC4-5D6E-409C-BE32-E72D297353CC}">
                  <c16:uniqueId val="{00000015-4834-4FB9-BD1C-F81123A6DFA9}"/>
                </c:ext>
              </c:extLst>
            </c:dLbl>
            <c:dLbl>
              <c:idx val="19"/>
              <c:delete val="1"/>
              <c:extLst>
                <c:ext xmlns:c15="http://schemas.microsoft.com/office/drawing/2012/chart" uri="{CE6537A1-D6FC-4f65-9D91-7224C49458BB}"/>
                <c:ext xmlns:c16="http://schemas.microsoft.com/office/drawing/2014/chart" uri="{C3380CC4-5D6E-409C-BE32-E72D297353CC}">
                  <c16:uniqueId val="{00000016-4834-4FB9-BD1C-F81123A6DFA9}"/>
                </c:ext>
              </c:extLst>
            </c:dLbl>
            <c:dLbl>
              <c:idx val="20"/>
              <c:delete val="1"/>
              <c:extLst>
                <c:ext xmlns:c15="http://schemas.microsoft.com/office/drawing/2012/chart" uri="{CE6537A1-D6FC-4f65-9D91-7224C49458BB}"/>
                <c:ext xmlns:c16="http://schemas.microsoft.com/office/drawing/2014/chart" uri="{C3380CC4-5D6E-409C-BE32-E72D297353CC}">
                  <c16:uniqueId val="{00000017-4834-4FB9-BD1C-F81123A6DFA9}"/>
                </c:ext>
              </c:extLst>
            </c:dLbl>
            <c:dLbl>
              <c:idx val="21"/>
              <c:delete val="1"/>
              <c:extLst>
                <c:ext xmlns:c15="http://schemas.microsoft.com/office/drawing/2012/chart" uri="{CE6537A1-D6FC-4f65-9D91-7224C49458BB}"/>
                <c:ext xmlns:c16="http://schemas.microsoft.com/office/drawing/2014/chart" uri="{C3380CC4-5D6E-409C-BE32-E72D297353CC}">
                  <c16:uniqueId val="{00000018-4834-4FB9-BD1C-F81123A6DFA9}"/>
                </c:ext>
              </c:extLst>
            </c:dLbl>
            <c:dLbl>
              <c:idx val="22"/>
              <c:delete val="1"/>
              <c:extLst>
                <c:ext xmlns:c15="http://schemas.microsoft.com/office/drawing/2012/chart" uri="{CE6537A1-D6FC-4f65-9D91-7224C49458BB}"/>
                <c:ext xmlns:c16="http://schemas.microsoft.com/office/drawing/2014/chart" uri="{C3380CC4-5D6E-409C-BE32-E72D297353CC}">
                  <c16:uniqueId val="{00000019-4834-4FB9-BD1C-F81123A6DFA9}"/>
                </c:ext>
              </c:extLst>
            </c:dLbl>
            <c:dLbl>
              <c:idx val="23"/>
              <c:delete val="1"/>
              <c:extLst>
                <c:ext xmlns:c15="http://schemas.microsoft.com/office/drawing/2012/chart" uri="{CE6537A1-D6FC-4f65-9D91-7224C49458BB}"/>
                <c:ext xmlns:c16="http://schemas.microsoft.com/office/drawing/2014/chart" uri="{C3380CC4-5D6E-409C-BE32-E72D297353CC}">
                  <c16:uniqueId val="{0000001A-4834-4FB9-BD1C-F81123A6DFA9}"/>
                </c:ext>
              </c:extLst>
            </c:dLbl>
            <c:dLbl>
              <c:idx val="24"/>
              <c:delete val="1"/>
              <c:extLst>
                <c:ext xmlns:c15="http://schemas.microsoft.com/office/drawing/2012/chart" uri="{CE6537A1-D6FC-4f65-9D91-7224C49458BB}"/>
                <c:ext xmlns:c16="http://schemas.microsoft.com/office/drawing/2014/chart" uri="{C3380CC4-5D6E-409C-BE32-E72D297353CC}">
                  <c16:uniqueId val="{0000001B-4834-4FB9-BD1C-F81123A6DFA9}"/>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4834-4FB9-BD1C-F81123A6DFA9}"/>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lc="http://schemas.openxmlformats.org/drawingml/2006/lockedCanvas" xmlns="" xmlns:mo="http://schemas.microsoft.com/office/mac/office/2008/main" xmlns:mv="urn:schemas-microsoft-com:mac:vml" xmlns:o="urn:schemas-microsoft-com:office:office" xmlns:v="urn:schemas-microsoft-com:vml" xmlns:w10="urn:schemas-microsoft-com:office:word" xmlns:w="http://schemas.openxmlformats.org/wordprocessingml/2006/main" xmlns:ma14="http://schemas.microsoft.com/office/mac/drawingml/2011/main" xmlns:pic="http://schemas.openxmlformats.org/drawingml/2006/picture" xmlns:wps="http://schemas.microsoft.com/office/word/2010/wordprocessingShape" xmlns:wne="http://schemas.microsoft.com/office/word/2006/wordml" xmlns:wpi="http://schemas.microsoft.com/office/word/2010/wordprocessingInk" xmlns:wpg="http://schemas.microsoft.com/office/word/2010/wordprocessingGroup" xmlns:w15="http://schemas.microsoft.com/office/word/2012/wordml" xmlns:w14="http://schemas.microsoft.com/office/word/2010/wordml" xmlns:wp="http://schemas.openxmlformats.org/drawingml/2006/wordprocessingDrawing" xmlns:wp14="http://schemas.microsoft.com/office/word/2010/wordprocessingDrawing" xmlns:m="http://schemas.openxmlformats.org/officeDocument/2006/math" xmlns:r="http://schemas.openxmlformats.org/officeDocument/2006/relationships" xmlns:mc="http://schemas.openxmlformats.org/markup-compatibility/2006" xmlns:wpc="http://schemas.microsoft.com/office/word/2010/wordprocessing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Bremen, Stadt (04011)</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552450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92" t="s">
        <v>97</v>
      </c>
      <c r="F8" s="592" t="s">
        <v>98</v>
      </c>
      <c r="G8" s="592" t="s">
        <v>99</v>
      </c>
      <c r="H8" s="592" t="s">
        <v>100</v>
      </c>
      <c r="I8" s="592" t="s">
        <v>101</v>
      </c>
      <c r="J8" s="590"/>
      <c r="K8" s="591"/>
    </row>
    <row r="9" spans="1:255" ht="12" customHeight="1" x14ac:dyDescent="0.2">
      <c r="A9" s="578"/>
      <c r="B9" s="579"/>
      <c r="C9" s="579"/>
      <c r="D9" s="583"/>
      <c r="E9" s="593"/>
      <c r="F9" s="593"/>
      <c r="G9" s="593"/>
      <c r="H9" s="593"/>
      <c r="I9" s="593"/>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284412</v>
      </c>
      <c r="F11" s="238">
        <v>284510</v>
      </c>
      <c r="G11" s="238">
        <v>285609</v>
      </c>
      <c r="H11" s="238">
        <v>281384</v>
      </c>
      <c r="I11" s="265">
        <v>280695</v>
      </c>
      <c r="J11" s="263">
        <v>3717</v>
      </c>
      <c r="K11" s="266">
        <v>1.3242131138780526</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16.207825267569582</v>
      </c>
      <c r="E13" s="115">
        <v>46097</v>
      </c>
      <c r="F13" s="114">
        <v>44804</v>
      </c>
      <c r="G13" s="114">
        <v>46091</v>
      </c>
      <c r="H13" s="114">
        <v>46605</v>
      </c>
      <c r="I13" s="140">
        <v>45541</v>
      </c>
      <c r="J13" s="115">
        <v>556</v>
      </c>
      <c r="K13" s="116">
        <v>1.2208778902527393</v>
      </c>
    </row>
    <row r="14" spans="1:255" ht="14.1" customHeight="1" x14ac:dyDescent="0.2">
      <c r="A14" s="306" t="s">
        <v>230</v>
      </c>
      <c r="B14" s="307"/>
      <c r="C14" s="308"/>
      <c r="D14" s="113">
        <v>53.891889231115421</v>
      </c>
      <c r="E14" s="115">
        <v>153275</v>
      </c>
      <c r="F14" s="114">
        <v>154737</v>
      </c>
      <c r="G14" s="114">
        <v>155168</v>
      </c>
      <c r="H14" s="114">
        <v>151758</v>
      </c>
      <c r="I14" s="140">
        <v>152608</v>
      </c>
      <c r="J14" s="115">
        <v>667</v>
      </c>
      <c r="K14" s="116">
        <v>0.43706751939609984</v>
      </c>
    </row>
    <row r="15" spans="1:255" ht="14.1" customHeight="1" x14ac:dyDescent="0.2">
      <c r="A15" s="306" t="s">
        <v>231</v>
      </c>
      <c r="B15" s="307"/>
      <c r="C15" s="308"/>
      <c r="D15" s="113">
        <v>14.763090164971942</v>
      </c>
      <c r="E15" s="115">
        <v>41988</v>
      </c>
      <c r="F15" s="114">
        <v>41953</v>
      </c>
      <c r="G15" s="114">
        <v>41738</v>
      </c>
      <c r="H15" s="114">
        <v>41233</v>
      </c>
      <c r="I15" s="140">
        <v>41089</v>
      </c>
      <c r="J15" s="115">
        <v>899</v>
      </c>
      <c r="K15" s="116">
        <v>2.1879335101852075</v>
      </c>
    </row>
    <row r="16" spans="1:255" ht="14.1" customHeight="1" x14ac:dyDescent="0.2">
      <c r="A16" s="306" t="s">
        <v>232</v>
      </c>
      <c r="B16" s="307"/>
      <c r="C16" s="308"/>
      <c r="D16" s="113">
        <v>15.017650450754539</v>
      </c>
      <c r="E16" s="115">
        <v>42712</v>
      </c>
      <c r="F16" s="114">
        <v>42664</v>
      </c>
      <c r="G16" s="114">
        <v>42272</v>
      </c>
      <c r="H16" s="114">
        <v>41465</v>
      </c>
      <c r="I16" s="140">
        <v>41099</v>
      </c>
      <c r="J16" s="115">
        <v>1613</v>
      </c>
      <c r="K16" s="116">
        <v>3.9246696999927004</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0.10161315275023558</v>
      </c>
      <c r="E18" s="115">
        <v>289</v>
      </c>
      <c r="F18" s="114">
        <v>291</v>
      </c>
      <c r="G18" s="114">
        <v>290</v>
      </c>
      <c r="H18" s="114">
        <v>273</v>
      </c>
      <c r="I18" s="140">
        <v>269</v>
      </c>
      <c r="J18" s="115">
        <v>20</v>
      </c>
      <c r="K18" s="116">
        <v>7.4349442379182156</v>
      </c>
    </row>
    <row r="19" spans="1:255" ht="14.1" customHeight="1" x14ac:dyDescent="0.2">
      <c r="A19" s="306" t="s">
        <v>235</v>
      </c>
      <c r="B19" s="307" t="s">
        <v>236</v>
      </c>
      <c r="C19" s="308"/>
      <c r="D19" s="113">
        <v>5.0982377677453831E-2</v>
      </c>
      <c r="E19" s="115">
        <v>145</v>
      </c>
      <c r="F19" s="114">
        <v>146</v>
      </c>
      <c r="G19" s="114">
        <v>149</v>
      </c>
      <c r="H19" s="114">
        <v>147</v>
      </c>
      <c r="I19" s="140">
        <v>141</v>
      </c>
      <c r="J19" s="115">
        <v>4</v>
      </c>
      <c r="K19" s="116">
        <v>2.8368794326241136</v>
      </c>
    </row>
    <row r="20" spans="1:255" ht="14.1" customHeight="1" x14ac:dyDescent="0.2">
      <c r="A20" s="306">
        <v>12</v>
      </c>
      <c r="B20" s="307" t="s">
        <v>237</v>
      </c>
      <c r="C20" s="308"/>
      <c r="D20" s="113">
        <v>0.5129882002165872</v>
      </c>
      <c r="E20" s="115">
        <v>1459</v>
      </c>
      <c r="F20" s="114">
        <v>1448</v>
      </c>
      <c r="G20" s="114">
        <v>1518</v>
      </c>
      <c r="H20" s="114">
        <v>1499</v>
      </c>
      <c r="I20" s="140">
        <v>1439</v>
      </c>
      <c r="J20" s="115">
        <v>20</v>
      </c>
      <c r="K20" s="116">
        <v>1.389854065323141</v>
      </c>
    </row>
    <row r="21" spans="1:255" ht="14.1" customHeight="1" x14ac:dyDescent="0.2">
      <c r="A21" s="306">
        <v>21</v>
      </c>
      <c r="B21" s="307" t="s">
        <v>238</v>
      </c>
      <c r="C21" s="308"/>
      <c r="D21" s="113">
        <v>0.21236797322194562</v>
      </c>
      <c r="E21" s="115">
        <v>604</v>
      </c>
      <c r="F21" s="114">
        <v>600</v>
      </c>
      <c r="G21" s="114">
        <v>610</v>
      </c>
      <c r="H21" s="114">
        <v>609</v>
      </c>
      <c r="I21" s="140">
        <v>625</v>
      </c>
      <c r="J21" s="115">
        <v>-21</v>
      </c>
      <c r="K21" s="116">
        <v>-3.36</v>
      </c>
    </row>
    <row r="22" spans="1:255" ht="14.1" customHeight="1" x14ac:dyDescent="0.2">
      <c r="A22" s="306">
        <v>22</v>
      </c>
      <c r="B22" s="307" t="s">
        <v>239</v>
      </c>
      <c r="C22" s="308"/>
      <c r="D22" s="113">
        <v>0.80446675948975432</v>
      </c>
      <c r="E22" s="115">
        <v>2288</v>
      </c>
      <c r="F22" s="114">
        <v>2303</v>
      </c>
      <c r="G22" s="114">
        <v>2339</v>
      </c>
      <c r="H22" s="114">
        <v>2327</v>
      </c>
      <c r="I22" s="140">
        <v>2396</v>
      </c>
      <c r="J22" s="115">
        <v>-108</v>
      </c>
      <c r="K22" s="116">
        <v>-4.5075125208681133</v>
      </c>
    </row>
    <row r="23" spans="1:255" ht="14.1" customHeight="1" x14ac:dyDescent="0.2">
      <c r="A23" s="306">
        <v>23</v>
      </c>
      <c r="B23" s="307" t="s">
        <v>240</v>
      </c>
      <c r="C23" s="308"/>
      <c r="D23" s="113">
        <v>0.6022952618032994</v>
      </c>
      <c r="E23" s="115">
        <v>1713</v>
      </c>
      <c r="F23" s="114">
        <v>1730</v>
      </c>
      <c r="G23" s="114">
        <v>1724</v>
      </c>
      <c r="H23" s="114">
        <v>1681</v>
      </c>
      <c r="I23" s="140">
        <v>1668</v>
      </c>
      <c r="J23" s="115">
        <v>45</v>
      </c>
      <c r="K23" s="116">
        <v>2.6978417266187051</v>
      </c>
    </row>
    <row r="24" spans="1:255" ht="14.1" customHeight="1" x14ac:dyDescent="0.2">
      <c r="A24" s="306">
        <v>24</v>
      </c>
      <c r="B24" s="307" t="s">
        <v>241</v>
      </c>
      <c r="C24" s="308"/>
      <c r="D24" s="113">
        <v>2.1943518557585473</v>
      </c>
      <c r="E24" s="115">
        <v>6241</v>
      </c>
      <c r="F24" s="114">
        <v>6108</v>
      </c>
      <c r="G24" s="114">
        <v>6321</v>
      </c>
      <c r="H24" s="114">
        <v>6337</v>
      </c>
      <c r="I24" s="140">
        <v>6250</v>
      </c>
      <c r="J24" s="115">
        <v>-9</v>
      </c>
      <c r="K24" s="116">
        <v>-0.14399999999999999</v>
      </c>
    </row>
    <row r="25" spans="1:255" ht="14.1" customHeight="1" x14ac:dyDescent="0.2">
      <c r="A25" s="306">
        <v>25</v>
      </c>
      <c r="B25" s="307" t="s">
        <v>242</v>
      </c>
      <c r="C25" s="308"/>
      <c r="D25" s="113">
        <v>7.9912239989873841</v>
      </c>
      <c r="E25" s="115">
        <v>22728</v>
      </c>
      <c r="F25" s="114">
        <v>22364</v>
      </c>
      <c r="G25" s="114">
        <v>22752</v>
      </c>
      <c r="H25" s="114">
        <v>22536</v>
      </c>
      <c r="I25" s="140">
        <v>22651</v>
      </c>
      <c r="J25" s="115">
        <v>77</v>
      </c>
      <c r="K25" s="116">
        <v>0.33994084146395304</v>
      </c>
    </row>
    <row r="26" spans="1:255" ht="14.1" customHeight="1" x14ac:dyDescent="0.2">
      <c r="A26" s="306">
        <v>26</v>
      </c>
      <c r="B26" s="307" t="s">
        <v>243</v>
      </c>
      <c r="C26" s="308"/>
      <c r="D26" s="113">
        <v>3.0649199049266556</v>
      </c>
      <c r="E26" s="115">
        <v>8717</v>
      </c>
      <c r="F26" s="114">
        <v>8831</v>
      </c>
      <c r="G26" s="114">
        <v>8895</v>
      </c>
      <c r="H26" s="114">
        <v>8681</v>
      </c>
      <c r="I26" s="140">
        <v>8758</v>
      </c>
      <c r="J26" s="115">
        <v>-41</v>
      </c>
      <c r="K26" s="116">
        <v>-0.46814341173783969</v>
      </c>
    </row>
    <row r="27" spans="1:255" ht="14.1" customHeight="1" x14ac:dyDescent="0.2">
      <c r="A27" s="306">
        <v>27</v>
      </c>
      <c r="B27" s="307" t="s">
        <v>244</v>
      </c>
      <c r="C27" s="308"/>
      <c r="D27" s="113">
        <v>3.2910003797308129</v>
      </c>
      <c r="E27" s="115">
        <v>9360</v>
      </c>
      <c r="F27" s="114">
        <v>9374</v>
      </c>
      <c r="G27" s="114">
        <v>9350</v>
      </c>
      <c r="H27" s="114">
        <v>9247</v>
      </c>
      <c r="I27" s="140">
        <v>9151</v>
      </c>
      <c r="J27" s="115">
        <v>209</v>
      </c>
      <c r="K27" s="116">
        <v>2.2839033985356791</v>
      </c>
    </row>
    <row r="28" spans="1:255" ht="14.1" customHeight="1" x14ac:dyDescent="0.2">
      <c r="A28" s="306">
        <v>28</v>
      </c>
      <c r="B28" s="307" t="s">
        <v>245</v>
      </c>
      <c r="C28" s="308"/>
      <c r="D28" s="113">
        <v>0.39203690420938636</v>
      </c>
      <c r="E28" s="115">
        <v>1115</v>
      </c>
      <c r="F28" s="114">
        <v>1133</v>
      </c>
      <c r="G28" s="114">
        <v>1141</v>
      </c>
      <c r="H28" s="114">
        <v>1146</v>
      </c>
      <c r="I28" s="140">
        <v>1117</v>
      </c>
      <c r="J28" s="115">
        <v>-2</v>
      </c>
      <c r="K28" s="116">
        <v>-0.17905102954341987</v>
      </c>
    </row>
    <row r="29" spans="1:255" ht="14.1" customHeight="1" x14ac:dyDescent="0.2">
      <c r="A29" s="306">
        <v>29</v>
      </c>
      <c r="B29" s="307" t="s">
        <v>246</v>
      </c>
      <c r="C29" s="308"/>
      <c r="D29" s="113">
        <v>1.9334627230918526</v>
      </c>
      <c r="E29" s="115">
        <v>5499</v>
      </c>
      <c r="F29" s="114">
        <v>5590</v>
      </c>
      <c r="G29" s="114">
        <v>5593</v>
      </c>
      <c r="H29" s="114">
        <v>5526</v>
      </c>
      <c r="I29" s="140">
        <v>5575</v>
      </c>
      <c r="J29" s="115">
        <v>-76</v>
      </c>
      <c r="K29" s="116">
        <v>-1.3632286995515694</v>
      </c>
    </row>
    <row r="30" spans="1:255" ht="14.1" customHeight="1" x14ac:dyDescent="0.2">
      <c r="A30" s="306" t="s">
        <v>247</v>
      </c>
      <c r="B30" s="307" t="s">
        <v>248</v>
      </c>
      <c r="C30" s="308"/>
      <c r="D30" s="113">
        <v>0.59631801752387381</v>
      </c>
      <c r="E30" s="115">
        <v>1696</v>
      </c>
      <c r="F30" s="114">
        <v>1666</v>
      </c>
      <c r="G30" s="114">
        <v>1719</v>
      </c>
      <c r="H30" s="114">
        <v>1717</v>
      </c>
      <c r="I30" s="140">
        <v>1778</v>
      </c>
      <c r="J30" s="115">
        <v>-82</v>
      </c>
      <c r="K30" s="116">
        <v>-4.6119235095613051</v>
      </c>
    </row>
    <row r="31" spans="1:255" ht="14.1" customHeight="1" x14ac:dyDescent="0.2">
      <c r="A31" s="306" t="s">
        <v>249</v>
      </c>
      <c r="B31" s="307" t="s">
        <v>250</v>
      </c>
      <c r="C31" s="308"/>
      <c r="D31" s="113">
        <v>1.2840527122624925</v>
      </c>
      <c r="E31" s="115">
        <v>3652</v>
      </c>
      <c r="F31" s="114">
        <v>3780</v>
      </c>
      <c r="G31" s="114">
        <v>3729</v>
      </c>
      <c r="H31" s="114">
        <v>3671</v>
      </c>
      <c r="I31" s="140">
        <v>3658</v>
      </c>
      <c r="J31" s="115">
        <v>-6</v>
      </c>
      <c r="K31" s="116">
        <v>-0.16402405686167304</v>
      </c>
    </row>
    <row r="32" spans="1:255" ht="14.1" customHeight="1" x14ac:dyDescent="0.2">
      <c r="A32" s="306">
        <v>31</v>
      </c>
      <c r="B32" s="307" t="s">
        <v>251</v>
      </c>
      <c r="C32" s="308"/>
      <c r="D32" s="113">
        <v>0.89693824451851545</v>
      </c>
      <c r="E32" s="115">
        <v>2551</v>
      </c>
      <c r="F32" s="114">
        <v>2548</v>
      </c>
      <c r="G32" s="114">
        <v>2549</v>
      </c>
      <c r="H32" s="114">
        <v>2541</v>
      </c>
      <c r="I32" s="140">
        <v>2513</v>
      </c>
      <c r="J32" s="115">
        <v>38</v>
      </c>
      <c r="K32" s="116">
        <v>1.5121368881814565</v>
      </c>
    </row>
    <row r="33" spans="1:11" ht="14.1" customHeight="1" x14ac:dyDescent="0.2">
      <c r="A33" s="306">
        <v>32</v>
      </c>
      <c r="B33" s="307" t="s">
        <v>252</v>
      </c>
      <c r="C33" s="308"/>
      <c r="D33" s="113">
        <v>1.2425636049111852</v>
      </c>
      <c r="E33" s="115">
        <v>3534</v>
      </c>
      <c r="F33" s="114">
        <v>3504</v>
      </c>
      <c r="G33" s="114">
        <v>3628</v>
      </c>
      <c r="H33" s="114">
        <v>3453</v>
      </c>
      <c r="I33" s="140">
        <v>3404</v>
      </c>
      <c r="J33" s="115">
        <v>130</v>
      </c>
      <c r="K33" s="116">
        <v>3.8190364277320801</v>
      </c>
    </row>
    <row r="34" spans="1:11" ht="14.1" customHeight="1" x14ac:dyDescent="0.2">
      <c r="A34" s="306">
        <v>33</v>
      </c>
      <c r="B34" s="307" t="s">
        <v>253</v>
      </c>
      <c r="C34" s="308"/>
      <c r="D34" s="113">
        <v>0.79813791260565659</v>
      </c>
      <c r="E34" s="115">
        <v>2270</v>
      </c>
      <c r="F34" s="114">
        <v>2305</v>
      </c>
      <c r="G34" s="114">
        <v>2419</v>
      </c>
      <c r="H34" s="114">
        <v>2326</v>
      </c>
      <c r="I34" s="140">
        <v>2285</v>
      </c>
      <c r="J34" s="115">
        <v>-15</v>
      </c>
      <c r="K34" s="116">
        <v>-0.65645514223194745</v>
      </c>
    </row>
    <row r="35" spans="1:11" ht="14.1" customHeight="1" x14ac:dyDescent="0.2">
      <c r="A35" s="306">
        <v>34</v>
      </c>
      <c r="B35" s="307" t="s">
        <v>254</v>
      </c>
      <c r="C35" s="308"/>
      <c r="D35" s="113">
        <v>1.5871341574898388</v>
      </c>
      <c r="E35" s="115">
        <v>4514</v>
      </c>
      <c r="F35" s="114">
        <v>4565</v>
      </c>
      <c r="G35" s="114">
        <v>4594</v>
      </c>
      <c r="H35" s="114">
        <v>4515</v>
      </c>
      <c r="I35" s="140">
        <v>4493</v>
      </c>
      <c r="J35" s="115">
        <v>21</v>
      </c>
      <c r="K35" s="116">
        <v>0.46739372356999775</v>
      </c>
    </row>
    <row r="36" spans="1:11" ht="14.1" customHeight="1" x14ac:dyDescent="0.2">
      <c r="A36" s="306">
        <v>41</v>
      </c>
      <c r="B36" s="307" t="s">
        <v>255</v>
      </c>
      <c r="C36" s="308"/>
      <c r="D36" s="113">
        <v>0.74856194534689113</v>
      </c>
      <c r="E36" s="115">
        <v>2129</v>
      </c>
      <c r="F36" s="114">
        <v>2114</v>
      </c>
      <c r="G36" s="114">
        <v>2110</v>
      </c>
      <c r="H36" s="114">
        <v>2070</v>
      </c>
      <c r="I36" s="140">
        <v>2056</v>
      </c>
      <c r="J36" s="115">
        <v>73</v>
      </c>
      <c r="K36" s="116">
        <v>3.5505836575875485</v>
      </c>
    </row>
    <row r="37" spans="1:11" ht="14.1" customHeight="1" x14ac:dyDescent="0.2">
      <c r="A37" s="306">
        <v>42</v>
      </c>
      <c r="B37" s="307" t="s">
        <v>256</v>
      </c>
      <c r="C37" s="308"/>
      <c r="D37" s="113">
        <v>0.14907950438096845</v>
      </c>
      <c r="E37" s="115">
        <v>424</v>
      </c>
      <c r="F37" s="114">
        <v>409</v>
      </c>
      <c r="G37" s="114">
        <v>407</v>
      </c>
      <c r="H37" s="114">
        <v>400</v>
      </c>
      <c r="I37" s="140">
        <v>395</v>
      </c>
      <c r="J37" s="115">
        <v>29</v>
      </c>
      <c r="K37" s="116">
        <v>7.3417721518987342</v>
      </c>
    </row>
    <row r="38" spans="1:11" ht="14.1" customHeight="1" x14ac:dyDescent="0.2">
      <c r="A38" s="306">
        <v>43</v>
      </c>
      <c r="B38" s="307" t="s">
        <v>257</v>
      </c>
      <c r="C38" s="308"/>
      <c r="D38" s="113">
        <v>3.4035132132258834</v>
      </c>
      <c r="E38" s="115">
        <v>9680</v>
      </c>
      <c r="F38" s="114">
        <v>9519</v>
      </c>
      <c r="G38" s="114">
        <v>9434</v>
      </c>
      <c r="H38" s="114">
        <v>9065</v>
      </c>
      <c r="I38" s="140">
        <v>8952</v>
      </c>
      <c r="J38" s="115">
        <v>728</v>
      </c>
      <c r="K38" s="116">
        <v>8.1322609472743519</v>
      </c>
    </row>
    <row r="39" spans="1:11" ht="14.1" customHeight="1" x14ac:dyDescent="0.2">
      <c r="A39" s="306">
        <v>51</v>
      </c>
      <c r="B39" s="307" t="s">
        <v>258</v>
      </c>
      <c r="C39" s="308"/>
      <c r="D39" s="113">
        <v>9.4134565348860111</v>
      </c>
      <c r="E39" s="115">
        <v>26773</v>
      </c>
      <c r="F39" s="114">
        <v>26847</v>
      </c>
      <c r="G39" s="114">
        <v>27102</v>
      </c>
      <c r="H39" s="114">
        <v>26643</v>
      </c>
      <c r="I39" s="140">
        <v>26847</v>
      </c>
      <c r="J39" s="115">
        <v>-74</v>
      </c>
      <c r="K39" s="116">
        <v>-0.27563601147241779</v>
      </c>
    </row>
    <row r="40" spans="1:11" ht="14.1" customHeight="1" x14ac:dyDescent="0.2">
      <c r="A40" s="306" t="s">
        <v>259</v>
      </c>
      <c r="B40" s="307" t="s">
        <v>260</v>
      </c>
      <c r="C40" s="308"/>
      <c r="D40" s="113">
        <v>6.7113905179809574</v>
      </c>
      <c r="E40" s="115">
        <v>19088</v>
      </c>
      <c r="F40" s="114">
        <v>19070</v>
      </c>
      <c r="G40" s="114">
        <v>19331</v>
      </c>
      <c r="H40" s="114">
        <v>19082</v>
      </c>
      <c r="I40" s="140">
        <v>19145</v>
      </c>
      <c r="J40" s="115">
        <v>-57</v>
      </c>
      <c r="K40" s="116">
        <v>-0.29772786628362496</v>
      </c>
    </row>
    <row r="41" spans="1:11" ht="14.1" customHeight="1" x14ac:dyDescent="0.2">
      <c r="A41" s="306"/>
      <c r="B41" s="307" t="s">
        <v>261</v>
      </c>
      <c r="C41" s="308"/>
      <c r="D41" s="113">
        <v>5.7036974529907321</v>
      </c>
      <c r="E41" s="115">
        <v>16222</v>
      </c>
      <c r="F41" s="114">
        <v>16168</v>
      </c>
      <c r="G41" s="114">
        <v>16463</v>
      </c>
      <c r="H41" s="114">
        <v>16231</v>
      </c>
      <c r="I41" s="140">
        <v>16275</v>
      </c>
      <c r="J41" s="115">
        <v>-53</v>
      </c>
      <c r="K41" s="116">
        <v>-0.32565284178187404</v>
      </c>
    </row>
    <row r="42" spans="1:11" ht="14.1" customHeight="1" x14ac:dyDescent="0.2">
      <c r="A42" s="306">
        <v>52</v>
      </c>
      <c r="B42" s="307" t="s">
        <v>262</v>
      </c>
      <c r="C42" s="308"/>
      <c r="D42" s="113">
        <v>3.4464087309958793</v>
      </c>
      <c r="E42" s="115">
        <v>9802</v>
      </c>
      <c r="F42" s="114">
        <v>9777</v>
      </c>
      <c r="G42" s="114">
        <v>9848</v>
      </c>
      <c r="H42" s="114">
        <v>9795</v>
      </c>
      <c r="I42" s="140">
        <v>9757</v>
      </c>
      <c r="J42" s="115">
        <v>45</v>
      </c>
      <c r="K42" s="116">
        <v>0.46120733832120531</v>
      </c>
    </row>
    <row r="43" spans="1:11" ht="14.1" customHeight="1" x14ac:dyDescent="0.2">
      <c r="A43" s="306" t="s">
        <v>263</v>
      </c>
      <c r="B43" s="307" t="s">
        <v>264</v>
      </c>
      <c r="C43" s="308"/>
      <c r="D43" s="113">
        <v>2.7087464663938232</v>
      </c>
      <c r="E43" s="115">
        <v>7704</v>
      </c>
      <c r="F43" s="114">
        <v>7719</v>
      </c>
      <c r="G43" s="114">
        <v>7791</v>
      </c>
      <c r="H43" s="114">
        <v>7756</v>
      </c>
      <c r="I43" s="140">
        <v>7749</v>
      </c>
      <c r="J43" s="115">
        <v>-45</v>
      </c>
      <c r="K43" s="116">
        <v>-0.58072009291521487</v>
      </c>
    </row>
    <row r="44" spans="1:11" ht="14.1" customHeight="1" x14ac:dyDescent="0.2">
      <c r="A44" s="306">
        <v>53</v>
      </c>
      <c r="B44" s="307" t="s">
        <v>265</v>
      </c>
      <c r="C44" s="308"/>
      <c r="D44" s="113">
        <v>1.1894716116056987</v>
      </c>
      <c r="E44" s="115">
        <v>3383</v>
      </c>
      <c r="F44" s="114">
        <v>3396</v>
      </c>
      <c r="G44" s="114">
        <v>3380</v>
      </c>
      <c r="H44" s="114">
        <v>3371</v>
      </c>
      <c r="I44" s="140">
        <v>3343</v>
      </c>
      <c r="J44" s="115">
        <v>40</v>
      </c>
      <c r="K44" s="116">
        <v>1.1965300628178284</v>
      </c>
    </row>
    <row r="45" spans="1:11" ht="14.1" customHeight="1" x14ac:dyDescent="0.2">
      <c r="A45" s="306" t="s">
        <v>266</v>
      </c>
      <c r="B45" s="307" t="s">
        <v>267</v>
      </c>
      <c r="C45" s="308"/>
      <c r="D45" s="113">
        <v>1.1469276964403752</v>
      </c>
      <c r="E45" s="115">
        <v>3262</v>
      </c>
      <c r="F45" s="114">
        <v>3271</v>
      </c>
      <c r="G45" s="114">
        <v>3261</v>
      </c>
      <c r="H45" s="114">
        <v>3253</v>
      </c>
      <c r="I45" s="140">
        <v>3227</v>
      </c>
      <c r="J45" s="115">
        <v>35</v>
      </c>
      <c r="K45" s="116">
        <v>1.0845986984815619</v>
      </c>
    </row>
    <row r="46" spans="1:11" ht="14.1" customHeight="1" x14ac:dyDescent="0.2">
      <c r="A46" s="306">
        <v>54</v>
      </c>
      <c r="B46" s="307" t="s">
        <v>268</v>
      </c>
      <c r="C46" s="308"/>
      <c r="D46" s="113">
        <v>2.9126759771036386</v>
      </c>
      <c r="E46" s="115">
        <v>8284</v>
      </c>
      <c r="F46" s="114">
        <v>8224</v>
      </c>
      <c r="G46" s="114">
        <v>8267</v>
      </c>
      <c r="H46" s="114">
        <v>8286</v>
      </c>
      <c r="I46" s="140">
        <v>8133</v>
      </c>
      <c r="J46" s="115">
        <v>151</v>
      </c>
      <c r="K46" s="116">
        <v>1.8566334685847781</v>
      </c>
    </row>
    <row r="47" spans="1:11" ht="14.1" customHeight="1" x14ac:dyDescent="0.2">
      <c r="A47" s="306">
        <v>61</v>
      </c>
      <c r="B47" s="307" t="s">
        <v>269</v>
      </c>
      <c r="C47" s="308"/>
      <c r="D47" s="113">
        <v>3.3226446141513017</v>
      </c>
      <c r="E47" s="115">
        <v>9450</v>
      </c>
      <c r="F47" s="114">
        <v>9454</v>
      </c>
      <c r="G47" s="114">
        <v>9446</v>
      </c>
      <c r="H47" s="114">
        <v>9172</v>
      </c>
      <c r="I47" s="140">
        <v>9232</v>
      </c>
      <c r="J47" s="115">
        <v>218</v>
      </c>
      <c r="K47" s="116">
        <v>2.3613518197573655</v>
      </c>
    </row>
    <row r="48" spans="1:11" ht="14.1" customHeight="1" x14ac:dyDescent="0.2">
      <c r="A48" s="306">
        <v>62</v>
      </c>
      <c r="B48" s="307" t="s">
        <v>270</v>
      </c>
      <c r="C48" s="308"/>
      <c r="D48" s="113">
        <v>5.0500682109053061</v>
      </c>
      <c r="E48" s="115">
        <v>14363</v>
      </c>
      <c r="F48" s="114">
        <v>14618</v>
      </c>
      <c r="G48" s="114">
        <v>14572</v>
      </c>
      <c r="H48" s="114">
        <v>14320</v>
      </c>
      <c r="I48" s="140">
        <v>14448</v>
      </c>
      <c r="J48" s="115">
        <v>-85</v>
      </c>
      <c r="K48" s="116">
        <v>-0.58831672203765228</v>
      </c>
    </row>
    <row r="49" spans="1:11" ht="14.1" customHeight="1" x14ac:dyDescent="0.2">
      <c r="A49" s="306">
        <v>63</v>
      </c>
      <c r="B49" s="307" t="s">
        <v>271</v>
      </c>
      <c r="C49" s="308"/>
      <c r="D49" s="113">
        <v>3.2449404385187686</v>
      </c>
      <c r="E49" s="115">
        <v>9229</v>
      </c>
      <c r="F49" s="114">
        <v>9064</v>
      </c>
      <c r="G49" s="114">
        <v>9504</v>
      </c>
      <c r="H49" s="114">
        <v>9864</v>
      </c>
      <c r="I49" s="140">
        <v>9145</v>
      </c>
      <c r="J49" s="115">
        <v>84</v>
      </c>
      <c r="K49" s="116">
        <v>0.91853471842536905</v>
      </c>
    </row>
    <row r="50" spans="1:11" ht="14.1" customHeight="1" x14ac:dyDescent="0.2">
      <c r="A50" s="306" t="s">
        <v>272</v>
      </c>
      <c r="B50" s="307" t="s">
        <v>273</v>
      </c>
      <c r="C50" s="308"/>
      <c r="D50" s="113">
        <v>0.66488052543493237</v>
      </c>
      <c r="E50" s="115">
        <v>1891</v>
      </c>
      <c r="F50" s="114">
        <v>1920</v>
      </c>
      <c r="G50" s="114">
        <v>1937</v>
      </c>
      <c r="H50" s="114">
        <v>1913</v>
      </c>
      <c r="I50" s="140">
        <v>1899</v>
      </c>
      <c r="J50" s="115">
        <v>-8</v>
      </c>
      <c r="K50" s="116">
        <v>-0.42127435492364401</v>
      </c>
    </row>
    <row r="51" spans="1:11" ht="14.1" customHeight="1" x14ac:dyDescent="0.2">
      <c r="A51" s="306" t="s">
        <v>274</v>
      </c>
      <c r="B51" s="307" t="s">
        <v>275</v>
      </c>
      <c r="C51" s="308"/>
      <c r="D51" s="113">
        <v>1.849781303179894</v>
      </c>
      <c r="E51" s="115">
        <v>5261</v>
      </c>
      <c r="F51" s="114">
        <v>5438</v>
      </c>
      <c r="G51" s="114">
        <v>5407</v>
      </c>
      <c r="H51" s="114">
        <v>5379</v>
      </c>
      <c r="I51" s="140">
        <v>5297</v>
      </c>
      <c r="J51" s="115">
        <v>-36</v>
      </c>
      <c r="K51" s="116">
        <v>-0.67962997923352841</v>
      </c>
    </row>
    <row r="52" spans="1:11" ht="14.1" customHeight="1" x14ac:dyDescent="0.2">
      <c r="A52" s="306">
        <v>71</v>
      </c>
      <c r="B52" s="307" t="s">
        <v>276</v>
      </c>
      <c r="C52" s="308"/>
      <c r="D52" s="113">
        <v>12.398562648552101</v>
      </c>
      <c r="E52" s="115">
        <v>35263</v>
      </c>
      <c r="F52" s="114">
        <v>35379</v>
      </c>
      <c r="G52" s="114">
        <v>35401</v>
      </c>
      <c r="H52" s="114">
        <v>34893</v>
      </c>
      <c r="I52" s="140">
        <v>34887</v>
      </c>
      <c r="J52" s="115">
        <v>376</v>
      </c>
      <c r="K52" s="116">
        <v>1.0777653567231347</v>
      </c>
    </row>
    <row r="53" spans="1:11" ht="14.1" customHeight="1" x14ac:dyDescent="0.2">
      <c r="A53" s="306" t="s">
        <v>277</v>
      </c>
      <c r="B53" s="307" t="s">
        <v>278</v>
      </c>
      <c r="C53" s="308"/>
      <c r="D53" s="113">
        <v>4.9410714034569567</v>
      </c>
      <c r="E53" s="115">
        <v>14053</v>
      </c>
      <c r="F53" s="114">
        <v>14075</v>
      </c>
      <c r="G53" s="114">
        <v>14056</v>
      </c>
      <c r="H53" s="114">
        <v>13764</v>
      </c>
      <c r="I53" s="140">
        <v>13706</v>
      </c>
      <c r="J53" s="115">
        <v>347</v>
      </c>
      <c r="K53" s="116">
        <v>2.5317379249963521</v>
      </c>
    </row>
    <row r="54" spans="1:11" ht="14.1" customHeight="1" x14ac:dyDescent="0.2">
      <c r="A54" s="306" t="s">
        <v>279</v>
      </c>
      <c r="B54" s="307" t="s">
        <v>280</v>
      </c>
      <c r="C54" s="308"/>
      <c r="D54" s="113">
        <v>5.7349900848065483</v>
      </c>
      <c r="E54" s="115">
        <v>16311</v>
      </c>
      <c r="F54" s="114">
        <v>16404</v>
      </c>
      <c r="G54" s="114">
        <v>16433</v>
      </c>
      <c r="H54" s="114">
        <v>16264</v>
      </c>
      <c r="I54" s="140">
        <v>16328</v>
      </c>
      <c r="J54" s="115">
        <v>-17</v>
      </c>
      <c r="K54" s="116">
        <v>-0.1041156295933366</v>
      </c>
    </row>
    <row r="55" spans="1:11" ht="14.1" customHeight="1" x14ac:dyDescent="0.2">
      <c r="A55" s="306">
        <v>72</v>
      </c>
      <c r="B55" s="307" t="s">
        <v>281</v>
      </c>
      <c r="C55" s="308"/>
      <c r="D55" s="113">
        <v>3.9818994979114803</v>
      </c>
      <c r="E55" s="115">
        <v>11325</v>
      </c>
      <c r="F55" s="114">
        <v>11518</v>
      </c>
      <c r="G55" s="114">
        <v>11592</v>
      </c>
      <c r="H55" s="114">
        <v>11474</v>
      </c>
      <c r="I55" s="140">
        <v>11563</v>
      </c>
      <c r="J55" s="115">
        <v>-238</v>
      </c>
      <c r="K55" s="116">
        <v>-2.0582893712704315</v>
      </c>
    </row>
    <row r="56" spans="1:11" ht="14.1" customHeight="1" x14ac:dyDescent="0.2">
      <c r="A56" s="306" t="s">
        <v>282</v>
      </c>
      <c r="B56" s="307" t="s">
        <v>283</v>
      </c>
      <c r="C56" s="308"/>
      <c r="D56" s="113">
        <v>1.7608258441978537</v>
      </c>
      <c r="E56" s="115">
        <v>5008</v>
      </c>
      <c r="F56" s="114">
        <v>5188</v>
      </c>
      <c r="G56" s="114">
        <v>5279</v>
      </c>
      <c r="H56" s="114">
        <v>5233</v>
      </c>
      <c r="I56" s="140">
        <v>5309</v>
      </c>
      <c r="J56" s="115">
        <v>-301</v>
      </c>
      <c r="K56" s="116">
        <v>-5.6696176304388777</v>
      </c>
    </row>
    <row r="57" spans="1:11" ht="14.1" customHeight="1" x14ac:dyDescent="0.2">
      <c r="A57" s="306" t="s">
        <v>284</v>
      </c>
      <c r="B57" s="307" t="s">
        <v>285</v>
      </c>
      <c r="C57" s="308"/>
      <c r="D57" s="113">
        <v>1.6651899357270439</v>
      </c>
      <c r="E57" s="115">
        <v>4736</v>
      </c>
      <c r="F57" s="114">
        <v>4739</v>
      </c>
      <c r="G57" s="114">
        <v>4728</v>
      </c>
      <c r="H57" s="114">
        <v>4707</v>
      </c>
      <c r="I57" s="140">
        <v>4710</v>
      </c>
      <c r="J57" s="115">
        <v>26</v>
      </c>
      <c r="K57" s="116">
        <v>0.55201698513800423</v>
      </c>
    </row>
    <row r="58" spans="1:11" ht="14.1" customHeight="1" x14ac:dyDescent="0.2">
      <c r="A58" s="306">
        <v>73</v>
      </c>
      <c r="B58" s="307" t="s">
        <v>286</v>
      </c>
      <c r="C58" s="308"/>
      <c r="D58" s="113">
        <v>4.1362530413625302</v>
      </c>
      <c r="E58" s="115">
        <v>11764</v>
      </c>
      <c r="F58" s="114">
        <v>11701</v>
      </c>
      <c r="G58" s="114">
        <v>11618</v>
      </c>
      <c r="H58" s="114">
        <v>11338</v>
      </c>
      <c r="I58" s="140">
        <v>11360</v>
      </c>
      <c r="J58" s="115">
        <v>404</v>
      </c>
      <c r="K58" s="116">
        <v>3.556338028169014</v>
      </c>
    </row>
    <row r="59" spans="1:11" ht="14.1" customHeight="1" x14ac:dyDescent="0.2">
      <c r="A59" s="306" t="s">
        <v>287</v>
      </c>
      <c r="B59" s="307" t="s">
        <v>288</v>
      </c>
      <c r="C59" s="308"/>
      <c r="D59" s="113">
        <v>3.1718070967469729</v>
      </c>
      <c r="E59" s="115">
        <v>9021</v>
      </c>
      <c r="F59" s="114">
        <v>8955</v>
      </c>
      <c r="G59" s="114">
        <v>8859</v>
      </c>
      <c r="H59" s="114">
        <v>8659</v>
      </c>
      <c r="I59" s="140">
        <v>8647</v>
      </c>
      <c r="J59" s="115">
        <v>374</v>
      </c>
      <c r="K59" s="116">
        <v>4.3251994911530014</v>
      </c>
    </row>
    <row r="60" spans="1:11" ht="14.1" customHeight="1" x14ac:dyDescent="0.2">
      <c r="A60" s="306">
        <v>81</v>
      </c>
      <c r="B60" s="307" t="s">
        <v>289</v>
      </c>
      <c r="C60" s="308"/>
      <c r="D60" s="113">
        <v>7.4008832257429367</v>
      </c>
      <c r="E60" s="115">
        <v>21049</v>
      </c>
      <c r="F60" s="114">
        <v>21041</v>
      </c>
      <c r="G60" s="114">
        <v>20850</v>
      </c>
      <c r="H60" s="114">
        <v>20303</v>
      </c>
      <c r="I60" s="140">
        <v>20299</v>
      </c>
      <c r="J60" s="115">
        <v>750</v>
      </c>
      <c r="K60" s="116">
        <v>3.6947632888319624</v>
      </c>
    </row>
    <row r="61" spans="1:11" ht="14.1" customHeight="1" x14ac:dyDescent="0.2">
      <c r="A61" s="306" t="s">
        <v>290</v>
      </c>
      <c r="B61" s="307" t="s">
        <v>291</v>
      </c>
      <c r="C61" s="308"/>
      <c r="D61" s="113">
        <v>1.842749251086452</v>
      </c>
      <c r="E61" s="115">
        <v>5241</v>
      </c>
      <c r="F61" s="114">
        <v>5216</v>
      </c>
      <c r="G61" s="114">
        <v>5234</v>
      </c>
      <c r="H61" s="114">
        <v>5059</v>
      </c>
      <c r="I61" s="140">
        <v>5160</v>
      </c>
      <c r="J61" s="115">
        <v>81</v>
      </c>
      <c r="K61" s="116">
        <v>1.569767441860465</v>
      </c>
    </row>
    <row r="62" spans="1:11" ht="14.1" customHeight="1" x14ac:dyDescent="0.2">
      <c r="A62" s="306" t="s">
        <v>292</v>
      </c>
      <c r="B62" s="307" t="s">
        <v>293</v>
      </c>
      <c r="C62" s="308"/>
      <c r="D62" s="113">
        <v>3.2312279369365569</v>
      </c>
      <c r="E62" s="115">
        <v>9190</v>
      </c>
      <c r="F62" s="114">
        <v>9206</v>
      </c>
      <c r="G62" s="114">
        <v>9058</v>
      </c>
      <c r="H62" s="114">
        <v>8909</v>
      </c>
      <c r="I62" s="140">
        <v>8848</v>
      </c>
      <c r="J62" s="115">
        <v>342</v>
      </c>
      <c r="K62" s="116">
        <v>3.8652802893309222</v>
      </c>
    </row>
    <row r="63" spans="1:11" ht="14.1" customHeight="1" x14ac:dyDescent="0.2">
      <c r="A63" s="306"/>
      <c r="B63" s="307" t="s">
        <v>294</v>
      </c>
      <c r="C63" s="308"/>
      <c r="D63" s="113">
        <v>2.8841961661251987</v>
      </c>
      <c r="E63" s="115">
        <v>8203</v>
      </c>
      <c r="F63" s="114">
        <v>8215</v>
      </c>
      <c r="G63" s="114">
        <v>8072</v>
      </c>
      <c r="H63" s="114">
        <v>7947</v>
      </c>
      <c r="I63" s="140">
        <v>7911</v>
      </c>
      <c r="J63" s="115">
        <v>292</v>
      </c>
      <c r="K63" s="116">
        <v>3.6910630767286059</v>
      </c>
    </row>
    <row r="64" spans="1:11" ht="14.1" customHeight="1" x14ac:dyDescent="0.2">
      <c r="A64" s="306" t="s">
        <v>295</v>
      </c>
      <c r="B64" s="307" t="s">
        <v>296</v>
      </c>
      <c r="C64" s="308"/>
      <c r="D64" s="113">
        <v>0.89377382107646652</v>
      </c>
      <c r="E64" s="115">
        <v>2542</v>
      </c>
      <c r="F64" s="114">
        <v>2496</v>
      </c>
      <c r="G64" s="114">
        <v>2465</v>
      </c>
      <c r="H64" s="114">
        <v>2427</v>
      </c>
      <c r="I64" s="140">
        <v>2388</v>
      </c>
      <c r="J64" s="115">
        <v>154</v>
      </c>
      <c r="K64" s="116">
        <v>6.4489112227805698</v>
      </c>
    </row>
    <row r="65" spans="1:11" ht="14.1" customHeight="1" x14ac:dyDescent="0.2">
      <c r="A65" s="306" t="s">
        <v>297</v>
      </c>
      <c r="B65" s="307" t="s">
        <v>298</v>
      </c>
      <c r="C65" s="308"/>
      <c r="D65" s="113">
        <v>0.62690744413034616</v>
      </c>
      <c r="E65" s="115">
        <v>1783</v>
      </c>
      <c r="F65" s="114">
        <v>1791</v>
      </c>
      <c r="G65" s="114">
        <v>1759</v>
      </c>
      <c r="H65" s="114">
        <v>1594</v>
      </c>
      <c r="I65" s="140">
        <v>1587</v>
      </c>
      <c r="J65" s="115">
        <v>196</v>
      </c>
      <c r="K65" s="116">
        <v>12.350346565847511</v>
      </c>
    </row>
    <row r="66" spans="1:11" ht="14.1" customHeight="1" x14ac:dyDescent="0.2">
      <c r="A66" s="306">
        <v>82</v>
      </c>
      <c r="B66" s="307" t="s">
        <v>299</v>
      </c>
      <c r="C66" s="308"/>
      <c r="D66" s="113">
        <v>2.4165647019113119</v>
      </c>
      <c r="E66" s="115">
        <v>6873</v>
      </c>
      <c r="F66" s="114">
        <v>6914</v>
      </c>
      <c r="G66" s="114">
        <v>6863</v>
      </c>
      <c r="H66" s="114">
        <v>6716</v>
      </c>
      <c r="I66" s="140">
        <v>6751</v>
      </c>
      <c r="J66" s="115">
        <v>122</v>
      </c>
      <c r="K66" s="116">
        <v>1.8071396830099244</v>
      </c>
    </row>
    <row r="67" spans="1:11" ht="14.1" customHeight="1" x14ac:dyDescent="0.2">
      <c r="A67" s="306" t="s">
        <v>300</v>
      </c>
      <c r="B67" s="307" t="s">
        <v>301</v>
      </c>
      <c r="C67" s="308"/>
      <c r="D67" s="113">
        <v>1.4957174802750939</v>
      </c>
      <c r="E67" s="115">
        <v>4254</v>
      </c>
      <c r="F67" s="114">
        <v>4258</v>
      </c>
      <c r="G67" s="114">
        <v>4196</v>
      </c>
      <c r="H67" s="114">
        <v>4137</v>
      </c>
      <c r="I67" s="140">
        <v>4141</v>
      </c>
      <c r="J67" s="115">
        <v>113</v>
      </c>
      <c r="K67" s="116">
        <v>2.7288094663124851</v>
      </c>
    </row>
    <row r="68" spans="1:11" ht="14.1" customHeight="1" x14ac:dyDescent="0.2">
      <c r="A68" s="306" t="s">
        <v>302</v>
      </c>
      <c r="B68" s="307" t="s">
        <v>303</v>
      </c>
      <c r="C68" s="308"/>
      <c r="D68" s="113">
        <v>0.43317440895602155</v>
      </c>
      <c r="E68" s="115">
        <v>1232</v>
      </c>
      <c r="F68" s="114">
        <v>1247</v>
      </c>
      <c r="G68" s="114">
        <v>1248</v>
      </c>
      <c r="H68" s="114">
        <v>1220</v>
      </c>
      <c r="I68" s="140">
        <v>1236</v>
      </c>
      <c r="J68" s="115">
        <v>-4</v>
      </c>
      <c r="K68" s="116">
        <v>-0.32362459546925565</v>
      </c>
    </row>
    <row r="69" spans="1:11" ht="14.1" customHeight="1" x14ac:dyDescent="0.2">
      <c r="A69" s="306">
        <v>83</v>
      </c>
      <c r="B69" s="307" t="s">
        <v>304</v>
      </c>
      <c r="C69" s="308"/>
      <c r="D69" s="113">
        <v>5.6699436029422108</v>
      </c>
      <c r="E69" s="115">
        <v>16126</v>
      </c>
      <c r="F69" s="114">
        <v>16186</v>
      </c>
      <c r="G69" s="114">
        <v>15983</v>
      </c>
      <c r="H69" s="114">
        <v>15684</v>
      </c>
      <c r="I69" s="140">
        <v>15639</v>
      </c>
      <c r="J69" s="115">
        <v>487</v>
      </c>
      <c r="K69" s="116">
        <v>3.1140098471769293</v>
      </c>
    </row>
    <row r="70" spans="1:11" ht="14.1" customHeight="1" x14ac:dyDescent="0.2">
      <c r="A70" s="306" t="s">
        <v>305</v>
      </c>
      <c r="B70" s="307" t="s">
        <v>306</v>
      </c>
      <c r="C70" s="308"/>
      <c r="D70" s="113">
        <v>5.0018986540652293</v>
      </c>
      <c r="E70" s="115">
        <v>14226</v>
      </c>
      <c r="F70" s="114">
        <v>14269</v>
      </c>
      <c r="G70" s="114">
        <v>14093</v>
      </c>
      <c r="H70" s="114">
        <v>13774</v>
      </c>
      <c r="I70" s="140">
        <v>13733</v>
      </c>
      <c r="J70" s="115">
        <v>493</v>
      </c>
      <c r="K70" s="116">
        <v>3.5898929585669554</v>
      </c>
    </row>
    <row r="71" spans="1:11" ht="14.1" customHeight="1" x14ac:dyDescent="0.2">
      <c r="A71" s="306"/>
      <c r="B71" s="307" t="s">
        <v>307</v>
      </c>
      <c r="C71" s="308"/>
      <c r="D71" s="113">
        <v>2.6788602449966947</v>
      </c>
      <c r="E71" s="115">
        <v>7619</v>
      </c>
      <c r="F71" s="114">
        <v>7599</v>
      </c>
      <c r="G71" s="114">
        <v>7497</v>
      </c>
      <c r="H71" s="114">
        <v>7305</v>
      </c>
      <c r="I71" s="140">
        <v>7285</v>
      </c>
      <c r="J71" s="115">
        <v>334</v>
      </c>
      <c r="K71" s="116">
        <v>4.5847632120796158</v>
      </c>
    </row>
    <row r="72" spans="1:11" ht="14.1" customHeight="1" x14ac:dyDescent="0.2">
      <c r="A72" s="306">
        <v>84</v>
      </c>
      <c r="B72" s="307" t="s">
        <v>308</v>
      </c>
      <c r="C72" s="308"/>
      <c r="D72" s="113">
        <v>2.5494704864773636</v>
      </c>
      <c r="E72" s="115">
        <v>7251</v>
      </c>
      <c r="F72" s="114">
        <v>7350</v>
      </c>
      <c r="G72" s="114">
        <v>7265</v>
      </c>
      <c r="H72" s="114">
        <v>7149</v>
      </c>
      <c r="I72" s="140">
        <v>6980</v>
      </c>
      <c r="J72" s="115">
        <v>271</v>
      </c>
      <c r="K72" s="116">
        <v>3.8825214899713467</v>
      </c>
    </row>
    <row r="73" spans="1:11" ht="14.1" customHeight="1" x14ac:dyDescent="0.2">
      <c r="A73" s="306" t="s">
        <v>309</v>
      </c>
      <c r="B73" s="307" t="s">
        <v>310</v>
      </c>
      <c r="C73" s="308"/>
      <c r="D73" s="113">
        <v>0.56994782217346662</v>
      </c>
      <c r="E73" s="115">
        <v>1621</v>
      </c>
      <c r="F73" s="114">
        <v>1711</v>
      </c>
      <c r="G73" s="114">
        <v>1643</v>
      </c>
      <c r="H73" s="114">
        <v>1661</v>
      </c>
      <c r="I73" s="140">
        <v>1631</v>
      </c>
      <c r="J73" s="115">
        <v>-10</v>
      </c>
      <c r="K73" s="116">
        <v>-0.61312078479460452</v>
      </c>
    </row>
    <row r="74" spans="1:11" ht="14.1" customHeight="1" x14ac:dyDescent="0.2">
      <c r="A74" s="306" t="s">
        <v>311</v>
      </c>
      <c r="B74" s="307" t="s">
        <v>312</v>
      </c>
      <c r="C74" s="308"/>
      <c r="D74" s="113">
        <v>0.2988622139712811</v>
      </c>
      <c r="E74" s="115">
        <v>850</v>
      </c>
      <c r="F74" s="114">
        <v>858</v>
      </c>
      <c r="G74" s="114">
        <v>838</v>
      </c>
      <c r="H74" s="114">
        <v>832</v>
      </c>
      <c r="I74" s="140">
        <v>812</v>
      </c>
      <c r="J74" s="115">
        <v>38</v>
      </c>
      <c r="K74" s="116">
        <v>4.6798029556650249</v>
      </c>
    </row>
    <row r="75" spans="1:11" ht="14.1" customHeight="1" x14ac:dyDescent="0.2">
      <c r="A75" s="306" t="s">
        <v>313</v>
      </c>
      <c r="B75" s="307" t="s">
        <v>314</v>
      </c>
      <c r="C75" s="308"/>
      <c r="D75" s="113">
        <v>1.2819430966344598</v>
      </c>
      <c r="E75" s="115">
        <v>3646</v>
      </c>
      <c r="F75" s="114">
        <v>3659</v>
      </c>
      <c r="G75" s="114">
        <v>3673</v>
      </c>
      <c r="H75" s="114">
        <v>3567</v>
      </c>
      <c r="I75" s="140">
        <v>3436</v>
      </c>
      <c r="J75" s="115">
        <v>210</v>
      </c>
      <c r="K75" s="116">
        <v>6.1117578579743892</v>
      </c>
    </row>
    <row r="76" spans="1:11" ht="14.1" customHeight="1" x14ac:dyDescent="0.2">
      <c r="A76" s="306">
        <v>91</v>
      </c>
      <c r="B76" s="307" t="s">
        <v>315</v>
      </c>
      <c r="C76" s="308"/>
      <c r="D76" s="113">
        <v>0.34457055257865349</v>
      </c>
      <c r="E76" s="115">
        <v>980</v>
      </c>
      <c r="F76" s="114">
        <v>881</v>
      </c>
      <c r="G76" s="114">
        <v>825</v>
      </c>
      <c r="H76" s="114">
        <v>787</v>
      </c>
      <c r="I76" s="140">
        <v>796</v>
      </c>
      <c r="J76" s="115">
        <v>184</v>
      </c>
      <c r="K76" s="116">
        <v>23.115577889447238</v>
      </c>
    </row>
    <row r="77" spans="1:11" ht="14.1" customHeight="1" x14ac:dyDescent="0.2">
      <c r="A77" s="306">
        <v>92</v>
      </c>
      <c r="B77" s="307" t="s">
        <v>316</v>
      </c>
      <c r="C77" s="308"/>
      <c r="D77" s="113">
        <v>1.8065341828052262</v>
      </c>
      <c r="E77" s="115">
        <v>5138</v>
      </c>
      <c r="F77" s="114">
        <v>5134</v>
      </c>
      <c r="G77" s="114">
        <v>5081</v>
      </c>
      <c r="H77" s="114">
        <v>5100</v>
      </c>
      <c r="I77" s="140">
        <v>5205</v>
      </c>
      <c r="J77" s="115">
        <v>-67</v>
      </c>
      <c r="K77" s="116">
        <v>-1.287223823246878</v>
      </c>
    </row>
    <row r="78" spans="1:11" ht="14.1" customHeight="1" x14ac:dyDescent="0.2">
      <c r="A78" s="306">
        <v>93</v>
      </c>
      <c r="B78" s="307" t="s">
        <v>317</v>
      </c>
      <c r="C78" s="308"/>
      <c r="D78" s="113">
        <v>0.18599777787153848</v>
      </c>
      <c r="E78" s="115">
        <v>529</v>
      </c>
      <c r="F78" s="114">
        <v>545</v>
      </c>
      <c r="G78" s="114">
        <v>538</v>
      </c>
      <c r="H78" s="114">
        <v>509</v>
      </c>
      <c r="I78" s="140">
        <v>528</v>
      </c>
      <c r="J78" s="115">
        <v>1</v>
      </c>
      <c r="K78" s="116">
        <v>0.18939393939393939</v>
      </c>
    </row>
    <row r="79" spans="1:11" ht="14.1" customHeight="1" x14ac:dyDescent="0.2">
      <c r="A79" s="306">
        <v>94</v>
      </c>
      <c r="B79" s="307" t="s">
        <v>318</v>
      </c>
      <c r="C79" s="308"/>
      <c r="D79" s="113">
        <v>0.47747633714470555</v>
      </c>
      <c r="E79" s="115">
        <v>1358</v>
      </c>
      <c r="F79" s="114">
        <v>1374</v>
      </c>
      <c r="G79" s="114">
        <v>1443</v>
      </c>
      <c r="H79" s="114">
        <v>1413</v>
      </c>
      <c r="I79" s="140">
        <v>1418</v>
      </c>
      <c r="J79" s="115">
        <v>-60</v>
      </c>
      <c r="K79" s="116">
        <v>-4.2313117066290546</v>
      </c>
    </row>
    <row r="80" spans="1:11" ht="14.1" customHeight="1" x14ac:dyDescent="0.2">
      <c r="A80" s="306" t="s">
        <v>319</v>
      </c>
      <c r="B80" s="307" t="s">
        <v>320</v>
      </c>
      <c r="C80" s="308"/>
      <c r="D80" s="113">
        <v>5.977244279425622E-3</v>
      </c>
      <c r="E80" s="115">
        <v>17</v>
      </c>
      <c r="F80" s="114">
        <v>19</v>
      </c>
      <c r="G80" s="114">
        <v>17</v>
      </c>
      <c r="H80" s="114">
        <v>12</v>
      </c>
      <c r="I80" s="140">
        <v>9</v>
      </c>
      <c r="J80" s="115">
        <v>8</v>
      </c>
      <c r="K80" s="116">
        <v>88.888888888888886</v>
      </c>
    </row>
    <row r="81" spans="1:11" ht="14.1" customHeight="1" x14ac:dyDescent="0.2">
      <c r="A81" s="310" t="s">
        <v>321</v>
      </c>
      <c r="B81" s="311" t="s">
        <v>224</v>
      </c>
      <c r="C81" s="312"/>
      <c r="D81" s="125">
        <v>0.11954488558851244</v>
      </c>
      <c r="E81" s="143">
        <v>340</v>
      </c>
      <c r="F81" s="144">
        <v>352</v>
      </c>
      <c r="G81" s="144">
        <v>340</v>
      </c>
      <c r="H81" s="144">
        <v>323</v>
      </c>
      <c r="I81" s="145">
        <v>358</v>
      </c>
      <c r="J81" s="143">
        <v>-18</v>
      </c>
      <c r="K81" s="146">
        <v>-5.027932960893855</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20" t="s">
        <v>323</v>
      </c>
      <c r="B85" s="620"/>
      <c r="C85" s="620"/>
      <c r="D85" s="620"/>
      <c r="E85" s="620"/>
      <c r="F85" s="620"/>
      <c r="G85" s="620"/>
      <c r="H85" s="620"/>
      <c r="I85" s="620"/>
      <c r="J85" s="620"/>
      <c r="K85" s="620"/>
    </row>
    <row r="86" spans="1:11" ht="22.5" customHeight="1" x14ac:dyDescent="0.2">
      <c r="A86" s="620"/>
      <c r="B86" s="620"/>
      <c r="C86" s="620"/>
      <c r="D86" s="620"/>
      <c r="E86" s="620"/>
      <c r="F86" s="620"/>
      <c r="G86" s="620"/>
      <c r="H86" s="620"/>
      <c r="I86" s="620"/>
      <c r="J86" s="620"/>
      <c r="K86" s="620"/>
    </row>
    <row r="87" spans="1:11" ht="18" customHeight="1" x14ac:dyDescent="0.2">
      <c r="A87" s="621"/>
      <c r="B87" s="621"/>
      <c r="C87" s="621"/>
      <c r="D87" s="621"/>
      <c r="E87" s="621"/>
      <c r="F87" s="621"/>
      <c r="G87" s="621"/>
      <c r="H87" s="621"/>
      <c r="I87" s="621"/>
      <c r="J87" s="621"/>
      <c r="K87" s="621"/>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85:K85"/>
    <mergeCell ref="A86:K86"/>
    <mergeCell ref="A87:K87"/>
    <mergeCell ref="A3:K3"/>
    <mergeCell ref="A4:K4"/>
    <mergeCell ref="A5:E5"/>
    <mergeCell ref="A7:C10"/>
    <mergeCell ref="D7:D10"/>
    <mergeCell ref="E7:I7"/>
    <mergeCell ref="J7:K8"/>
    <mergeCell ref="E8:E9"/>
    <mergeCell ref="F8:F9"/>
    <mergeCell ref="G8:G9"/>
    <mergeCell ref="H8:H9"/>
    <mergeCell ref="I8:I9"/>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92" t="s">
        <v>97</v>
      </c>
      <c r="E8" s="592" t="s">
        <v>98</v>
      </c>
      <c r="F8" s="592" t="s">
        <v>99</v>
      </c>
      <c r="G8" s="592" t="s">
        <v>100</v>
      </c>
      <c r="H8" s="592" t="s">
        <v>101</v>
      </c>
      <c r="I8" s="590"/>
      <c r="J8" s="591"/>
      <c r="K8"/>
      <c r="L8"/>
      <c r="M8"/>
      <c r="N8"/>
      <c r="O8"/>
      <c r="P8"/>
    </row>
    <row r="9" spans="1:16" ht="12" customHeight="1" x14ac:dyDescent="0.2">
      <c r="A9" s="578"/>
      <c r="B9" s="579"/>
      <c r="C9" s="583"/>
      <c r="D9" s="593"/>
      <c r="E9" s="593"/>
      <c r="F9" s="593"/>
      <c r="G9" s="593"/>
      <c r="H9" s="593"/>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57494</v>
      </c>
      <c r="E12" s="114">
        <v>59389</v>
      </c>
      <c r="F12" s="114">
        <v>58603</v>
      </c>
      <c r="G12" s="114">
        <v>59058</v>
      </c>
      <c r="H12" s="140">
        <v>59136</v>
      </c>
      <c r="I12" s="115">
        <v>-1642</v>
      </c>
      <c r="J12" s="116">
        <v>-2.7766504329004329</v>
      </c>
      <c r="K12"/>
      <c r="L12"/>
      <c r="M12"/>
      <c r="N12"/>
      <c r="O12"/>
      <c r="P12"/>
    </row>
    <row r="13" spans="1:16" s="110" customFormat="1" ht="14.45" customHeight="1" x14ac:dyDescent="0.2">
      <c r="A13" s="120" t="s">
        <v>105</v>
      </c>
      <c r="B13" s="119" t="s">
        <v>106</v>
      </c>
      <c r="C13" s="113">
        <v>44.119386370751734</v>
      </c>
      <c r="D13" s="115">
        <v>25366</v>
      </c>
      <c r="E13" s="114">
        <v>26162</v>
      </c>
      <c r="F13" s="114">
        <v>25957</v>
      </c>
      <c r="G13" s="114">
        <v>26059</v>
      </c>
      <c r="H13" s="140">
        <v>25891</v>
      </c>
      <c r="I13" s="115">
        <v>-525</v>
      </c>
      <c r="J13" s="116">
        <v>-2.0277316442006876</v>
      </c>
      <c r="K13"/>
      <c r="L13"/>
      <c r="M13"/>
      <c r="N13"/>
      <c r="O13"/>
      <c r="P13"/>
    </row>
    <row r="14" spans="1:16" s="110" customFormat="1" ht="14.45" customHeight="1" x14ac:dyDescent="0.2">
      <c r="A14" s="120"/>
      <c r="B14" s="119" t="s">
        <v>107</v>
      </c>
      <c r="C14" s="113">
        <v>55.880613629248266</v>
      </c>
      <c r="D14" s="115">
        <v>32128</v>
      </c>
      <c r="E14" s="114">
        <v>33227</v>
      </c>
      <c r="F14" s="114">
        <v>32646</v>
      </c>
      <c r="G14" s="114">
        <v>32999</v>
      </c>
      <c r="H14" s="140">
        <v>33245</v>
      </c>
      <c r="I14" s="115">
        <v>-1117</v>
      </c>
      <c r="J14" s="116">
        <v>-3.3599037449240488</v>
      </c>
      <c r="K14"/>
      <c r="L14"/>
      <c r="M14"/>
      <c r="N14"/>
      <c r="O14"/>
      <c r="P14"/>
    </row>
    <row r="15" spans="1:16" s="110" customFormat="1" ht="14.45" customHeight="1" x14ac:dyDescent="0.2">
      <c r="A15" s="118" t="s">
        <v>105</v>
      </c>
      <c r="B15" s="121" t="s">
        <v>108</v>
      </c>
      <c r="C15" s="113">
        <v>20.508226945420393</v>
      </c>
      <c r="D15" s="115">
        <v>11791</v>
      </c>
      <c r="E15" s="114">
        <v>12293</v>
      </c>
      <c r="F15" s="114">
        <v>11807</v>
      </c>
      <c r="G15" s="114">
        <v>12077</v>
      </c>
      <c r="H15" s="140">
        <v>12223</v>
      </c>
      <c r="I15" s="115">
        <v>-432</v>
      </c>
      <c r="J15" s="116">
        <v>-3.5343205432381577</v>
      </c>
      <c r="K15"/>
      <c r="L15"/>
      <c r="M15"/>
      <c r="N15"/>
      <c r="O15"/>
      <c r="P15"/>
    </row>
    <row r="16" spans="1:16" s="110" customFormat="1" ht="14.45" customHeight="1" x14ac:dyDescent="0.2">
      <c r="A16" s="118"/>
      <c r="B16" s="121" t="s">
        <v>109</v>
      </c>
      <c r="C16" s="113">
        <v>50.558319128952583</v>
      </c>
      <c r="D16" s="115">
        <v>29068</v>
      </c>
      <c r="E16" s="114">
        <v>30252</v>
      </c>
      <c r="F16" s="114">
        <v>30110</v>
      </c>
      <c r="G16" s="114">
        <v>30361</v>
      </c>
      <c r="H16" s="140">
        <v>30366</v>
      </c>
      <c r="I16" s="115">
        <v>-1298</v>
      </c>
      <c r="J16" s="116">
        <v>-4.2745175525258512</v>
      </c>
      <c r="K16"/>
      <c r="L16"/>
      <c r="M16"/>
      <c r="N16"/>
      <c r="O16"/>
      <c r="P16"/>
    </row>
    <row r="17" spans="1:16" s="110" customFormat="1" ht="14.45" customHeight="1" x14ac:dyDescent="0.2">
      <c r="A17" s="118"/>
      <c r="B17" s="121" t="s">
        <v>110</v>
      </c>
      <c r="C17" s="113">
        <v>15.641632170313423</v>
      </c>
      <c r="D17" s="115">
        <v>8993</v>
      </c>
      <c r="E17" s="114">
        <v>9073</v>
      </c>
      <c r="F17" s="114">
        <v>9051</v>
      </c>
      <c r="G17" s="114">
        <v>9040</v>
      </c>
      <c r="H17" s="140">
        <v>9040</v>
      </c>
      <c r="I17" s="115">
        <v>-47</v>
      </c>
      <c r="J17" s="116">
        <v>-0.51991150442477874</v>
      </c>
      <c r="K17"/>
      <c r="L17"/>
      <c r="M17"/>
      <c r="N17"/>
      <c r="O17"/>
      <c r="P17"/>
    </row>
    <row r="18" spans="1:16" s="110" customFormat="1" ht="14.45" customHeight="1" x14ac:dyDescent="0.2">
      <c r="A18" s="120"/>
      <c r="B18" s="121" t="s">
        <v>111</v>
      </c>
      <c r="C18" s="113">
        <v>13.291821755313597</v>
      </c>
      <c r="D18" s="115">
        <v>7642</v>
      </c>
      <c r="E18" s="114">
        <v>7771</v>
      </c>
      <c r="F18" s="114">
        <v>7635</v>
      </c>
      <c r="G18" s="114">
        <v>7580</v>
      </c>
      <c r="H18" s="140">
        <v>7507</v>
      </c>
      <c r="I18" s="115">
        <v>135</v>
      </c>
      <c r="J18" s="116">
        <v>1.798321566537898</v>
      </c>
      <c r="K18"/>
      <c r="L18"/>
      <c r="M18"/>
      <c r="N18"/>
      <c r="O18"/>
      <c r="P18"/>
    </row>
    <row r="19" spans="1:16" s="110" customFormat="1" ht="14.45" customHeight="1" x14ac:dyDescent="0.2">
      <c r="A19" s="120"/>
      <c r="B19" s="121" t="s">
        <v>112</v>
      </c>
      <c r="C19" s="113">
        <v>1.2557832121612691</v>
      </c>
      <c r="D19" s="115">
        <v>722</v>
      </c>
      <c r="E19" s="114">
        <v>729</v>
      </c>
      <c r="F19" s="114">
        <v>716</v>
      </c>
      <c r="G19" s="114">
        <v>618</v>
      </c>
      <c r="H19" s="140">
        <v>604</v>
      </c>
      <c r="I19" s="115">
        <v>118</v>
      </c>
      <c r="J19" s="116">
        <v>19.536423841059602</v>
      </c>
      <c r="K19"/>
      <c r="L19"/>
      <c r="M19"/>
      <c r="N19"/>
      <c r="O19"/>
      <c r="P19"/>
    </row>
    <row r="20" spans="1:16" s="110" customFormat="1" ht="14.45" customHeight="1" x14ac:dyDescent="0.2">
      <c r="A20" s="120" t="s">
        <v>113</v>
      </c>
      <c r="B20" s="119" t="s">
        <v>116</v>
      </c>
      <c r="C20" s="113">
        <v>82.034647093609763</v>
      </c>
      <c r="D20" s="115">
        <v>47165</v>
      </c>
      <c r="E20" s="114">
        <v>48567</v>
      </c>
      <c r="F20" s="114">
        <v>48078</v>
      </c>
      <c r="G20" s="114">
        <v>48567</v>
      </c>
      <c r="H20" s="140">
        <v>48715</v>
      </c>
      <c r="I20" s="115">
        <v>-1550</v>
      </c>
      <c r="J20" s="116">
        <v>-3.1817715282767116</v>
      </c>
      <c r="K20"/>
      <c r="L20"/>
      <c r="M20"/>
      <c r="N20"/>
      <c r="O20"/>
      <c r="P20"/>
    </row>
    <row r="21" spans="1:16" s="110" customFormat="1" ht="14.45" customHeight="1" x14ac:dyDescent="0.2">
      <c r="A21" s="123"/>
      <c r="B21" s="124" t="s">
        <v>117</v>
      </c>
      <c r="C21" s="125">
        <v>17.723588548370266</v>
      </c>
      <c r="D21" s="143">
        <v>10190</v>
      </c>
      <c r="E21" s="144">
        <v>10691</v>
      </c>
      <c r="F21" s="144">
        <v>10407</v>
      </c>
      <c r="G21" s="144">
        <v>10366</v>
      </c>
      <c r="H21" s="145">
        <v>10296</v>
      </c>
      <c r="I21" s="143">
        <v>-106</v>
      </c>
      <c r="J21" s="146">
        <v>-1.0295260295260296</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67257</v>
      </c>
      <c r="E23" s="114">
        <v>69523</v>
      </c>
      <c r="F23" s="114">
        <v>68866</v>
      </c>
      <c r="G23" s="114">
        <v>69334</v>
      </c>
      <c r="H23" s="140">
        <v>69382</v>
      </c>
      <c r="I23" s="115">
        <v>-2125</v>
      </c>
      <c r="J23" s="116">
        <v>-3.0627540284223573</v>
      </c>
      <c r="K23"/>
      <c r="L23"/>
      <c r="M23"/>
      <c r="N23"/>
      <c r="O23"/>
      <c r="P23"/>
    </row>
    <row r="24" spans="1:16" s="110" customFormat="1" ht="14.45" customHeight="1" x14ac:dyDescent="0.2">
      <c r="A24" s="120" t="s">
        <v>105</v>
      </c>
      <c r="B24" s="119" t="s">
        <v>106</v>
      </c>
      <c r="C24" s="113">
        <v>43.698053734183802</v>
      </c>
      <c r="D24" s="115">
        <v>29390</v>
      </c>
      <c r="E24" s="114">
        <v>30319</v>
      </c>
      <c r="F24" s="114">
        <v>30212</v>
      </c>
      <c r="G24" s="114">
        <v>30261</v>
      </c>
      <c r="H24" s="140">
        <v>30084</v>
      </c>
      <c r="I24" s="115">
        <v>-694</v>
      </c>
      <c r="J24" s="116">
        <v>-2.3068740858928334</v>
      </c>
      <c r="K24"/>
      <c r="L24"/>
      <c r="M24"/>
      <c r="N24"/>
      <c r="O24"/>
      <c r="P24"/>
    </row>
    <row r="25" spans="1:16" s="110" customFormat="1" ht="14.45" customHeight="1" x14ac:dyDescent="0.2">
      <c r="A25" s="120"/>
      <c r="B25" s="119" t="s">
        <v>107</v>
      </c>
      <c r="C25" s="113">
        <v>56.301946265816198</v>
      </c>
      <c r="D25" s="115">
        <v>37867</v>
      </c>
      <c r="E25" s="114">
        <v>39204</v>
      </c>
      <c r="F25" s="114">
        <v>38654</v>
      </c>
      <c r="G25" s="114">
        <v>39073</v>
      </c>
      <c r="H25" s="140">
        <v>39298</v>
      </c>
      <c r="I25" s="115">
        <v>-1431</v>
      </c>
      <c r="J25" s="116">
        <v>-3.6414066873632245</v>
      </c>
      <c r="K25"/>
      <c r="L25"/>
      <c r="M25"/>
      <c r="N25"/>
      <c r="O25"/>
      <c r="P25"/>
    </row>
    <row r="26" spans="1:16" s="110" customFormat="1" ht="14.45" customHeight="1" x14ac:dyDescent="0.2">
      <c r="A26" s="118" t="s">
        <v>105</v>
      </c>
      <c r="B26" s="121" t="s">
        <v>108</v>
      </c>
      <c r="C26" s="113">
        <v>19.962234414261712</v>
      </c>
      <c r="D26" s="115">
        <v>13426</v>
      </c>
      <c r="E26" s="114">
        <v>14052</v>
      </c>
      <c r="F26" s="114">
        <v>13623</v>
      </c>
      <c r="G26" s="114">
        <v>13934</v>
      </c>
      <c r="H26" s="140">
        <v>14064</v>
      </c>
      <c r="I26" s="115">
        <v>-638</v>
      </c>
      <c r="J26" s="116">
        <v>-4.5364050056882821</v>
      </c>
      <c r="K26"/>
      <c r="L26"/>
      <c r="M26"/>
      <c r="N26"/>
      <c r="O26"/>
      <c r="P26"/>
    </row>
    <row r="27" spans="1:16" s="110" customFormat="1" ht="14.45" customHeight="1" x14ac:dyDescent="0.2">
      <c r="A27" s="118"/>
      <c r="B27" s="121" t="s">
        <v>109</v>
      </c>
      <c r="C27" s="113">
        <v>50.058729946325286</v>
      </c>
      <c r="D27" s="115">
        <v>33668</v>
      </c>
      <c r="E27" s="114">
        <v>35010</v>
      </c>
      <c r="F27" s="114">
        <v>34942</v>
      </c>
      <c r="G27" s="114">
        <v>35162</v>
      </c>
      <c r="H27" s="140">
        <v>35158</v>
      </c>
      <c r="I27" s="115">
        <v>-1490</v>
      </c>
      <c r="J27" s="116">
        <v>-4.238011263439331</v>
      </c>
      <c r="K27"/>
      <c r="L27"/>
      <c r="M27"/>
      <c r="N27"/>
      <c r="O27"/>
      <c r="P27"/>
    </row>
    <row r="28" spans="1:16" s="110" customFormat="1" ht="14.45" customHeight="1" x14ac:dyDescent="0.2">
      <c r="A28" s="118"/>
      <c r="B28" s="121" t="s">
        <v>110</v>
      </c>
      <c r="C28" s="113">
        <v>16.1247156429814</v>
      </c>
      <c r="D28" s="115">
        <v>10845</v>
      </c>
      <c r="E28" s="114">
        <v>10976</v>
      </c>
      <c r="F28" s="114">
        <v>10973</v>
      </c>
      <c r="G28" s="114">
        <v>10958</v>
      </c>
      <c r="H28" s="140">
        <v>10973</v>
      </c>
      <c r="I28" s="115">
        <v>-128</v>
      </c>
      <c r="J28" s="116">
        <v>-1.1664995899024879</v>
      </c>
      <c r="K28"/>
      <c r="L28"/>
      <c r="M28"/>
      <c r="N28"/>
      <c r="O28"/>
      <c r="P28"/>
    </row>
    <row r="29" spans="1:16" s="110" customFormat="1" ht="14.45" customHeight="1" x14ac:dyDescent="0.2">
      <c r="A29" s="118"/>
      <c r="B29" s="121" t="s">
        <v>111</v>
      </c>
      <c r="C29" s="113">
        <v>13.854319996431599</v>
      </c>
      <c r="D29" s="115">
        <v>9318</v>
      </c>
      <c r="E29" s="114">
        <v>9485</v>
      </c>
      <c r="F29" s="114">
        <v>9328</v>
      </c>
      <c r="G29" s="114">
        <v>9280</v>
      </c>
      <c r="H29" s="140">
        <v>9187</v>
      </c>
      <c r="I29" s="115">
        <v>131</v>
      </c>
      <c r="J29" s="116">
        <v>1.4259279416566888</v>
      </c>
      <c r="K29"/>
      <c r="L29"/>
      <c r="M29"/>
      <c r="N29"/>
      <c r="O29"/>
      <c r="P29"/>
    </row>
    <row r="30" spans="1:16" s="110" customFormat="1" ht="14.45" customHeight="1" x14ac:dyDescent="0.2">
      <c r="A30" s="120"/>
      <c r="B30" s="121" t="s">
        <v>112</v>
      </c>
      <c r="C30" s="113">
        <v>1.3455848461870139</v>
      </c>
      <c r="D30" s="115">
        <v>905</v>
      </c>
      <c r="E30" s="114">
        <v>911</v>
      </c>
      <c r="F30" s="114">
        <v>899</v>
      </c>
      <c r="G30" s="114">
        <v>779</v>
      </c>
      <c r="H30" s="140">
        <v>761</v>
      </c>
      <c r="I30" s="115">
        <v>144</v>
      </c>
      <c r="J30" s="116">
        <v>18.922470433639948</v>
      </c>
      <c r="K30"/>
      <c r="L30"/>
      <c r="M30"/>
      <c r="N30"/>
      <c r="O30"/>
      <c r="P30"/>
    </row>
    <row r="31" spans="1:16" s="110" customFormat="1" ht="14.45" customHeight="1" x14ac:dyDescent="0.2">
      <c r="A31" s="120" t="s">
        <v>113</v>
      </c>
      <c r="B31" s="119" t="s">
        <v>116</v>
      </c>
      <c r="C31" s="113">
        <v>83.073880785643127</v>
      </c>
      <c r="D31" s="115">
        <v>55873</v>
      </c>
      <c r="E31" s="114">
        <v>57604</v>
      </c>
      <c r="F31" s="114">
        <v>57205</v>
      </c>
      <c r="G31" s="114">
        <v>57739</v>
      </c>
      <c r="H31" s="140">
        <v>57903</v>
      </c>
      <c r="I31" s="115">
        <v>-2030</v>
      </c>
      <c r="J31" s="116">
        <v>-3.5058632540628292</v>
      </c>
      <c r="K31"/>
      <c r="L31"/>
      <c r="M31"/>
      <c r="N31"/>
      <c r="O31"/>
      <c r="P31"/>
    </row>
    <row r="32" spans="1:16" s="110" customFormat="1" ht="14.45" customHeight="1" x14ac:dyDescent="0.2">
      <c r="A32" s="123"/>
      <c r="B32" s="124" t="s">
        <v>117</v>
      </c>
      <c r="C32" s="125">
        <v>16.689712594971528</v>
      </c>
      <c r="D32" s="143">
        <v>11225</v>
      </c>
      <c r="E32" s="144">
        <v>11765</v>
      </c>
      <c r="F32" s="144">
        <v>11521</v>
      </c>
      <c r="G32" s="144">
        <v>11441</v>
      </c>
      <c r="H32" s="145">
        <v>11333</v>
      </c>
      <c r="I32" s="143">
        <v>-108</v>
      </c>
      <c r="J32" s="146">
        <v>-0.95296920497661697</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6415440</v>
      </c>
      <c r="E34" s="114">
        <v>6666510</v>
      </c>
      <c r="F34" s="114">
        <v>6669878</v>
      </c>
      <c r="G34" s="114">
        <v>6713473</v>
      </c>
      <c r="H34" s="140">
        <v>6597783</v>
      </c>
      <c r="I34" s="115">
        <v>-182343</v>
      </c>
      <c r="J34" s="116">
        <v>-2.7637010795899166</v>
      </c>
      <c r="K34"/>
      <c r="L34"/>
      <c r="M34"/>
      <c r="N34"/>
      <c r="O34"/>
      <c r="P34"/>
    </row>
    <row r="35" spans="1:16" s="110" customFormat="1" ht="14.45" customHeight="1" x14ac:dyDescent="0.2">
      <c r="A35" s="120" t="s">
        <v>105</v>
      </c>
      <c r="B35" s="119" t="s">
        <v>106</v>
      </c>
      <c r="C35" s="113">
        <v>40.899221253725386</v>
      </c>
      <c r="D35" s="115">
        <v>2623865</v>
      </c>
      <c r="E35" s="114">
        <v>2714871</v>
      </c>
      <c r="F35" s="114">
        <v>2714736</v>
      </c>
      <c r="G35" s="114">
        <v>2719585</v>
      </c>
      <c r="H35" s="140">
        <v>2663168</v>
      </c>
      <c r="I35" s="115">
        <v>-39303</v>
      </c>
      <c r="J35" s="116">
        <v>-1.47579874795732</v>
      </c>
      <c r="K35"/>
      <c r="L35"/>
      <c r="M35"/>
      <c r="N35"/>
      <c r="O35"/>
      <c r="P35"/>
    </row>
    <row r="36" spans="1:16" s="110" customFormat="1" ht="14.45" customHeight="1" x14ac:dyDescent="0.2">
      <c r="A36" s="120"/>
      <c r="B36" s="119" t="s">
        <v>107</v>
      </c>
      <c r="C36" s="113">
        <v>59.100778746274614</v>
      </c>
      <c r="D36" s="115">
        <v>3791575</v>
      </c>
      <c r="E36" s="114">
        <v>3951639</v>
      </c>
      <c r="F36" s="114">
        <v>3955142</v>
      </c>
      <c r="G36" s="114">
        <v>3993888</v>
      </c>
      <c r="H36" s="140">
        <v>3934615</v>
      </c>
      <c r="I36" s="115">
        <v>-143040</v>
      </c>
      <c r="J36" s="116">
        <v>-3.6354255753104181</v>
      </c>
      <c r="K36"/>
      <c r="L36"/>
      <c r="M36"/>
      <c r="N36"/>
      <c r="O36"/>
      <c r="P36"/>
    </row>
    <row r="37" spans="1:16" s="110" customFormat="1" ht="14.45" customHeight="1" x14ac:dyDescent="0.2">
      <c r="A37" s="118" t="s">
        <v>105</v>
      </c>
      <c r="B37" s="121" t="s">
        <v>108</v>
      </c>
      <c r="C37" s="113">
        <v>17.695200952701608</v>
      </c>
      <c r="D37" s="115">
        <v>1135225</v>
      </c>
      <c r="E37" s="114">
        <v>1207051</v>
      </c>
      <c r="F37" s="114">
        <v>1198554</v>
      </c>
      <c r="G37" s="114">
        <v>1240398</v>
      </c>
      <c r="H37" s="140">
        <v>1176945</v>
      </c>
      <c r="I37" s="115">
        <v>-41720</v>
      </c>
      <c r="J37" s="116">
        <v>-3.5447705712671365</v>
      </c>
      <c r="K37"/>
      <c r="L37"/>
      <c r="M37"/>
      <c r="N37"/>
      <c r="O37"/>
      <c r="P37"/>
    </row>
    <row r="38" spans="1:16" s="110" customFormat="1" ht="14.45" customHeight="1" x14ac:dyDescent="0.2">
      <c r="A38" s="118"/>
      <c r="B38" s="121" t="s">
        <v>109</v>
      </c>
      <c r="C38" s="113">
        <v>49.277399523649194</v>
      </c>
      <c r="D38" s="115">
        <v>3161362</v>
      </c>
      <c r="E38" s="114">
        <v>3298402</v>
      </c>
      <c r="F38" s="114">
        <v>3311797</v>
      </c>
      <c r="G38" s="114">
        <v>3326634</v>
      </c>
      <c r="H38" s="140">
        <v>3306303</v>
      </c>
      <c r="I38" s="115">
        <v>-144941</v>
      </c>
      <c r="J38" s="116">
        <v>-4.3837784982199155</v>
      </c>
      <c r="K38"/>
      <c r="L38"/>
      <c r="M38"/>
      <c r="N38"/>
      <c r="O38"/>
      <c r="P38"/>
    </row>
    <row r="39" spans="1:16" s="110" customFormat="1" ht="14.45" customHeight="1" x14ac:dyDescent="0.2">
      <c r="A39" s="118"/>
      <c r="B39" s="121" t="s">
        <v>110</v>
      </c>
      <c r="C39" s="113">
        <v>18.170226827777984</v>
      </c>
      <c r="D39" s="115">
        <v>1165700</v>
      </c>
      <c r="E39" s="114">
        <v>1187654</v>
      </c>
      <c r="F39" s="114">
        <v>1190909</v>
      </c>
      <c r="G39" s="114">
        <v>1188159</v>
      </c>
      <c r="H39" s="140">
        <v>1175286</v>
      </c>
      <c r="I39" s="115">
        <v>-9586</v>
      </c>
      <c r="J39" s="116">
        <v>-0.81563125911480272</v>
      </c>
      <c r="K39"/>
      <c r="L39"/>
      <c r="M39"/>
      <c r="N39"/>
      <c r="O39"/>
      <c r="P39"/>
    </row>
    <row r="40" spans="1:16" s="110" customFormat="1" ht="14.45" customHeight="1" x14ac:dyDescent="0.2">
      <c r="A40" s="120"/>
      <c r="B40" s="121" t="s">
        <v>111</v>
      </c>
      <c r="C40" s="113">
        <v>14.856845360567631</v>
      </c>
      <c r="D40" s="115">
        <v>953132</v>
      </c>
      <c r="E40" s="114">
        <v>973394</v>
      </c>
      <c r="F40" s="114">
        <v>968611</v>
      </c>
      <c r="G40" s="114">
        <v>958275</v>
      </c>
      <c r="H40" s="140">
        <v>939239</v>
      </c>
      <c r="I40" s="115">
        <v>13893</v>
      </c>
      <c r="J40" s="116">
        <v>1.4791762267111992</v>
      </c>
      <c r="K40"/>
      <c r="L40"/>
      <c r="M40"/>
      <c r="N40"/>
      <c r="O40"/>
      <c r="P40"/>
    </row>
    <row r="41" spans="1:16" s="110" customFormat="1" ht="14.45" customHeight="1" x14ac:dyDescent="0.2">
      <c r="A41" s="120"/>
      <c r="B41" s="121" t="s">
        <v>112</v>
      </c>
      <c r="C41" s="113">
        <v>1.3942301697155612</v>
      </c>
      <c r="D41" s="115">
        <v>89446</v>
      </c>
      <c r="E41" s="114">
        <v>91249</v>
      </c>
      <c r="F41" s="114">
        <v>94752</v>
      </c>
      <c r="G41" s="114">
        <v>82773</v>
      </c>
      <c r="H41" s="140">
        <v>79668</v>
      </c>
      <c r="I41" s="115">
        <v>9778</v>
      </c>
      <c r="J41" s="116">
        <v>12.273434754230054</v>
      </c>
      <c r="K41"/>
      <c r="L41"/>
      <c r="M41"/>
      <c r="N41"/>
      <c r="O41"/>
      <c r="P41"/>
    </row>
    <row r="42" spans="1:16" s="110" customFormat="1" ht="14.45" customHeight="1" x14ac:dyDescent="0.2">
      <c r="A42" s="120" t="s">
        <v>113</v>
      </c>
      <c r="B42" s="119" t="s">
        <v>116</v>
      </c>
      <c r="C42" s="113">
        <v>85.712889529011264</v>
      </c>
      <c r="D42" s="115">
        <v>5498859</v>
      </c>
      <c r="E42" s="114">
        <v>5714606</v>
      </c>
      <c r="F42" s="114">
        <v>5727794</v>
      </c>
      <c r="G42" s="114">
        <v>5772203</v>
      </c>
      <c r="H42" s="140">
        <v>5679499</v>
      </c>
      <c r="I42" s="115">
        <v>-180640</v>
      </c>
      <c r="J42" s="116">
        <v>-3.1805622291684532</v>
      </c>
      <c r="K42"/>
      <c r="L42"/>
      <c r="M42"/>
      <c r="N42"/>
      <c r="O42"/>
      <c r="P42"/>
    </row>
    <row r="43" spans="1:16" s="110" customFormat="1" ht="14.45" customHeight="1" x14ac:dyDescent="0.2">
      <c r="A43" s="123"/>
      <c r="B43" s="124" t="s">
        <v>117</v>
      </c>
      <c r="C43" s="125">
        <v>14.053533350791216</v>
      </c>
      <c r="D43" s="143">
        <v>901596</v>
      </c>
      <c r="E43" s="144">
        <v>936137</v>
      </c>
      <c r="F43" s="144">
        <v>926638</v>
      </c>
      <c r="G43" s="144">
        <v>925284</v>
      </c>
      <c r="H43" s="145">
        <v>902857</v>
      </c>
      <c r="I43" s="143">
        <v>-1261</v>
      </c>
      <c r="J43" s="146">
        <v>-0.13966774361831386</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183</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51833</v>
      </c>
      <c r="E56" s="114">
        <v>53850</v>
      </c>
      <c r="F56" s="114">
        <v>53429</v>
      </c>
      <c r="G56" s="114">
        <v>53871</v>
      </c>
      <c r="H56" s="140">
        <v>53788</v>
      </c>
      <c r="I56" s="115">
        <v>-1955</v>
      </c>
      <c r="J56" s="116">
        <v>-3.634639696586599</v>
      </c>
      <c r="K56"/>
      <c r="L56"/>
      <c r="M56"/>
      <c r="N56"/>
      <c r="O56"/>
      <c r="P56"/>
    </row>
    <row r="57" spans="1:16" s="110" customFormat="1" ht="14.45" customHeight="1" x14ac:dyDescent="0.2">
      <c r="A57" s="120" t="s">
        <v>105</v>
      </c>
      <c r="B57" s="119" t="s">
        <v>106</v>
      </c>
      <c r="C57" s="113">
        <v>44.930835568074393</v>
      </c>
      <c r="D57" s="115">
        <v>23289</v>
      </c>
      <c r="E57" s="114">
        <v>24186</v>
      </c>
      <c r="F57" s="114">
        <v>24176</v>
      </c>
      <c r="G57" s="114">
        <v>24229</v>
      </c>
      <c r="H57" s="140">
        <v>24031</v>
      </c>
      <c r="I57" s="115">
        <v>-742</v>
      </c>
      <c r="J57" s="116">
        <v>-3.0876784153801342</v>
      </c>
    </row>
    <row r="58" spans="1:16" s="110" customFormat="1" ht="14.45" customHeight="1" x14ac:dyDescent="0.2">
      <c r="A58" s="120"/>
      <c r="B58" s="119" t="s">
        <v>107</v>
      </c>
      <c r="C58" s="113">
        <v>55.069164431925607</v>
      </c>
      <c r="D58" s="115">
        <v>28544</v>
      </c>
      <c r="E58" s="114">
        <v>29664</v>
      </c>
      <c r="F58" s="114">
        <v>29253</v>
      </c>
      <c r="G58" s="114">
        <v>29642</v>
      </c>
      <c r="H58" s="140">
        <v>29757</v>
      </c>
      <c r="I58" s="115">
        <v>-1213</v>
      </c>
      <c r="J58" s="116">
        <v>-4.0763517827738012</v>
      </c>
    </row>
    <row r="59" spans="1:16" s="110" customFormat="1" ht="14.45" customHeight="1" x14ac:dyDescent="0.2">
      <c r="A59" s="118" t="s">
        <v>105</v>
      </c>
      <c r="B59" s="121" t="s">
        <v>108</v>
      </c>
      <c r="C59" s="113">
        <v>21.445797079080894</v>
      </c>
      <c r="D59" s="115">
        <v>11116</v>
      </c>
      <c r="E59" s="114">
        <v>11651</v>
      </c>
      <c r="F59" s="114">
        <v>11170</v>
      </c>
      <c r="G59" s="114">
        <v>11461</v>
      </c>
      <c r="H59" s="140">
        <v>11520</v>
      </c>
      <c r="I59" s="115">
        <v>-404</v>
      </c>
      <c r="J59" s="116">
        <v>-3.5069444444444446</v>
      </c>
    </row>
    <row r="60" spans="1:16" s="110" customFormat="1" ht="14.45" customHeight="1" x14ac:dyDescent="0.2">
      <c r="A60" s="118"/>
      <c r="B60" s="121" t="s">
        <v>109</v>
      </c>
      <c r="C60" s="113">
        <v>50.896147242104448</v>
      </c>
      <c r="D60" s="115">
        <v>26381</v>
      </c>
      <c r="E60" s="114">
        <v>27588</v>
      </c>
      <c r="F60" s="114">
        <v>27721</v>
      </c>
      <c r="G60" s="114">
        <v>27934</v>
      </c>
      <c r="H60" s="140">
        <v>27901</v>
      </c>
      <c r="I60" s="115">
        <v>-1520</v>
      </c>
      <c r="J60" s="116">
        <v>-5.4478334109888538</v>
      </c>
    </row>
    <row r="61" spans="1:16" s="110" customFormat="1" ht="14.45" customHeight="1" x14ac:dyDescent="0.2">
      <c r="A61" s="118"/>
      <c r="B61" s="121" t="s">
        <v>110</v>
      </c>
      <c r="C61" s="113">
        <v>14.946076823645168</v>
      </c>
      <c r="D61" s="115">
        <v>7747</v>
      </c>
      <c r="E61" s="114">
        <v>7875</v>
      </c>
      <c r="F61" s="114">
        <v>7848</v>
      </c>
      <c r="G61" s="114">
        <v>7802</v>
      </c>
      <c r="H61" s="140">
        <v>7800</v>
      </c>
      <c r="I61" s="115">
        <v>-53</v>
      </c>
      <c r="J61" s="116">
        <v>-0.67948717948717952</v>
      </c>
    </row>
    <row r="62" spans="1:16" s="110" customFormat="1" ht="14.45" customHeight="1" x14ac:dyDescent="0.2">
      <c r="A62" s="120"/>
      <c r="B62" s="121" t="s">
        <v>111</v>
      </c>
      <c r="C62" s="113">
        <v>12.711978855169487</v>
      </c>
      <c r="D62" s="115">
        <v>6589</v>
      </c>
      <c r="E62" s="114">
        <v>6736</v>
      </c>
      <c r="F62" s="114">
        <v>6690</v>
      </c>
      <c r="G62" s="114">
        <v>6674</v>
      </c>
      <c r="H62" s="140">
        <v>6567</v>
      </c>
      <c r="I62" s="115">
        <v>22</v>
      </c>
      <c r="J62" s="116">
        <v>0.33500837520938026</v>
      </c>
    </row>
    <row r="63" spans="1:16" s="110" customFormat="1" ht="14.45" customHeight="1" x14ac:dyDescent="0.2">
      <c r="A63" s="120"/>
      <c r="B63" s="121" t="s">
        <v>112</v>
      </c>
      <c r="C63" s="113">
        <v>1.1151197113807805</v>
      </c>
      <c r="D63" s="115">
        <v>578</v>
      </c>
      <c r="E63" s="114">
        <v>601</v>
      </c>
      <c r="F63" s="114">
        <v>613</v>
      </c>
      <c r="G63" s="114">
        <v>521</v>
      </c>
      <c r="H63" s="140">
        <v>494</v>
      </c>
      <c r="I63" s="115">
        <v>84</v>
      </c>
      <c r="J63" s="116">
        <v>17.004048582995953</v>
      </c>
    </row>
    <row r="64" spans="1:16" s="110" customFormat="1" ht="14.45" customHeight="1" x14ac:dyDescent="0.2">
      <c r="A64" s="120" t="s">
        <v>113</v>
      </c>
      <c r="B64" s="119" t="s">
        <v>116</v>
      </c>
      <c r="C64" s="113">
        <v>79.229448420890165</v>
      </c>
      <c r="D64" s="115">
        <v>41067</v>
      </c>
      <c r="E64" s="114">
        <v>42616</v>
      </c>
      <c r="F64" s="114">
        <v>42362</v>
      </c>
      <c r="G64" s="114">
        <v>42860</v>
      </c>
      <c r="H64" s="140">
        <v>42802</v>
      </c>
      <c r="I64" s="115">
        <v>-1735</v>
      </c>
      <c r="J64" s="116">
        <v>-4.0535488995841318</v>
      </c>
    </row>
    <row r="65" spans="1:10" s="110" customFormat="1" ht="14.45" customHeight="1" x14ac:dyDescent="0.2">
      <c r="A65" s="123"/>
      <c r="B65" s="124" t="s">
        <v>117</v>
      </c>
      <c r="C65" s="125">
        <v>20.49273628769317</v>
      </c>
      <c r="D65" s="143">
        <v>10622</v>
      </c>
      <c r="E65" s="144">
        <v>11098</v>
      </c>
      <c r="F65" s="144">
        <v>10946</v>
      </c>
      <c r="G65" s="144">
        <v>10880</v>
      </c>
      <c r="H65" s="145">
        <v>10860</v>
      </c>
      <c r="I65" s="143">
        <v>-238</v>
      </c>
      <c r="J65" s="146">
        <v>-2.1915285451197053</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327</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92" t="s">
        <v>97</v>
      </c>
      <c r="G8" s="592" t="s">
        <v>98</v>
      </c>
      <c r="H8" s="592" t="s">
        <v>99</v>
      </c>
      <c r="I8" s="592" t="s">
        <v>100</v>
      </c>
      <c r="J8" s="592" t="s">
        <v>101</v>
      </c>
      <c r="K8" s="590"/>
      <c r="L8" s="591"/>
    </row>
    <row r="9" spans="1:17" ht="12" customHeight="1" x14ac:dyDescent="0.2">
      <c r="A9" s="578"/>
      <c r="B9" s="579"/>
      <c r="C9" s="579"/>
      <c r="D9" s="579"/>
      <c r="E9" s="583"/>
      <c r="F9" s="593"/>
      <c r="G9" s="593"/>
      <c r="H9" s="593"/>
      <c r="I9" s="593"/>
      <c r="J9" s="593"/>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57494</v>
      </c>
      <c r="G11" s="114">
        <v>59389</v>
      </c>
      <c r="H11" s="114">
        <v>58603</v>
      </c>
      <c r="I11" s="114">
        <v>59058</v>
      </c>
      <c r="J11" s="140">
        <v>59136</v>
      </c>
      <c r="K11" s="114">
        <v>-1642</v>
      </c>
      <c r="L11" s="116">
        <v>-2.7766504329004329</v>
      </c>
    </row>
    <row r="12" spans="1:17" s="110" customFormat="1" ht="24" customHeight="1" x14ac:dyDescent="0.2">
      <c r="A12" s="606" t="s">
        <v>185</v>
      </c>
      <c r="B12" s="607"/>
      <c r="C12" s="607"/>
      <c r="D12" s="608"/>
      <c r="E12" s="113">
        <v>44.119386370751734</v>
      </c>
      <c r="F12" s="115">
        <v>25366</v>
      </c>
      <c r="G12" s="114">
        <v>26162</v>
      </c>
      <c r="H12" s="114">
        <v>25957</v>
      </c>
      <c r="I12" s="114">
        <v>26059</v>
      </c>
      <c r="J12" s="140">
        <v>25891</v>
      </c>
      <c r="K12" s="114">
        <v>-525</v>
      </c>
      <c r="L12" s="116">
        <v>-2.0277316442006876</v>
      </c>
    </row>
    <row r="13" spans="1:17" s="110" customFormat="1" ht="15" customHeight="1" x14ac:dyDescent="0.2">
      <c r="A13" s="120"/>
      <c r="B13" s="609" t="s">
        <v>107</v>
      </c>
      <c r="C13" s="609"/>
      <c r="E13" s="113">
        <v>55.880613629248266</v>
      </c>
      <c r="F13" s="115">
        <v>32128</v>
      </c>
      <c r="G13" s="114">
        <v>33227</v>
      </c>
      <c r="H13" s="114">
        <v>32646</v>
      </c>
      <c r="I13" s="114">
        <v>32999</v>
      </c>
      <c r="J13" s="140">
        <v>33245</v>
      </c>
      <c r="K13" s="114">
        <v>-1117</v>
      </c>
      <c r="L13" s="116">
        <v>-3.3599037449240488</v>
      </c>
    </row>
    <row r="14" spans="1:17" s="110" customFormat="1" ht="22.5" customHeight="1" x14ac:dyDescent="0.2">
      <c r="A14" s="606" t="s">
        <v>186</v>
      </c>
      <c r="B14" s="607"/>
      <c r="C14" s="607"/>
      <c r="D14" s="608"/>
      <c r="E14" s="113">
        <v>20.508226945420393</v>
      </c>
      <c r="F14" s="115">
        <v>11791</v>
      </c>
      <c r="G14" s="114">
        <v>12293</v>
      </c>
      <c r="H14" s="114">
        <v>11807</v>
      </c>
      <c r="I14" s="114">
        <v>12077</v>
      </c>
      <c r="J14" s="140">
        <v>12223</v>
      </c>
      <c r="K14" s="114">
        <v>-432</v>
      </c>
      <c r="L14" s="116">
        <v>-3.5343205432381577</v>
      </c>
    </row>
    <row r="15" spans="1:17" s="110" customFormat="1" ht="15" customHeight="1" x14ac:dyDescent="0.2">
      <c r="A15" s="120"/>
      <c r="B15" s="119"/>
      <c r="C15" s="258" t="s">
        <v>106</v>
      </c>
      <c r="E15" s="113">
        <v>49.673479772707999</v>
      </c>
      <c r="F15" s="115">
        <v>5857</v>
      </c>
      <c r="G15" s="114">
        <v>6056</v>
      </c>
      <c r="H15" s="114">
        <v>5881</v>
      </c>
      <c r="I15" s="114">
        <v>5965</v>
      </c>
      <c r="J15" s="140">
        <v>6012</v>
      </c>
      <c r="K15" s="114">
        <v>-155</v>
      </c>
      <c r="L15" s="116">
        <v>-2.5781769793745841</v>
      </c>
    </row>
    <row r="16" spans="1:17" s="110" customFormat="1" ht="15" customHeight="1" x14ac:dyDescent="0.2">
      <c r="A16" s="120"/>
      <c r="B16" s="119"/>
      <c r="C16" s="258" t="s">
        <v>107</v>
      </c>
      <c r="E16" s="113">
        <v>50.326520227292001</v>
      </c>
      <c r="F16" s="115">
        <v>5934</v>
      </c>
      <c r="G16" s="114">
        <v>6237</v>
      </c>
      <c r="H16" s="114">
        <v>5926</v>
      </c>
      <c r="I16" s="114">
        <v>6112</v>
      </c>
      <c r="J16" s="140">
        <v>6211</v>
      </c>
      <c r="K16" s="114">
        <v>-277</v>
      </c>
      <c r="L16" s="116">
        <v>-4.4598293350507161</v>
      </c>
    </row>
    <row r="17" spans="1:12" s="110" customFormat="1" ht="15" customHeight="1" x14ac:dyDescent="0.2">
      <c r="A17" s="120"/>
      <c r="B17" s="121" t="s">
        <v>109</v>
      </c>
      <c r="C17" s="258"/>
      <c r="E17" s="113">
        <v>50.558319128952583</v>
      </c>
      <c r="F17" s="115">
        <v>29068</v>
      </c>
      <c r="G17" s="114">
        <v>30252</v>
      </c>
      <c r="H17" s="114">
        <v>30110</v>
      </c>
      <c r="I17" s="114">
        <v>30361</v>
      </c>
      <c r="J17" s="140">
        <v>30366</v>
      </c>
      <c r="K17" s="114">
        <v>-1298</v>
      </c>
      <c r="L17" s="116">
        <v>-4.2745175525258512</v>
      </c>
    </row>
    <row r="18" spans="1:12" s="110" customFormat="1" ht="15" customHeight="1" x14ac:dyDescent="0.2">
      <c r="A18" s="120"/>
      <c r="B18" s="119"/>
      <c r="C18" s="258" t="s">
        <v>106</v>
      </c>
      <c r="E18" s="113">
        <v>42.407458373469105</v>
      </c>
      <c r="F18" s="115">
        <v>12327</v>
      </c>
      <c r="G18" s="114">
        <v>12788</v>
      </c>
      <c r="H18" s="114">
        <v>12804</v>
      </c>
      <c r="I18" s="114">
        <v>12830</v>
      </c>
      <c r="J18" s="140">
        <v>12698</v>
      </c>
      <c r="K18" s="114">
        <v>-371</v>
      </c>
      <c r="L18" s="116">
        <v>-2.9217199558985669</v>
      </c>
    </row>
    <row r="19" spans="1:12" s="110" customFormat="1" ht="15" customHeight="1" x14ac:dyDescent="0.2">
      <c r="A19" s="120"/>
      <c r="B19" s="119"/>
      <c r="C19" s="258" t="s">
        <v>107</v>
      </c>
      <c r="E19" s="113">
        <v>57.592541626530895</v>
      </c>
      <c r="F19" s="115">
        <v>16741</v>
      </c>
      <c r="G19" s="114">
        <v>17464</v>
      </c>
      <c r="H19" s="114">
        <v>17306</v>
      </c>
      <c r="I19" s="114">
        <v>17531</v>
      </c>
      <c r="J19" s="140">
        <v>17668</v>
      </c>
      <c r="K19" s="114">
        <v>-927</v>
      </c>
      <c r="L19" s="116">
        <v>-5.2467738283903103</v>
      </c>
    </row>
    <row r="20" spans="1:12" s="110" customFormat="1" ht="15" customHeight="1" x14ac:dyDescent="0.2">
      <c r="A20" s="120"/>
      <c r="B20" s="121" t="s">
        <v>110</v>
      </c>
      <c r="C20" s="258"/>
      <c r="E20" s="113">
        <v>15.641632170313423</v>
      </c>
      <c r="F20" s="115">
        <v>8993</v>
      </c>
      <c r="G20" s="114">
        <v>9073</v>
      </c>
      <c r="H20" s="114">
        <v>9051</v>
      </c>
      <c r="I20" s="114">
        <v>9040</v>
      </c>
      <c r="J20" s="140">
        <v>9040</v>
      </c>
      <c r="K20" s="114">
        <v>-47</v>
      </c>
      <c r="L20" s="116">
        <v>-0.51991150442477874</v>
      </c>
    </row>
    <row r="21" spans="1:12" s="110" customFormat="1" ht="15" customHeight="1" x14ac:dyDescent="0.2">
      <c r="A21" s="120"/>
      <c r="B21" s="119"/>
      <c r="C21" s="258" t="s">
        <v>106</v>
      </c>
      <c r="E21" s="113">
        <v>36.00578227510286</v>
      </c>
      <c r="F21" s="115">
        <v>3238</v>
      </c>
      <c r="G21" s="114">
        <v>3266</v>
      </c>
      <c r="H21" s="114">
        <v>3284</v>
      </c>
      <c r="I21" s="114">
        <v>3303</v>
      </c>
      <c r="J21" s="140">
        <v>3247</v>
      </c>
      <c r="K21" s="114">
        <v>-9</v>
      </c>
      <c r="L21" s="116">
        <v>-0.27717893440098551</v>
      </c>
    </row>
    <row r="22" spans="1:12" s="110" customFormat="1" ht="15" customHeight="1" x14ac:dyDescent="0.2">
      <c r="A22" s="120"/>
      <c r="B22" s="119"/>
      <c r="C22" s="258" t="s">
        <v>107</v>
      </c>
      <c r="E22" s="113">
        <v>63.99421772489714</v>
      </c>
      <c r="F22" s="115">
        <v>5755</v>
      </c>
      <c r="G22" s="114">
        <v>5807</v>
      </c>
      <c r="H22" s="114">
        <v>5767</v>
      </c>
      <c r="I22" s="114">
        <v>5737</v>
      </c>
      <c r="J22" s="140">
        <v>5793</v>
      </c>
      <c r="K22" s="114">
        <v>-38</v>
      </c>
      <c r="L22" s="116">
        <v>-0.65596409459692728</v>
      </c>
    </row>
    <row r="23" spans="1:12" s="110" customFormat="1" ht="15" customHeight="1" x14ac:dyDescent="0.2">
      <c r="A23" s="120"/>
      <c r="B23" s="121" t="s">
        <v>111</v>
      </c>
      <c r="C23" s="258"/>
      <c r="E23" s="113">
        <v>13.291821755313597</v>
      </c>
      <c r="F23" s="115">
        <v>7642</v>
      </c>
      <c r="G23" s="114">
        <v>7771</v>
      </c>
      <c r="H23" s="114">
        <v>7635</v>
      </c>
      <c r="I23" s="114">
        <v>7580</v>
      </c>
      <c r="J23" s="140">
        <v>7507</v>
      </c>
      <c r="K23" s="114">
        <v>135</v>
      </c>
      <c r="L23" s="116">
        <v>1.798321566537898</v>
      </c>
    </row>
    <row r="24" spans="1:12" s="110" customFormat="1" ht="15" customHeight="1" x14ac:dyDescent="0.2">
      <c r="A24" s="120"/>
      <c r="B24" s="119"/>
      <c r="C24" s="258" t="s">
        <v>106</v>
      </c>
      <c r="E24" s="113">
        <v>51.609526302015176</v>
      </c>
      <c r="F24" s="115">
        <v>3944</v>
      </c>
      <c r="G24" s="114">
        <v>4052</v>
      </c>
      <c r="H24" s="114">
        <v>3988</v>
      </c>
      <c r="I24" s="114">
        <v>3961</v>
      </c>
      <c r="J24" s="140">
        <v>3934</v>
      </c>
      <c r="K24" s="114">
        <v>10</v>
      </c>
      <c r="L24" s="116">
        <v>0.2541942043721403</v>
      </c>
    </row>
    <row r="25" spans="1:12" s="110" customFormat="1" ht="15" customHeight="1" x14ac:dyDescent="0.2">
      <c r="A25" s="120"/>
      <c r="B25" s="119"/>
      <c r="C25" s="258" t="s">
        <v>107</v>
      </c>
      <c r="E25" s="113">
        <v>48.390473697984824</v>
      </c>
      <c r="F25" s="115">
        <v>3698</v>
      </c>
      <c r="G25" s="114">
        <v>3719</v>
      </c>
      <c r="H25" s="114">
        <v>3647</v>
      </c>
      <c r="I25" s="114">
        <v>3619</v>
      </c>
      <c r="J25" s="140">
        <v>3573</v>
      </c>
      <c r="K25" s="114">
        <v>125</v>
      </c>
      <c r="L25" s="116">
        <v>3.4984606773019871</v>
      </c>
    </row>
    <row r="26" spans="1:12" s="110" customFormat="1" ht="15" customHeight="1" x14ac:dyDescent="0.2">
      <c r="A26" s="120"/>
      <c r="C26" s="121" t="s">
        <v>187</v>
      </c>
      <c r="D26" s="110" t="s">
        <v>188</v>
      </c>
      <c r="E26" s="113">
        <v>1.2557832121612691</v>
      </c>
      <c r="F26" s="115">
        <v>722</v>
      </c>
      <c r="G26" s="114">
        <v>729</v>
      </c>
      <c r="H26" s="114">
        <v>716</v>
      </c>
      <c r="I26" s="114">
        <v>618</v>
      </c>
      <c r="J26" s="140">
        <v>604</v>
      </c>
      <c r="K26" s="114">
        <v>118</v>
      </c>
      <c r="L26" s="116">
        <v>19.536423841059602</v>
      </c>
    </row>
    <row r="27" spans="1:12" s="110" customFormat="1" ht="15" customHeight="1" x14ac:dyDescent="0.2">
      <c r="A27" s="120"/>
      <c r="B27" s="119"/>
      <c r="D27" s="259" t="s">
        <v>106</v>
      </c>
      <c r="E27" s="113">
        <v>45.013850415512465</v>
      </c>
      <c r="F27" s="115">
        <v>325</v>
      </c>
      <c r="G27" s="114">
        <v>336</v>
      </c>
      <c r="H27" s="114">
        <v>339</v>
      </c>
      <c r="I27" s="114">
        <v>294</v>
      </c>
      <c r="J27" s="140">
        <v>300</v>
      </c>
      <c r="K27" s="114">
        <v>25</v>
      </c>
      <c r="L27" s="116">
        <v>8.3333333333333339</v>
      </c>
    </row>
    <row r="28" spans="1:12" s="110" customFormat="1" ht="15" customHeight="1" x14ac:dyDescent="0.2">
      <c r="A28" s="120"/>
      <c r="B28" s="119"/>
      <c r="D28" s="259" t="s">
        <v>107</v>
      </c>
      <c r="E28" s="113">
        <v>54.986149584487535</v>
      </c>
      <c r="F28" s="115">
        <v>397</v>
      </c>
      <c r="G28" s="114">
        <v>393</v>
      </c>
      <c r="H28" s="114">
        <v>377</v>
      </c>
      <c r="I28" s="114">
        <v>324</v>
      </c>
      <c r="J28" s="140">
        <v>304</v>
      </c>
      <c r="K28" s="114">
        <v>93</v>
      </c>
      <c r="L28" s="116">
        <v>30.592105263157894</v>
      </c>
    </row>
    <row r="29" spans="1:12" s="110" customFormat="1" ht="24" customHeight="1" x14ac:dyDescent="0.2">
      <c r="A29" s="606" t="s">
        <v>189</v>
      </c>
      <c r="B29" s="607"/>
      <c r="C29" s="607"/>
      <c r="D29" s="608"/>
      <c r="E29" s="113">
        <v>82.034647093609763</v>
      </c>
      <c r="F29" s="115">
        <v>47165</v>
      </c>
      <c r="G29" s="114">
        <v>48567</v>
      </c>
      <c r="H29" s="114">
        <v>48078</v>
      </c>
      <c r="I29" s="114">
        <v>48567</v>
      </c>
      <c r="J29" s="140">
        <v>48715</v>
      </c>
      <c r="K29" s="114">
        <v>-1550</v>
      </c>
      <c r="L29" s="116">
        <v>-3.1817715282767116</v>
      </c>
    </row>
    <row r="30" spans="1:12" s="110" customFormat="1" ht="15" customHeight="1" x14ac:dyDescent="0.2">
      <c r="A30" s="120"/>
      <c r="B30" s="119"/>
      <c r="C30" s="258" t="s">
        <v>106</v>
      </c>
      <c r="E30" s="113">
        <v>42.497614756705183</v>
      </c>
      <c r="F30" s="115">
        <v>20044</v>
      </c>
      <c r="G30" s="114">
        <v>20537</v>
      </c>
      <c r="H30" s="114">
        <v>20432</v>
      </c>
      <c r="I30" s="114">
        <v>20603</v>
      </c>
      <c r="J30" s="140">
        <v>20431</v>
      </c>
      <c r="K30" s="114">
        <v>-387</v>
      </c>
      <c r="L30" s="116">
        <v>-1.894180412118839</v>
      </c>
    </row>
    <row r="31" spans="1:12" s="110" customFormat="1" ht="15" customHeight="1" x14ac:dyDescent="0.2">
      <c r="A31" s="120"/>
      <c r="B31" s="119"/>
      <c r="C31" s="258" t="s">
        <v>107</v>
      </c>
      <c r="E31" s="113">
        <v>57.502385243294817</v>
      </c>
      <c r="F31" s="115">
        <v>27121</v>
      </c>
      <c r="G31" s="114">
        <v>28030</v>
      </c>
      <c r="H31" s="114">
        <v>27646</v>
      </c>
      <c r="I31" s="114">
        <v>27964</v>
      </c>
      <c r="J31" s="140">
        <v>28284</v>
      </c>
      <c r="K31" s="114">
        <v>-1163</v>
      </c>
      <c r="L31" s="116">
        <v>-4.111865365577712</v>
      </c>
    </row>
    <row r="32" spans="1:12" s="110" customFormat="1" ht="15" customHeight="1" x14ac:dyDescent="0.2">
      <c r="A32" s="120"/>
      <c r="B32" s="119" t="s">
        <v>117</v>
      </c>
      <c r="C32" s="258"/>
      <c r="E32" s="113">
        <v>17.723588548370266</v>
      </c>
      <c r="F32" s="114">
        <v>10190</v>
      </c>
      <c r="G32" s="114">
        <v>10691</v>
      </c>
      <c r="H32" s="114">
        <v>10407</v>
      </c>
      <c r="I32" s="114">
        <v>10366</v>
      </c>
      <c r="J32" s="140">
        <v>10296</v>
      </c>
      <c r="K32" s="114">
        <v>-106</v>
      </c>
      <c r="L32" s="116">
        <v>-1.0295260295260296</v>
      </c>
    </row>
    <row r="33" spans="1:12" s="110" customFormat="1" ht="15" customHeight="1" x14ac:dyDescent="0.2">
      <c r="A33" s="120"/>
      <c r="B33" s="119"/>
      <c r="C33" s="258" t="s">
        <v>106</v>
      </c>
      <c r="E33" s="113">
        <v>51.560353287536799</v>
      </c>
      <c r="F33" s="114">
        <v>5254</v>
      </c>
      <c r="G33" s="114">
        <v>5569</v>
      </c>
      <c r="H33" s="114">
        <v>5474</v>
      </c>
      <c r="I33" s="114">
        <v>5401</v>
      </c>
      <c r="J33" s="140">
        <v>5406</v>
      </c>
      <c r="K33" s="114">
        <v>-152</v>
      </c>
      <c r="L33" s="116">
        <v>-2.8116907140214575</v>
      </c>
    </row>
    <row r="34" spans="1:12" s="110" customFormat="1" ht="15" customHeight="1" x14ac:dyDescent="0.2">
      <c r="A34" s="120"/>
      <c r="B34" s="119"/>
      <c r="C34" s="258" t="s">
        <v>107</v>
      </c>
      <c r="E34" s="113">
        <v>48.439646712463201</v>
      </c>
      <c r="F34" s="114">
        <v>4936</v>
      </c>
      <c r="G34" s="114">
        <v>5122</v>
      </c>
      <c r="H34" s="114">
        <v>4933</v>
      </c>
      <c r="I34" s="114">
        <v>4965</v>
      </c>
      <c r="J34" s="140">
        <v>4890</v>
      </c>
      <c r="K34" s="114">
        <v>46</v>
      </c>
      <c r="L34" s="116">
        <v>0.94069529652351735</v>
      </c>
    </row>
    <row r="35" spans="1:12" s="110" customFormat="1" ht="24" customHeight="1" x14ac:dyDescent="0.2">
      <c r="A35" s="606" t="s">
        <v>192</v>
      </c>
      <c r="B35" s="607"/>
      <c r="C35" s="607"/>
      <c r="D35" s="608"/>
      <c r="E35" s="113">
        <v>24.065119838591855</v>
      </c>
      <c r="F35" s="114">
        <v>13836</v>
      </c>
      <c r="G35" s="114">
        <v>14431</v>
      </c>
      <c r="H35" s="114">
        <v>14046</v>
      </c>
      <c r="I35" s="114">
        <v>14446</v>
      </c>
      <c r="J35" s="114">
        <v>14230</v>
      </c>
      <c r="K35" s="318">
        <v>-394</v>
      </c>
      <c r="L35" s="319">
        <v>-2.7687983134223471</v>
      </c>
    </row>
    <row r="36" spans="1:12" s="110" customFormat="1" ht="15" customHeight="1" x14ac:dyDescent="0.2">
      <c r="A36" s="120"/>
      <c r="B36" s="119"/>
      <c r="C36" s="258" t="s">
        <v>106</v>
      </c>
      <c r="E36" s="113">
        <v>49.241110147441454</v>
      </c>
      <c r="F36" s="114">
        <v>6813</v>
      </c>
      <c r="G36" s="114">
        <v>7052</v>
      </c>
      <c r="H36" s="114">
        <v>6892</v>
      </c>
      <c r="I36" s="114">
        <v>7083</v>
      </c>
      <c r="J36" s="114">
        <v>6910</v>
      </c>
      <c r="K36" s="318">
        <v>-97</v>
      </c>
      <c r="L36" s="116">
        <v>-1.4037626628075253</v>
      </c>
    </row>
    <row r="37" spans="1:12" s="110" customFormat="1" ht="15" customHeight="1" x14ac:dyDescent="0.2">
      <c r="A37" s="120"/>
      <c r="B37" s="119"/>
      <c r="C37" s="258" t="s">
        <v>107</v>
      </c>
      <c r="E37" s="113">
        <v>50.758889852558546</v>
      </c>
      <c r="F37" s="114">
        <v>7023</v>
      </c>
      <c r="G37" s="114">
        <v>7379</v>
      </c>
      <c r="H37" s="114">
        <v>7154</v>
      </c>
      <c r="I37" s="114">
        <v>7363</v>
      </c>
      <c r="J37" s="140">
        <v>7320</v>
      </c>
      <c r="K37" s="114">
        <v>-297</v>
      </c>
      <c r="L37" s="116">
        <v>-4.057377049180328</v>
      </c>
    </row>
    <row r="38" spans="1:12" s="110" customFormat="1" ht="15" customHeight="1" x14ac:dyDescent="0.2">
      <c r="A38" s="120"/>
      <c r="B38" s="119" t="s">
        <v>328</v>
      </c>
      <c r="C38" s="258"/>
      <c r="E38" s="113">
        <v>42.220057745156019</v>
      </c>
      <c r="F38" s="114">
        <v>24274</v>
      </c>
      <c r="G38" s="114">
        <v>24698</v>
      </c>
      <c r="H38" s="114">
        <v>24496</v>
      </c>
      <c r="I38" s="114">
        <v>24587</v>
      </c>
      <c r="J38" s="140">
        <v>24621</v>
      </c>
      <c r="K38" s="114">
        <v>-347</v>
      </c>
      <c r="L38" s="116">
        <v>-1.4093659883838998</v>
      </c>
    </row>
    <row r="39" spans="1:12" s="110" customFormat="1" ht="15" customHeight="1" x14ac:dyDescent="0.2">
      <c r="A39" s="120"/>
      <c r="B39" s="119"/>
      <c r="C39" s="258" t="s">
        <v>106</v>
      </c>
      <c r="E39" s="113">
        <v>42.675290434209444</v>
      </c>
      <c r="F39" s="115">
        <v>10359</v>
      </c>
      <c r="G39" s="114">
        <v>10502</v>
      </c>
      <c r="H39" s="114">
        <v>10450</v>
      </c>
      <c r="I39" s="114">
        <v>10404</v>
      </c>
      <c r="J39" s="140">
        <v>10389</v>
      </c>
      <c r="K39" s="114">
        <v>-30</v>
      </c>
      <c r="L39" s="116">
        <v>-0.28876696505919724</v>
      </c>
    </row>
    <row r="40" spans="1:12" s="110" customFormat="1" ht="15" customHeight="1" x14ac:dyDescent="0.2">
      <c r="A40" s="120"/>
      <c r="B40" s="119"/>
      <c r="C40" s="258" t="s">
        <v>107</v>
      </c>
      <c r="E40" s="113">
        <v>57.324709565790556</v>
      </c>
      <c r="F40" s="115">
        <v>13915</v>
      </c>
      <c r="G40" s="114">
        <v>14196</v>
      </c>
      <c r="H40" s="114">
        <v>14046</v>
      </c>
      <c r="I40" s="114">
        <v>14183</v>
      </c>
      <c r="J40" s="140">
        <v>14232</v>
      </c>
      <c r="K40" s="114">
        <v>-317</v>
      </c>
      <c r="L40" s="116">
        <v>-2.2273749297358068</v>
      </c>
    </row>
    <row r="41" spans="1:12" s="110" customFormat="1" ht="15" customHeight="1" x14ac:dyDescent="0.2">
      <c r="A41" s="120"/>
      <c r="B41" s="320" t="s">
        <v>517</v>
      </c>
      <c r="C41" s="258"/>
      <c r="E41" s="113">
        <v>9.7992834034855818</v>
      </c>
      <c r="F41" s="115">
        <v>5634</v>
      </c>
      <c r="G41" s="114">
        <v>5804</v>
      </c>
      <c r="H41" s="114">
        <v>5667</v>
      </c>
      <c r="I41" s="114">
        <v>5736</v>
      </c>
      <c r="J41" s="140">
        <v>5600</v>
      </c>
      <c r="K41" s="114">
        <v>34</v>
      </c>
      <c r="L41" s="116">
        <v>0.6071428571428571</v>
      </c>
    </row>
    <row r="42" spans="1:12" s="110" customFormat="1" ht="15" customHeight="1" x14ac:dyDescent="0.2">
      <c r="A42" s="120"/>
      <c r="B42" s="119"/>
      <c r="C42" s="268" t="s">
        <v>106</v>
      </c>
      <c r="D42" s="182"/>
      <c r="E42" s="113">
        <v>43.69897053603124</v>
      </c>
      <c r="F42" s="115">
        <v>2462</v>
      </c>
      <c r="G42" s="114">
        <v>2509</v>
      </c>
      <c r="H42" s="114">
        <v>2484</v>
      </c>
      <c r="I42" s="114">
        <v>2523</v>
      </c>
      <c r="J42" s="140">
        <v>2419</v>
      </c>
      <c r="K42" s="114">
        <v>43</v>
      </c>
      <c r="L42" s="116">
        <v>1.777594047126912</v>
      </c>
    </row>
    <row r="43" spans="1:12" s="110" customFormat="1" ht="15" customHeight="1" x14ac:dyDescent="0.2">
      <c r="A43" s="120"/>
      <c r="B43" s="119"/>
      <c r="C43" s="268" t="s">
        <v>107</v>
      </c>
      <c r="D43" s="182"/>
      <c r="E43" s="113">
        <v>56.30102946396876</v>
      </c>
      <c r="F43" s="115">
        <v>3172</v>
      </c>
      <c r="G43" s="114">
        <v>3295</v>
      </c>
      <c r="H43" s="114">
        <v>3183</v>
      </c>
      <c r="I43" s="114">
        <v>3213</v>
      </c>
      <c r="J43" s="140">
        <v>3181</v>
      </c>
      <c r="K43" s="114">
        <v>-9</v>
      </c>
      <c r="L43" s="116">
        <v>-0.28292989625903803</v>
      </c>
    </row>
    <row r="44" spans="1:12" s="110" customFormat="1" ht="15" customHeight="1" x14ac:dyDescent="0.2">
      <c r="A44" s="120"/>
      <c r="B44" s="119" t="s">
        <v>205</v>
      </c>
      <c r="C44" s="268"/>
      <c r="D44" s="182"/>
      <c r="E44" s="113">
        <v>23.915539012766551</v>
      </c>
      <c r="F44" s="115">
        <v>13750</v>
      </c>
      <c r="G44" s="114">
        <v>14456</v>
      </c>
      <c r="H44" s="114">
        <v>14394</v>
      </c>
      <c r="I44" s="114">
        <v>14289</v>
      </c>
      <c r="J44" s="140">
        <v>14685</v>
      </c>
      <c r="K44" s="114">
        <v>-935</v>
      </c>
      <c r="L44" s="116">
        <v>-6.3670411985018722</v>
      </c>
    </row>
    <row r="45" spans="1:12" s="110" customFormat="1" ht="15" customHeight="1" x14ac:dyDescent="0.2">
      <c r="A45" s="120"/>
      <c r="B45" s="119"/>
      <c r="C45" s="268" t="s">
        <v>106</v>
      </c>
      <c r="D45" s="182"/>
      <c r="E45" s="113">
        <v>41.687272727272727</v>
      </c>
      <c r="F45" s="115">
        <v>5732</v>
      </c>
      <c r="G45" s="114">
        <v>6099</v>
      </c>
      <c r="H45" s="114">
        <v>6131</v>
      </c>
      <c r="I45" s="114">
        <v>6049</v>
      </c>
      <c r="J45" s="140">
        <v>6173</v>
      </c>
      <c r="K45" s="114">
        <v>-441</v>
      </c>
      <c r="L45" s="116">
        <v>-7.1440142556293535</v>
      </c>
    </row>
    <row r="46" spans="1:12" s="110" customFormat="1" ht="15" customHeight="1" x14ac:dyDescent="0.2">
      <c r="A46" s="123"/>
      <c r="B46" s="124"/>
      <c r="C46" s="260" t="s">
        <v>107</v>
      </c>
      <c r="D46" s="261"/>
      <c r="E46" s="125">
        <v>58.312727272727273</v>
      </c>
      <c r="F46" s="143">
        <v>8018</v>
      </c>
      <c r="G46" s="144">
        <v>8357</v>
      </c>
      <c r="H46" s="144">
        <v>8263</v>
      </c>
      <c r="I46" s="144">
        <v>8240</v>
      </c>
      <c r="J46" s="145">
        <v>8512</v>
      </c>
      <c r="K46" s="144">
        <v>-494</v>
      </c>
      <c r="L46" s="146">
        <v>-5.8035714285714288</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329</v>
      </c>
      <c r="B49" s="192"/>
      <c r="C49" s="192"/>
      <c r="D49" s="192"/>
      <c r="E49" s="273"/>
      <c r="F49" s="274"/>
      <c r="G49" s="274"/>
      <c r="H49" s="274"/>
      <c r="I49" s="274"/>
      <c r="J49" s="274"/>
      <c r="K49" s="274"/>
      <c r="L49" s="276"/>
    </row>
    <row r="50" spans="1:12" ht="14.25" customHeight="1" x14ac:dyDescent="0.2">
      <c r="A50" s="534" t="s">
        <v>518</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21"/>
      <c r="B53" s="621"/>
      <c r="C53" s="621"/>
      <c r="D53" s="621"/>
      <c r="E53" s="621"/>
      <c r="F53" s="621"/>
      <c r="G53" s="621"/>
      <c r="H53" s="621"/>
      <c r="I53" s="621"/>
      <c r="J53" s="621"/>
      <c r="K53" s="621"/>
      <c r="L53" s="621"/>
    </row>
    <row r="54" spans="1:12" ht="21" customHeight="1" x14ac:dyDescent="0.2">
      <c r="A54" s="604"/>
      <c r="B54" s="604"/>
      <c r="C54" s="604"/>
      <c r="D54" s="604"/>
      <c r="E54" s="604"/>
      <c r="F54" s="604"/>
      <c r="G54" s="604"/>
      <c r="H54" s="604"/>
      <c r="I54" s="604"/>
      <c r="J54" s="604"/>
      <c r="K54" s="604"/>
      <c r="L54" s="604"/>
    </row>
    <row r="55" spans="1:12" ht="12.75" customHeight="1" x14ac:dyDescent="0.2"/>
  </sheetData>
  <mergeCells count="21">
    <mergeCell ref="A35:D35"/>
    <mergeCell ref="A51:L51"/>
    <mergeCell ref="A52:L52"/>
    <mergeCell ref="A53:L53"/>
    <mergeCell ref="A54:L54"/>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330</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92" t="s">
        <v>97</v>
      </c>
      <c r="E8" s="592" t="s">
        <v>98</v>
      </c>
      <c r="F8" s="592" t="s">
        <v>99</v>
      </c>
      <c r="G8" s="592" t="s">
        <v>100</v>
      </c>
      <c r="H8" s="592" t="s">
        <v>101</v>
      </c>
      <c r="I8" s="590"/>
      <c r="J8" s="591"/>
    </row>
    <row r="9" spans="1:15" ht="12" customHeight="1" x14ac:dyDescent="0.2">
      <c r="A9" s="616"/>
      <c r="B9" s="617"/>
      <c r="C9" s="583"/>
      <c r="D9" s="593"/>
      <c r="E9" s="593"/>
      <c r="F9" s="593"/>
      <c r="G9" s="593"/>
      <c r="H9" s="593"/>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8" t="s">
        <v>104</v>
      </c>
      <c r="B11" s="619"/>
      <c r="C11" s="285">
        <v>100</v>
      </c>
      <c r="D11" s="115">
        <v>57494</v>
      </c>
      <c r="E11" s="114">
        <v>59389</v>
      </c>
      <c r="F11" s="114">
        <v>58603</v>
      </c>
      <c r="G11" s="114">
        <v>59058</v>
      </c>
      <c r="H11" s="140">
        <v>59136</v>
      </c>
      <c r="I11" s="115">
        <v>-1642</v>
      </c>
      <c r="J11" s="116">
        <v>-2.7766504329004329</v>
      </c>
    </row>
    <row r="12" spans="1:15" s="110" customFormat="1" ht="24.95" customHeight="1" x14ac:dyDescent="0.2">
      <c r="A12" s="193" t="s">
        <v>132</v>
      </c>
      <c r="B12" s="194" t="s">
        <v>133</v>
      </c>
      <c r="C12" s="113">
        <v>0.12175183497408425</v>
      </c>
      <c r="D12" s="115">
        <v>70</v>
      </c>
      <c r="E12" s="114">
        <v>66</v>
      </c>
      <c r="F12" s="114">
        <v>67</v>
      </c>
      <c r="G12" s="114">
        <v>89</v>
      </c>
      <c r="H12" s="140">
        <v>70</v>
      </c>
      <c r="I12" s="115">
        <v>0</v>
      </c>
      <c r="J12" s="116">
        <v>0</v>
      </c>
    </row>
    <row r="13" spans="1:15" s="110" customFormat="1" ht="24.95" customHeight="1" x14ac:dyDescent="0.2">
      <c r="A13" s="193" t="s">
        <v>134</v>
      </c>
      <c r="B13" s="199" t="s">
        <v>214</v>
      </c>
      <c r="C13" s="113">
        <v>0.2469822938045709</v>
      </c>
      <c r="D13" s="115">
        <v>142</v>
      </c>
      <c r="E13" s="114">
        <v>146</v>
      </c>
      <c r="F13" s="114">
        <v>126</v>
      </c>
      <c r="G13" s="114">
        <v>131</v>
      </c>
      <c r="H13" s="140">
        <v>143</v>
      </c>
      <c r="I13" s="115">
        <v>-1</v>
      </c>
      <c r="J13" s="116">
        <v>-0.69930069930069927</v>
      </c>
    </row>
    <row r="14" spans="1:15" s="287" customFormat="1" ht="24.95" customHeight="1" x14ac:dyDescent="0.2">
      <c r="A14" s="193" t="s">
        <v>215</v>
      </c>
      <c r="B14" s="199" t="s">
        <v>137</v>
      </c>
      <c r="C14" s="113">
        <v>2.9585695898702475</v>
      </c>
      <c r="D14" s="115">
        <v>1701</v>
      </c>
      <c r="E14" s="114">
        <v>1726</v>
      </c>
      <c r="F14" s="114">
        <v>1752</v>
      </c>
      <c r="G14" s="114">
        <v>1792</v>
      </c>
      <c r="H14" s="140">
        <v>1762</v>
      </c>
      <c r="I14" s="115">
        <v>-61</v>
      </c>
      <c r="J14" s="116">
        <v>-3.4619750283768447</v>
      </c>
      <c r="K14" s="110"/>
      <c r="L14" s="110"/>
      <c r="M14" s="110"/>
      <c r="N14" s="110"/>
      <c r="O14" s="110"/>
    </row>
    <row r="15" spans="1:15" s="110" customFormat="1" ht="24.95" customHeight="1" x14ac:dyDescent="0.2">
      <c r="A15" s="193" t="s">
        <v>216</v>
      </c>
      <c r="B15" s="199" t="s">
        <v>217</v>
      </c>
      <c r="C15" s="113">
        <v>1.0140188541413018</v>
      </c>
      <c r="D15" s="115">
        <v>583</v>
      </c>
      <c r="E15" s="114">
        <v>626</v>
      </c>
      <c r="F15" s="114">
        <v>636</v>
      </c>
      <c r="G15" s="114">
        <v>644</v>
      </c>
      <c r="H15" s="140">
        <v>627</v>
      </c>
      <c r="I15" s="115">
        <v>-44</v>
      </c>
      <c r="J15" s="116">
        <v>-7.0175438596491224</v>
      </c>
    </row>
    <row r="16" spans="1:15" s="287" customFormat="1" ht="24.95" customHeight="1" x14ac:dyDescent="0.2">
      <c r="A16" s="193" t="s">
        <v>218</v>
      </c>
      <c r="B16" s="199" t="s">
        <v>141</v>
      </c>
      <c r="C16" s="113">
        <v>1.6732180749295578</v>
      </c>
      <c r="D16" s="115">
        <v>962</v>
      </c>
      <c r="E16" s="114">
        <v>955</v>
      </c>
      <c r="F16" s="114">
        <v>973</v>
      </c>
      <c r="G16" s="114">
        <v>1004</v>
      </c>
      <c r="H16" s="140">
        <v>988</v>
      </c>
      <c r="I16" s="115">
        <v>-26</v>
      </c>
      <c r="J16" s="116">
        <v>-2.6315789473684212</v>
      </c>
      <c r="K16" s="110"/>
      <c r="L16" s="110"/>
      <c r="M16" s="110"/>
      <c r="N16" s="110"/>
      <c r="O16" s="110"/>
    </row>
    <row r="17" spans="1:15" s="110" customFormat="1" ht="24.95" customHeight="1" x14ac:dyDescent="0.2">
      <c r="A17" s="193" t="s">
        <v>142</v>
      </c>
      <c r="B17" s="199" t="s">
        <v>220</v>
      </c>
      <c r="C17" s="113">
        <v>0.27133266079938778</v>
      </c>
      <c r="D17" s="115">
        <v>156</v>
      </c>
      <c r="E17" s="114">
        <v>145</v>
      </c>
      <c r="F17" s="114">
        <v>143</v>
      </c>
      <c r="G17" s="114">
        <v>144</v>
      </c>
      <c r="H17" s="140">
        <v>147</v>
      </c>
      <c r="I17" s="115">
        <v>9</v>
      </c>
      <c r="J17" s="116">
        <v>6.1224489795918364</v>
      </c>
    </row>
    <row r="18" spans="1:15" s="287" customFormat="1" ht="24.95" customHeight="1" x14ac:dyDescent="0.2">
      <c r="A18" s="201" t="s">
        <v>144</v>
      </c>
      <c r="B18" s="202" t="s">
        <v>145</v>
      </c>
      <c r="C18" s="113">
        <v>2.3932932132048563</v>
      </c>
      <c r="D18" s="115">
        <v>1376</v>
      </c>
      <c r="E18" s="114">
        <v>1413</v>
      </c>
      <c r="F18" s="114">
        <v>1442</v>
      </c>
      <c r="G18" s="114">
        <v>1457</v>
      </c>
      <c r="H18" s="140">
        <v>1409</v>
      </c>
      <c r="I18" s="115">
        <v>-33</v>
      </c>
      <c r="J18" s="116">
        <v>-2.3420865862313698</v>
      </c>
      <c r="K18" s="110"/>
      <c r="L18" s="110"/>
      <c r="M18" s="110"/>
      <c r="N18" s="110"/>
      <c r="O18" s="110"/>
    </row>
    <row r="19" spans="1:15" s="110" customFormat="1" ht="24.95" customHeight="1" x14ac:dyDescent="0.2">
      <c r="A19" s="193" t="s">
        <v>146</v>
      </c>
      <c r="B19" s="199" t="s">
        <v>147</v>
      </c>
      <c r="C19" s="113">
        <v>14.707621664869377</v>
      </c>
      <c r="D19" s="115">
        <v>8456</v>
      </c>
      <c r="E19" s="114">
        <v>8720</v>
      </c>
      <c r="F19" s="114">
        <v>8395</v>
      </c>
      <c r="G19" s="114">
        <v>8374</v>
      </c>
      <c r="H19" s="140">
        <v>8336</v>
      </c>
      <c r="I19" s="115">
        <v>120</v>
      </c>
      <c r="J19" s="116">
        <v>1.4395393474088292</v>
      </c>
    </row>
    <row r="20" spans="1:15" s="287" customFormat="1" ht="24.95" customHeight="1" x14ac:dyDescent="0.2">
      <c r="A20" s="193" t="s">
        <v>148</v>
      </c>
      <c r="B20" s="199" t="s">
        <v>149</v>
      </c>
      <c r="C20" s="113">
        <v>6.044108950499183</v>
      </c>
      <c r="D20" s="115">
        <v>3475</v>
      </c>
      <c r="E20" s="114">
        <v>3611</v>
      </c>
      <c r="F20" s="114">
        <v>3766</v>
      </c>
      <c r="G20" s="114">
        <v>3832</v>
      </c>
      <c r="H20" s="140">
        <v>3740</v>
      </c>
      <c r="I20" s="115">
        <v>-265</v>
      </c>
      <c r="J20" s="116">
        <v>-7.0855614973262036</v>
      </c>
      <c r="K20" s="110"/>
      <c r="L20" s="110"/>
      <c r="M20" s="110"/>
      <c r="N20" s="110"/>
      <c r="O20" s="110"/>
    </row>
    <row r="21" spans="1:15" s="110" customFormat="1" ht="24.95" customHeight="1" x14ac:dyDescent="0.2">
      <c r="A21" s="201" t="s">
        <v>150</v>
      </c>
      <c r="B21" s="202" t="s">
        <v>151</v>
      </c>
      <c r="C21" s="113">
        <v>14.712839600653981</v>
      </c>
      <c r="D21" s="115">
        <v>8459</v>
      </c>
      <c r="E21" s="114">
        <v>9489</v>
      </c>
      <c r="F21" s="114">
        <v>9385</v>
      </c>
      <c r="G21" s="114">
        <v>9165</v>
      </c>
      <c r="H21" s="140">
        <v>9437</v>
      </c>
      <c r="I21" s="115">
        <v>-978</v>
      </c>
      <c r="J21" s="116">
        <v>-10.363462964925294</v>
      </c>
    </row>
    <row r="22" spans="1:15" s="110" customFormat="1" ht="24.95" customHeight="1" x14ac:dyDescent="0.2">
      <c r="A22" s="201" t="s">
        <v>152</v>
      </c>
      <c r="B22" s="199" t="s">
        <v>153</v>
      </c>
      <c r="C22" s="113">
        <v>3.3881796361359444</v>
      </c>
      <c r="D22" s="115">
        <v>1948</v>
      </c>
      <c r="E22" s="114">
        <v>1939</v>
      </c>
      <c r="F22" s="114">
        <v>1946</v>
      </c>
      <c r="G22" s="114">
        <v>1932</v>
      </c>
      <c r="H22" s="140">
        <v>1892</v>
      </c>
      <c r="I22" s="115">
        <v>56</v>
      </c>
      <c r="J22" s="116">
        <v>2.9598308668076112</v>
      </c>
    </row>
    <row r="23" spans="1:15" s="110" customFormat="1" ht="24.95" customHeight="1" x14ac:dyDescent="0.2">
      <c r="A23" s="193" t="s">
        <v>154</v>
      </c>
      <c r="B23" s="199" t="s">
        <v>155</v>
      </c>
      <c r="C23" s="113">
        <v>0.7444255052701152</v>
      </c>
      <c r="D23" s="115">
        <v>428</v>
      </c>
      <c r="E23" s="114">
        <v>441</v>
      </c>
      <c r="F23" s="114">
        <v>434</v>
      </c>
      <c r="G23" s="114">
        <v>448</v>
      </c>
      <c r="H23" s="140">
        <v>428</v>
      </c>
      <c r="I23" s="115">
        <v>0</v>
      </c>
      <c r="J23" s="116">
        <v>0</v>
      </c>
    </row>
    <row r="24" spans="1:15" s="110" customFormat="1" ht="24.95" customHeight="1" x14ac:dyDescent="0.2">
      <c r="A24" s="193" t="s">
        <v>156</v>
      </c>
      <c r="B24" s="199" t="s">
        <v>221</v>
      </c>
      <c r="C24" s="113">
        <v>8.9539778063797968</v>
      </c>
      <c r="D24" s="115">
        <v>5148</v>
      </c>
      <c r="E24" s="114">
        <v>5207</v>
      </c>
      <c r="F24" s="114">
        <v>5135</v>
      </c>
      <c r="G24" s="114">
        <v>5260</v>
      </c>
      <c r="H24" s="140">
        <v>5306</v>
      </c>
      <c r="I24" s="115">
        <v>-158</v>
      </c>
      <c r="J24" s="116">
        <v>-2.9777610252544289</v>
      </c>
    </row>
    <row r="25" spans="1:15" s="110" customFormat="1" ht="24.95" customHeight="1" x14ac:dyDescent="0.2">
      <c r="A25" s="193" t="s">
        <v>222</v>
      </c>
      <c r="B25" s="204" t="s">
        <v>159</v>
      </c>
      <c r="C25" s="113">
        <v>18.549761714265838</v>
      </c>
      <c r="D25" s="115">
        <v>10665</v>
      </c>
      <c r="E25" s="114">
        <v>10754</v>
      </c>
      <c r="F25" s="114">
        <v>10694</v>
      </c>
      <c r="G25" s="114">
        <v>10650</v>
      </c>
      <c r="H25" s="140">
        <v>10697</v>
      </c>
      <c r="I25" s="115">
        <v>-32</v>
      </c>
      <c r="J25" s="116">
        <v>-0.29914929419463399</v>
      </c>
    </row>
    <row r="26" spans="1:15" s="110" customFormat="1" ht="24.95" customHeight="1" x14ac:dyDescent="0.2">
      <c r="A26" s="201">
        <v>782.78300000000002</v>
      </c>
      <c r="B26" s="203" t="s">
        <v>160</v>
      </c>
      <c r="C26" s="113">
        <v>1.5636414234528819</v>
      </c>
      <c r="D26" s="115">
        <v>899</v>
      </c>
      <c r="E26" s="114">
        <v>962</v>
      </c>
      <c r="F26" s="114">
        <v>992</v>
      </c>
      <c r="G26" s="114">
        <v>974</v>
      </c>
      <c r="H26" s="140">
        <v>977</v>
      </c>
      <c r="I26" s="115">
        <v>-78</v>
      </c>
      <c r="J26" s="116">
        <v>-7.9836233367451381</v>
      </c>
    </row>
    <row r="27" spans="1:15" s="110" customFormat="1" ht="24.95" customHeight="1" x14ac:dyDescent="0.2">
      <c r="A27" s="193" t="s">
        <v>161</v>
      </c>
      <c r="B27" s="199" t="s">
        <v>162</v>
      </c>
      <c r="C27" s="113">
        <v>0.30785821129161306</v>
      </c>
      <c r="D27" s="115">
        <v>177</v>
      </c>
      <c r="E27" s="114">
        <v>161</v>
      </c>
      <c r="F27" s="114">
        <v>171</v>
      </c>
      <c r="G27" s="114">
        <v>172</v>
      </c>
      <c r="H27" s="140">
        <v>170</v>
      </c>
      <c r="I27" s="115">
        <v>7</v>
      </c>
      <c r="J27" s="116">
        <v>4.117647058823529</v>
      </c>
    </row>
    <row r="28" spans="1:15" s="110" customFormat="1" ht="24.95" customHeight="1" x14ac:dyDescent="0.2">
      <c r="A28" s="193" t="s">
        <v>163</v>
      </c>
      <c r="B28" s="199" t="s">
        <v>164</v>
      </c>
      <c r="C28" s="113">
        <v>4.5204717013949285</v>
      </c>
      <c r="D28" s="115">
        <v>2599</v>
      </c>
      <c r="E28" s="114">
        <v>2580</v>
      </c>
      <c r="F28" s="114">
        <v>2212</v>
      </c>
      <c r="G28" s="114">
        <v>2592</v>
      </c>
      <c r="H28" s="140">
        <v>2577</v>
      </c>
      <c r="I28" s="115">
        <v>22</v>
      </c>
      <c r="J28" s="116">
        <v>0.85370585952658129</v>
      </c>
    </row>
    <row r="29" spans="1:15" s="110" customFormat="1" ht="24.95" customHeight="1" x14ac:dyDescent="0.2">
      <c r="A29" s="193">
        <v>86</v>
      </c>
      <c r="B29" s="199" t="s">
        <v>165</v>
      </c>
      <c r="C29" s="113">
        <v>4.3326260131491985</v>
      </c>
      <c r="D29" s="115">
        <v>2491</v>
      </c>
      <c r="E29" s="114">
        <v>2499</v>
      </c>
      <c r="F29" s="114">
        <v>2483</v>
      </c>
      <c r="G29" s="114">
        <v>2487</v>
      </c>
      <c r="H29" s="140">
        <v>2487</v>
      </c>
      <c r="I29" s="115">
        <v>4</v>
      </c>
      <c r="J29" s="116">
        <v>0.16083634901487737</v>
      </c>
    </row>
    <row r="30" spans="1:15" s="110" customFormat="1" ht="24.95" customHeight="1" x14ac:dyDescent="0.2">
      <c r="A30" s="193">
        <v>87.88</v>
      </c>
      <c r="B30" s="204" t="s">
        <v>166</v>
      </c>
      <c r="C30" s="113">
        <v>5.6266740877308941</v>
      </c>
      <c r="D30" s="115">
        <v>3235</v>
      </c>
      <c r="E30" s="114">
        <v>3239</v>
      </c>
      <c r="F30" s="114">
        <v>3170</v>
      </c>
      <c r="G30" s="114">
        <v>3209</v>
      </c>
      <c r="H30" s="140">
        <v>3231</v>
      </c>
      <c r="I30" s="115">
        <v>4</v>
      </c>
      <c r="J30" s="116">
        <v>0.12380068090374496</v>
      </c>
    </row>
    <row r="31" spans="1:15" s="110" customFormat="1" ht="24.95" customHeight="1" x14ac:dyDescent="0.2">
      <c r="A31" s="193" t="s">
        <v>167</v>
      </c>
      <c r="B31" s="199" t="s">
        <v>168</v>
      </c>
      <c r="C31" s="113">
        <v>10.827216753052493</v>
      </c>
      <c r="D31" s="115">
        <v>6225</v>
      </c>
      <c r="E31" s="114">
        <v>6436</v>
      </c>
      <c r="F31" s="114">
        <v>6433</v>
      </c>
      <c r="G31" s="114">
        <v>6494</v>
      </c>
      <c r="H31" s="140">
        <v>6474</v>
      </c>
      <c r="I31" s="115">
        <v>-249</v>
      </c>
      <c r="J31" s="116">
        <v>-3.8461538461538463</v>
      </c>
    </row>
    <row r="32" spans="1:15" s="110" customFormat="1" ht="24.95" customHeight="1" x14ac:dyDescent="0.2">
      <c r="A32" s="193"/>
      <c r="B32" s="204" t="s">
        <v>169</v>
      </c>
      <c r="C32" s="113" t="s">
        <v>513</v>
      </c>
      <c r="D32" s="115" t="s">
        <v>513</v>
      </c>
      <c r="E32" s="114" t="s">
        <v>513</v>
      </c>
      <c r="F32" s="114" t="s">
        <v>513</v>
      </c>
      <c r="G32" s="114" t="s">
        <v>513</v>
      </c>
      <c r="H32" s="140" t="s">
        <v>513</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0.12175183497408425</v>
      </c>
      <c r="D34" s="115">
        <v>70</v>
      </c>
      <c r="E34" s="114">
        <v>66</v>
      </c>
      <c r="F34" s="114">
        <v>67</v>
      </c>
      <c r="G34" s="114">
        <v>89</v>
      </c>
      <c r="H34" s="140">
        <v>70</v>
      </c>
      <c r="I34" s="115">
        <v>0</v>
      </c>
      <c r="J34" s="116">
        <v>0</v>
      </c>
    </row>
    <row r="35" spans="1:10" s="110" customFormat="1" ht="24.95" customHeight="1" x14ac:dyDescent="0.2">
      <c r="A35" s="292" t="s">
        <v>171</v>
      </c>
      <c r="B35" s="293" t="s">
        <v>172</v>
      </c>
      <c r="C35" s="113">
        <v>5.5988450968796748</v>
      </c>
      <c r="D35" s="115">
        <v>3219</v>
      </c>
      <c r="E35" s="114">
        <v>3285</v>
      </c>
      <c r="F35" s="114">
        <v>3320</v>
      </c>
      <c r="G35" s="114">
        <v>3380</v>
      </c>
      <c r="H35" s="140">
        <v>3314</v>
      </c>
      <c r="I35" s="115">
        <v>-95</v>
      </c>
      <c r="J35" s="116">
        <v>-2.8666264333132165</v>
      </c>
    </row>
    <row r="36" spans="1:10" s="110" customFormat="1" ht="24.95" customHeight="1" x14ac:dyDescent="0.2">
      <c r="A36" s="294" t="s">
        <v>173</v>
      </c>
      <c r="B36" s="295" t="s">
        <v>174</v>
      </c>
      <c r="C36" s="125">
        <v>94.279403068146237</v>
      </c>
      <c r="D36" s="143">
        <v>54205</v>
      </c>
      <c r="E36" s="144">
        <v>56038</v>
      </c>
      <c r="F36" s="144">
        <v>55216</v>
      </c>
      <c r="G36" s="144">
        <v>55589</v>
      </c>
      <c r="H36" s="145">
        <v>55752</v>
      </c>
      <c r="I36" s="143">
        <v>-1547</v>
      </c>
      <c r="J36" s="146">
        <v>-2.7747883484000573</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11:B11"/>
    <mergeCell ref="A39:J39"/>
    <mergeCell ref="A40:J40"/>
    <mergeCell ref="A3:J3"/>
    <mergeCell ref="A4:J4"/>
    <mergeCell ref="A5:D5"/>
    <mergeCell ref="A7:B9"/>
    <mergeCell ref="C7:C10"/>
    <mergeCell ref="D7:H7"/>
    <mergeCell ref="I7:J8"/>
    <mergeCell ref="D8:D9"/>
    <mergeCell ref="E8:E9"/>
    <mergeCell ref="F8:F9"/>
    <mergeCell ref="G8:G9"/>
    <mergeCell ref="H8:H9"/>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331</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332</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92" t="s">
        <v>97</v>
      </c>
      <c r="F8" s="592" t="s">
        <v>98</v>
      </c>
      <c r="G8" s="592" t="s">
        <v>99</v>
      </c>
      <c r="H8" s="592" t="s">
        <v>100</v>
      </c>
      <c r="I8" s="592" t="s">
        <v>101</v>
      </c>
      <c r="J8" s="590"/>
      <c r="K8" s="591"/>
    </row>
    <row r="9" spans="1:15" ht="12" customHeight="1" x14ac:dyDescent="0.2">
      <c r="A9" s="578"/>
      <c r="B9" s="579"/>
      <c r="C9" s="579"/>
      <c r="D9" s="583"/>
      <c r="E9" s="593"/>
      <c r="F9" s="593"/>
      <c r="G9" s="593"/>
      <c r="H9" s="593"/>
      <c r="I9" s="593"/>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57494</v>
      </c>
      <c r="F11" s="264">
        <v>59389</v>
      </c>
      <c r="G11" s="264">
        <v>58603</v>
      </c>
      <c r="H11" s="264">
        <v>59058</v>
      </c>
      <c r="I11" s="265">
        <v>59136</v>
      </c>
      <c r="J11" s="263">
        <v>-1642</v>
      </c>
      <c r="K11" s="266">
        <v>-2.7766504329004329</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47.057084217483563</v>
      </c>
      <c r="E13" s="115">
        <v>27055</v>
      </c>
      <c r="F13" s="114">
        <v>27773</v>
      </c>
      <c r="G13" s="114">
        <v>27601</v>
      </c>
      <c r="H13" s="114">
        <v>27529</v>
      </c>
      <c r="I13" s="140">
        <v>27601</v>
      </c>
      <c r="J13" s="115">
        <v>-546</v>
      </c>
      <c r="K13" s="116">
        <v>-1.9781891960436215</v>
      </c>
    </row>
    <row r="14" spans="1:15" ht="15.95" customHeight="1" x14ac:dyDescent="0.2">
      <c r="A14" s="306" t="s">
        <v>230</v>
      </c>
      <c r="B14" s="307"/>
      <c r="C14" s="308"/>
      <c r="D14" s="113">
        <v>39.042334852332417</v>
      </c>
      <c r="E14" s="115">
        <v>22447</v>
      </c>
      <c r="F14" s="114">
        <v>23544</v>
      </c>
      <c r="G14" s="114">
        <v>23364</v>
      </c>
      <c r="H14" s="114">
        <v>23460</v>
      </c>
      <c r="I14" s="140">
        <v>23530</v>
      </c>
      <c r="J14" s="115">
        <v>-1083</v>
      </c>
      <c r="K14" s="116">
        <v>-4.6026349341266473</v>
      </c>
    </row>
    <row r="15" spans="1:15" ht="15.95" customHeight="1" x14ac:dyDescent="0.2">
      <c r="A15" s="306" t="s">
        <v>231</v>
      </c>
      <c r="B15" s="307"/>
      <c r="C15" s="308"/>
      <c r="D15" s="113">
        <v>4.7500608759174874</v>
      </c>
      <c r="E15" s="115">
        <v>2731</v>
      </c>
      <c r="F15" s="114">
        <v>2753</v>
      </c>
      <c r="G15" s="114">
        <v>2709</v>
      </c>
      <c r="H15" s="114">
        <v>2707</v>
      </c>
      <c r="I15" s="140">
        <v>2703</v>
      </c>
      <c r="J15" s="115">
        <v>28</v>
      </c>
      <c r="K15" s="116">
        <v>1.0358860525342213</v>
      </c>
    </row>
    <row r="16" spans="1:15" ht="15.95" customHeight="1" x14ac:dyDescent="0.2">
      <c r="A16" s="306" t="s">
        <v>232</v>
      </c>
      <c r="B16" s="307"/>
      <c r="C16" s="308"/>
      <c r="D16" s="113">
        <v>6.15542491390406</v>
      </c>
      <c r="E16" s="115">
        <v>3539</v>
      </c>
      <c r="F16" s="114">
        <v>3549</v>
      </c>
      <c r="G16" s="114">
        <v>3155</v>
      </c>
      <c r="H16" s="114">
        <v>3543</v>
      </c>
      <c r="I16" s="140">
        <v>3523</v>
      </c>
      <c r="J16" s="115">
        <v>16</v>
      </c>
      <c r="K16" s="116">
        <v>0.45415838773772355</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0.19654224788673599</v>
      </c>
      <c r="E18" s="115">
        <v>113</v>
      </c>
      <c r="F18" s="114">
        <v>113</v>
      </c>
      <c r="G18" s="114">
        <v>119</v>
      </c>
      <c r="H18" s="114">
        <v>110</v>
      </c>
      <c r="I18" s="140">
        <v>103</v>
      </c>
      <c r="J18" s="115">
        <v>10</v>
      </c>
      <c r="K18" s="116">
        <v>9.7087378640776691</v>
      </c>
    </row>
    <row r="19" spans="1:11" ht="14.1" customHeight="1" x14ac:dyDescent="0.2">
      <c r="A19" s="306" t="s">
        <v>235</v>
      </c>
      <c r="B19" s="307" t="s">
        <v>236</v>
      </c>
      <c r="C19" s="308"/>
      <c r="D19" s="113">
        <v>0.10783733954847462</v>
      </c>
      <c r="E19" s="115">
        <v>62</v>
      </c>
      <c r="F19" s="114">
        <v>62</v>
      </c>
      <c r="G19" s="114">
        <v>65</v>
      </c>
      <c r="H19" s="114">
        <v>64</v>
      </c>
      <c r="I19" s="140">
        <v>58</v>
      </c>
      <c r="J19" s="115">
        <v>4</v>
      </c>
      <c r="K19" s="116">
        <v>6.8965517241379306</v>
      </c>
    </row>
    <row r="20" spans="1:11" ht="14.1" customHeight="1" x14ac:dyDescent="0.2">
      <c r="A20" s="306">
        <v>12</v>
      </c>
      <c r="B20" s="307" t="s">
        <v>237</v>
      </c>
      <c r="C20" s="308"/>
      <c r="D20" s="113">
        <v>0.79138692733154758</v>
      </c>
      <c r="E20" s="115">
        <v>455</v>
      </c>
      <c r="F20" s="114">
        <v>457</v>
      </c>
      <c r="G20" s="114">
        <v>479</v>
      </c>
      <c r="H20" s="114">
        <v>476</v>
      </c>
      <c r="I20" s="140">
        <v>466</v>
      </c>
      <c r="J20" s="115">
        <v>-11</v>
      </c>
      <c r="K20" s="116">
        <v>-2.3605150214592276</v>
      </c>
    </row>
    <row r="21" spans="1:11" ht="14.1" customHeight="1" x14ac:dyDescent="0.2">
      <c r="A21" s="306">
        <v>21</v>
      </c>
      <c r="B21" s="307" t="s">
        <v>238</v>
      </c>
      <c r="C21" s="308"/>
      <c r="D21" s="113">
        <v>2.956830277942046E-2</v>
      </c>
      <c r="E21" s="115">
        <v>17</v>
      </c>
      <c r="F21" s="114">
        <v>19</v>
      </c>
      <c r="G21" s="114">
        <v>21</v>
      </c>
      <c r="H21" s="114">
        <v>17</v>
      </c>
      <c r="I21" s="140">
        <v>19</v>
      </c>
      <c r="J21" s="115">
        <v>-2</v>
      </c>
      <c r="K21" s="116">
        <v>-10.526315789473685</v>
      </c>
    </row>
    <row r="22" spans="1:11" ht="14.1" customHeight="1" x14ac:dyDescent="0.2">
      <c r="A22" s="306">
        <v>22</v>
      </c>
      <c r="B22" s="307" t="s">
        <v>239</v>
      </c>
      <c r="C22" s="308"/>
      <c r="D22" s="113">
        <v>0.1861063763175288</v>
      </c>
      <c r="E22" s="115">
        <v>107</v>
      </c>
      <c r="F22" s="114">
        <v>116</v>
      </c>
      <c r="G22" s="114">
        <v>105</v>
      </c>
      <c r="H22" s="114">
        <v>106</v>
      </c>
      <c r="I22" s="140">
        <v>104</v>
      </c>
      <c r="J22" s="115">
        <v>3</v>
      </c>
      <c r="K22" s="116">
        <v>2.8846153846153846</v>
      </c>
    </row>
    <row r="23" spans="1:11" ht="14.1" customHeight="1" x14ac:dyDescent="0.2">
      <c r="A23" s="306">
        <v>23</v>
      </c>
      <c r="B23" s="307" t="s">
        <v>240</v>
      </c>
      <c r="C23" s="308"/>
      <c r="D23" s="113">
        <v>0.42091348662469125</v>
      </c>
      <c r="E23" s="115">
        <v>242</v>
      </c>
      <c r="F23" s="114">
        <v>233</v>
      </c>
      <c r="G23" s="114">
        <v>240</v>
      </c>
      <c r="H23" s="114">
        <v>244</v>
      </c>
      <c r="I23" s="140">
        <v>249</v>
      </c>
      <c r="J23" s="115">
        <v>-7</v>
      </c>
      <c r="K23" s="116">
        <v>-2.8112449799196786</v>
      </c>
    </row>
    <row r="24" spans="1:11" ht="14.1" customHeight="1" x14ac:dyDescent="0.2">
      <c r="A24" s="306">
        <v>24</v>
      </c>
      <c r="B24" s="307" t="s">
        <v>241</v>
      </c>
      <c r="C24" s="308"/>
      <c r="D24" s="113">
        <v>0.32351201864542389</v>
      </c>
      <c r="E24" s="115">
        <v>186</v>
      </c>
      <c r="F24" s="114">
        <v>196</v>
      </c>
      <c r="G24" s="114">
        <v>195</v>
      </c>
      <c r="H24" s="114">
        <v>203</v>
      </c>
      <c r="I24" s="140">
        <v>206</v>
      </c>
      <c r="J24" s="115">
        <v>-20</v>
      </c>
      <c r="K24" s="116">
        <v>-9.7087378640776691</v>
      </c>
    </row>
    <row r="25" spans="1:11" ht="14.1" customHeight="1" x14ac:dyDescent="0.2">
      <c r="A25" s="306">
        <v>25</v>
      </c>
      <c r="B25" s="307" t="s">
        <v>242</v>
      </c>
      <c r="C25" s="308"/>
      <c r="D25" s="113">
        <v>0.73225032177270677</v>
      </c>
      <c r="E25" s="115">
        <v>421</v>
      </c>
      <c r="F25" s="114">
        <v>417</v>
      </c>
      <c r="G25" s="114">
        <v>424</v>
      </c>
      <c r="H25" s="114">
        <v>422</v>
      </c>
      <c r="I25" s="140">
        <v>405</v>
      </c>
      <c r="J25" s="115">
        <v>16</v>
      </c>
      <c r="K25" s="116">
        <v>3.9506172839506171</v>
      </c>
    </row>
    <row r="26" spans="1:11" ht="14.1" customHeight="1" x14ac:dyDescent="0.2">
      <c r="A26" s="306">
        <v>26</v>
      </c>
      <c r="B26" s="307" t="s">
        <v>243</v>
      </c>
      <c r="C26" s="308"/>
      <c r="D26" s="113">
        <v>0.50440045917834908</v>
      </c>
      <c r="E26" s="115">
        <v>290</v>
      </c>
      <c r="F26" s="114">
        <v>296</v>
      </c>
      <c r="G26" s="114">
        <v>311</v>
      </c>
      <c r="H26" s="114">
        <v>326</v>
      </c>
      <c r="I26" s="140">
        <v>321</v>
      </c>
      <c r="J26" s="115">
        <v>-31</v>
      </c>
      <c r="K26" s="116">
        <v>-9.657320872274143</v>
      </c>
    </row>
    <row r="27" spans="1:11" ht="14.1" customHeight="1" x14ac:dyDescent="0.2">
      <c r="A27" s="306">
        <v>27</v>
      </c>
      <c r="B27" s="307" t="s">
        <v>244</v>
      </c>
      <c r="C27" s="308"/>
      <c r="D27" s="113">
        <v>0.41047761505548402</v>
      </c>
      <c r="E27" s="115">
        <v>236</v>
      </c>
      <c r="F27" s="114">
        <v>232</v>
      </c>
      <c r="G27" s="114">
        <v>230</v>
      </c>
      <c r="H27" s="114">
        <v>226</v>
      </c>
      <c r="I27" s="140">
        <v>224</v>
      </c>
      <c r="J27" s="115">
        <v>12</v>
      </c>
      <c r="K27" s="116">
        <v>5.3571428571428568</v>
      </c>
    </row>
    <row r="28" spans="1:11" ht="14.1" customHeight="1" x14ac:dyDescent="0.2">
      <c r="A28" s="306">
        <v>28</v>
      </c>
      <c r="B28" s="307" t="s">
        <v>245</v>
      </c>
      <c r="C28" s="308"/>
      <c r="D28" s="113">
        <v>0.20523880752774201</v>
      </c>
      <c r="E28" s="115">
        <v>118</v>
      </c>
      <c r="F28" s="114">
        <v>122</v>
      </c>
      <c r="G28" s="114">
        <v>116</v>
      </c>
      <c r="H28" s="114">
        <v>123</v>
      </c>
      <c r="I28" s="140">
        <v>122</v>
      </c>
      <c r="J28" s="115">
        <v>-4</v>
      </c>
      <c r="K28" s="116">
        <v>-3.278688524590164</v>
      </c>
    </row>
    <row r="29" spans="1:11" ht="14.1" customHeight="1" x14ac:dyDescent="0.2">
      <c r="A29" s="306">
        <v>29</v>
      </c>
      <c r="B29" s="307" t="s">
        <v>246</v>
      </c>
      <c r="C29" s="308"/>
      <c r="D29" s="113">
        <v>2.9394371586600343</v>
      </c>
      <c r="E29" s="115">
        <v>1690</v>
      </c>
      <c r="F29" s="114">
        <v>1877</v>
      </c>
      <c r="G29" s="114">
        <v>1858</v>
      </c>
      <c r="H29" s="114">
        <v>1881</v>
      </c>
      <c r="I29" s="140">
        <v>1811</v>
      </c>
      <c r="J29" s="115">
        <v>-121</v>
      </c>
      <c r="K29" s="116">
        <v>-6.6813914964108223</v>
      </c>
    </row>
    <row r="30" spans="1:11" ht="14.1" customHeight="1" x14ac:dyDescent="0.2">
      <c r="A30" s="306" t="s">
        <v>247</v>
      </c>
      <c r="B30" s="307" t="s">
        <v>248</v>
      </c>
      <c r="C30" s="308"/>
      <c r="D30" s="113" t="s">
        <v>513</v>
      </c>
      <c r="E30" s="115" t="s">
        <v>513</v>
      </c>
      <c r="F30" s="114">
        <v>198</v>
      </c>
      <c r="G30" s="114" t="s">
        <v>513</v>
      </c>
      <c r="H30" s="114" t="s">
        <v>513</v>
      </c>
      <c r="I30" s="140" t="s">
        <v>513</v>
      </c>
      <c r="J30" s="115" t="s">
        <v>513</v>
      </c>
      <c r="K30" s="116" t="s">
        <v>513</v>
      </c>
    </row>
    <row r="31" spans="1:11" ht="14.1" customHeight="1" x14ac:dyDescent="0.2">
      <c r="A31" s="306" t="s">
        <v>249</v>
      </c>
      <c r="B31" s="307" t="s">
        <v>250</v>
      </c>
      <c r="C31" s="308"/>
      <c r="D31" s="113">
        <v>2.603749956517202</v>
      </c>
      <c r="E31" s="115">
        <v>1497</v>
      </c>
      <c r="F31" s="114">
        <v>1676</v>
      </c>
      <c r="G31" s="114">
        <v>1659</v>
      </c>
      <c r="H31" s="114">
        <v>1675</v>
      </c>
      <c r="I31" s="140">
        <v>1610</v>
      </c>
      <c r="J31" s="115">
        <v>-113</v>
      </c>
      <c r="K31" s="116">
        <v>-7.0186335403726705</v>
      </c>
    </row>
    <row r="32" spans="1:11" ht="14.1" customHeight="1" x14ac:dyDescent="0.2">
      <c r="A32" s="306">
        <v>31</v>
      </c>
      <c r="B32" s="307" t="s">
        <v>251</v>
      </c>
      <c r="C32" s="308"/>
      <c r="D32" s="113">
        <v>0.16175600932271195</v>
      </c>
      <c r="E32" s="115">
        <v>93</v>
      </c>
      <c r="F32" s="114">
        <v>87</v>
      </c>
      <c r="G32" s="114">
        <v>88</v>
      </c>
      <c r="H32" s="114">
        <v>85</v>
      </c>
      <c r="I32" s="140">
        <v>87</v>
      </c>
      <c r="J32" s="115">
        <v>6</v>
      </c>
      <c r="K32" s="116">
        <v>6.8965517241379306</v>
      </c>
    </row>
    <row r="33" spans="1:11" ht="14.1" customHeight="1" x14ac:dyDescent="0.2">
      <c r="A33" s="306">
        <v>32</v>
      </c>
      <c r="B33" s="307" t="s">
        <v>252</v>
      </c>
      <c r="C33" s="308"/>
      <c r="D33" s="113">
        <v>0.60180192715761649</v>
      </c>
      <c r="E33" s="115">
        <v>346</v>
      </c>
      <c r="F33" s="114">
        <v>362</v>
      </c>
      <c r="G33" s="114">
        <v>382</v>
      </c>
      <c r="H33" s="114">
        <v>420</v>
      </c>
      <c r="I33" s="140">
        <v>385</v>
      </c>
      <c r="J33" s="115">
        <v>-39</v>
      </c>
      <c r="K33" s="116">
        <v>-10.129870129870129</v>
      </c>
    </row>
    <row r="34" spans="1:11" ht="14.1" customHeight="1" x14ac:dyDescent="0.2">
      <c r="A34" s="306">
        <v>33</v>
      </c>
      <c r="B34" s="307" t="s">
        <v>253</v>
      </c>
      <c r="C34" s="308"/>
      <c r="D34" s="113">
        <v>0.30264027550700945</v>
      </c>
      <c r="E34" s="115">
        <v>174</v>
      </c>
      <c r="F34" s="114">
        <v>194</v>
      </c>
      <c r="G34" s="114">
        <v>213</v>
      </c>
      <c r="H34" s="114">
        <v>226</v>
      </c>
      <c r="I34" s="140">
        <v>190</v>
      </c>
      <c r="J34" s="115">
        <v>-16</v>
      </c>
      <c r="K34" s="116">
        <v>-8.4210526315789469</v>
      </c>
    </row>
    <row r="35" spans="1:11" ht="14.1" customHeight="1" x14ac:dyDescent="0.2">
      <c r="A35" s="306">
        <v>34</v>
      </c>
      <c r="B35" s="307" t="s">
        <v>254</v>
      </c>
      <c r="C35" s="308"/>
      <c r="D35" s="113">
        <v>2.4663443141893069</v>
      </c>
      <c r="E35" s="115">
        <v>1418</v>
      </c>
      <c r="F35" s="114">
        <v>1450</v>
      </c>
      <c r="G35" s="114">
        <v>1455</v>
      </c>
      <c r="H35" s="114">
        <v>1447</v>
      </c>
      <c r="I35" s="140">
        <v>1431</v>
      </c>
      <c r="J35" s="115">
        <v>-13</v>
      </c>
      <c r="K35" s="116">
        <v>-0.90845562543675751</v>
      </c>
    </row>
    <row r="36" spans="1:11" ht="14.1" customHeight="1" x14ac:dyDescent="0.2">
      <c r="A36" s="306">
        <v>41</v>
      </c>
      <c r="B36" s="307" t="s">
        <v>255</v>
      </c>
      <c r="C36" s="308"/>
      <c r="D36" s="113">
        <v>0.24002504609176609</v>
      </c>
      <c r="E36" s="115">
        <v>138</v>
      </c>
      <c r="F36" s="114">
        <v>139</v>
      </c>
      <c r="G36" s="114">
        <v>136</v>
      </c>
      <c r="H36" s="114">
        <v>136</v>
      </c>
      <c r="I36" s="140">
        <v>135</v>
      </c>
      <c r="J36" s="115">
        <v>3</v>
      </c>
      <c r="K36" s="116">
        <v>2.2222222222222223</v>
      </c>
    </row>
    <row r="37" spans="1:11" ht="14.1" customHeight="1" x14ac:dyDescent="0.2">
      <c r="A37" s="306">
        <v>42</v>
      </c>
      <c r="B37" s="307" t="s">
        <v>256</v>
      </c>
      <c r="C37" s="308"/>
      <c r="D37" s="113">
        <v>6.2615229415243334E-2</v>
      </c>
      <c r="E37" s="115">
        <v>36</v>
      </c>
      <c r="F37" s="114">
        <v>40</v>
      </c>
      <c r="G37" s="114">
        <v>44</v>
      </c>
      <c r="H37" s="114">
        <v>40</v>
      </c>
      <c r="I37" s="140">
        <v>39</v>
      </c>
      <c r="J37" s="115">
        <v>-3</v>
      </c>
      <c r="K37" s="116">
        <v>-7.6923076923076925</v>
      </c>
    </row>
    <row r="38" spans="1:11" ht="14.1" customHeight="1" x14ac:dyDescent="0.2">
      <c r="A38" s="306">
        <v>43</v>
      </c>
      <c r="B38" s="307" t="s">
        <v>257</v>
      </c>
      <c r="C38" s="308"/>
      <c r="D38" s="113">
        <v>0.48874665182453819</v>
      </c>
      <c r="E38" s="115">
        <v>281</v>
      </c>
      <c r="F38" s="114">
        <v>284</v>
      </c>
      <c r="G38" s="114">
        <v>268</v>
      </c>
      <c r="H38" s="114">
        <v>268</v>
      </c>
      <c r="I38" s="140">
        <v>273</v>
      </c>
      <c r="J38" s="115">
        <v>8</v>
      </c>
      <c r="K38" s="116">
        <v>2.9304029304029302</v>
      </c>
    </row>
    <row r="39" spans="1:11" ht="14.1" customHeight="1" x14ac:dyDescent="0.2">
      <c r="A39" s="306">
        <v>51</v>
      </c>
      <c r="B39" s="307" t="s">
        <v>258</v>
      </c>
      <c r="C39" s="308"/>
      <c r="D39" s="113">
        <v>9.134866246912722</v>
      </c>
      <c r="E39" s="115">
        <v>5252</v>
      </c>
      <c r="F39" s="114">
        <v>5309</v>
      </c>
      <c r="G39" s="114">
        <v>5340</v>
      </c>
      <c r="H39" s="114">
        <v>5341</v>
      </c>
      <c r="I39" s="140">
        <v>5317</v>
      </c>
      <c r="J39" s="115">
        <v>-65</v>
      </c>
      <c r="K39" s="116">
        <v>-1.2224938875305624</v>
      </c>
    </row>
    <row r="40" spans="1:11" ht="14.1" customHeight="1" x14ac:dyDescent="0.2">
      <c r="A40" s="306" t="s">
        <v>259</v>
      </c>
      <c r="B40" s="307" t="s">
        <v>260</v>
      </c>
      <c r="C40" s="308"/>
      <c r="D40" s="113">
        <v>8.7574355584930608</v>
      </c>
      <c r="E40" s="115">
        <v>5035</v>
      </c>
      <c r="F40" s="114">
        <v>5083</v>
      </c>
      <c r="G40" s="114">
        <v>5115</v>
      </c>
      <c r="H40" s="114">
        <v>5098</v>
      </c>
      <c r="I40" s="140">
        <v>5086</v>
      </c>
      <c r="J40" s="115">
        <v>-51</v>
      </c>
      <c r="K40" s="116">
        <v>-1.0027526543452614</v>
      </c>
    </row>
    <row r="41" spans="1:11" ht="14.1" customHeight="1" x14ac:dyDescent="0.2">
      <c r="A41" s="306"/>
      <c r="B41" s="307" t="s">
        <v>261</v>
      </c>
      <c r="C41" s="308"/>
      <c r="D41" s="113">
        <v>4.0369429853549939</v>
      </c>
      <c r="E41" s="115">
        <v>2321</v>
      </c>
      <c r="F41" s="114">
        <v>2364</v>
      </c>
      <c r="G41" s="114">
        <v>2375</v>
      </c>
      <c r="H41" s="114">
        <v>2371</v>
      </c>
      <c r="I41" s="140">
        <v>2404</v>
      </c>
      <c r="J41" s="115">
        <v>-83</v>
      </c>
      <c r="K41" s="116">
        <v>-3.4525790349417638</v>
      </c>
    </row>
    <row r="42" spans="1:11" ht="14.1" customHeight="1" x14ac:dyDescent="0.2">
      <c r="A42" s="306">
        <v>52</v>
      </c>
      <c r="B42" s="307" t="s">
        <v>262</v>
      </c>
      <c r="C42" s="308"/>
      <c r="D42" s="113">
        <v>4.3848053709952346</v>
      </c>
      <c r="E42" s="115">
        <v>2521</v>
      </c>
      <c r="F42" s="114">
        <v>2586</v>
      </c>
      <c r="G42" s="114">
        <v>2606</v>
      </c>
      <c r="H42" s="114">
        <v>2640</v>
      </c>
      <c r="I42" s="140">
        <v>2715</v>
      </c>
      <c r="J42" s="115">
        <v>-194</v>
      </c>
      <c r="K42" s="116">
        <v>-7.1454880294659304</v>
      </c>
    </row>
    <row r="43" spans="1:11" ht="14.1" customHeight="1" x14ac:dyDescent="0.2">
      <c r="A43" s="306" t="s">
        <v>263</v>
      </c>
      <c r="B43" s="307" t="s">
        <v>264</v>
      </c>
      <c r="C43" s="308"/>
      <c r="D43" s="113">
        <v>4.2300066093853275</v>
      </c>
      <c r="E43" s="115">
        <v>2432</v>
      </c>
      <c r="F43" s="114">
        <v>2491</v>
      </c>
      <c r="G43" s="114">
        <v>2509</v>
      </c>
      <c r="H43" s="114">
        <v>2521</v>
      </c>
      <c r="I43" s="140">
        <v>2599</v>
      </c>
      <c r="J43" s="115">
        <v>-167</v>
      </c>
      <c r="K43" s="116">
        <v>-6.425548287803001</v>
      </c>
    </row>
    <row r="44" spans="1:11" ht="14.1" customHeight="1" x14ac:dyDescent="0.2">
      <c r="A44" s="306">
        <v>53</v>
      </c>
      <c r="B44" s="307" t="s">
        <v>265</v>
      </c>
      <c r="C44" s="308"/>
      <c r="D44" s="113">
        <v>2.0593453229902252</v>
      </c>
      <c r="E44" s="115">
        <v>1184</v>
      </c>
      <c r="F44" s="114">
        <v>1215</v>
      </c>
      <c r="G44" s="114">
        <v>1164</v>
      </c>
      <c r="H44" s="114">
        <v>1158</v>
      </c>
      <c r="I44" s="140">
        <v>1165</v>
      </c>
      <c r="J44" s="115">
        <v>19</v>
      </c>
      <c r="K44" s="116">
        <v>1.6309012875536482</v>
      </c>
    </row>
    <row r="45" spans="1:11" ht="14.1" customHeight="1" x14ac:dyDescent="0.2">
      <c r="A45" s="306" t="s">
        <v>266</v>
      </c>
      <c r="B45" s="307" t="s">
        <v>267</v>
      </c>
      <c r="C45" s="308"/>
      <c r="D45" s="113">
        <v>2.0367342679236096</v>
      </c>
      <c r="E45" s="115">
        <v>1171</v>
      </c>
      <c r="F45" s="114">
        <v>1202</v>
      </c>
      <c r="G45" s="114">
        <v>1151</v>
      </c>
      <c r="H45" s="114">
        <v>1143</v>
      </c>
      <c r="I45" s="140">
        <v>1151</v>
      </c>
      <c r="J45" s="115">
        <v>20</v>
      </c>
      <c r="K45" s="116">
        <v>1.737619461337967</v>
      </c>
    </row>
    <row r="46" spans="1:11" ht="14.1" customHeight="1" x14ac:dyDescent="0.2">
      <c r="A46" s="306">
        <v>54</v>
      </c>
      <c r="B46" s="307" t="s">
        <v>268</v>
      </c>
      <c r="C46" s="308"/>
      <c r="D46" s="113">
        <v>19.951647128396008</v>
      </c>
      <c r="E46" s="115">
        <v>11471</v>
      </c>
      <c r="F46" s="114">
        <v>11552</v>
      </c>
      <c r="G46" s="114">
        <v>11512</v>
      </c>
      <c r="H46" s="114">
        <v>11451</v>
      </c>
      <c r="I46" s="140">
        <v>11484</v>
      </c>
      <c r="J46" s="115">
        <v>-13</v>
      </c>
      <c r="K46" s="116">
        <v>-0.11320097526994079</v>
      </c>
    </row>
    <row r="47" spans="1:11" ht="14.1" customHeight="1" x14ac:dyDescent="0.2">
      <c r="A47" s="306">
        <v>61</v>
      </c>
      <c r="B47" s="307" t="s">
        <v>269</v>
      </c>
      <c r="C47" s="308"/>
      <c r="D47" s="113">
        <v>0.61571642258322612</v>
      </c>
      <c r="E47" s="115">
        <v>354</v>
      </c>
      <c r="F47" s="114">
        <v>380</v>
      </c>
      <c r="G47" s="114">
        <v>369</v>
      </c>
      <c r="H47" s="114">
        <v>375</v>
      </c>
      <c r="I47" s="140">
        <v>372</v>
      </c>
      <c r="J47" s="115">
        <v>-18</v>
      </c>
      <c r="K47" s="116">
        <v>-4.838709677419355</v>
      </c>
    </row>
    <row r="48" spans="1:11" ht="14.1" customHeight="1" x14ac:dyDescent="0.2">
      <c r="A48" s="306">
        <v>62</v>
      </c>
      <c r="B48" s="307" t="s">
        <v>270</v>
      </c>
      <c r="C48" s="308"/>
      <c r="D48" s="113">
        <v>10.277594183740913</v>
      </c>
      <c r="E48" s="115">
        <v>5909</v>
      </c>
      <c r="F48" s="114">
        <v>6145</v>
      </c>
      <c r="G48" s="114">
        <v>5855</v>
      </c>
      <c r="H48" s="114">
        <v>5765</v>
      </c>
      <c r="I48" s="140">
        <v>5902</v>
      </c>
      <c r="J48" s="115">
        <v>7</v>
      </c>
      <c r="K48" s="116">
        <v>0.11860386309725517</v>
      </c>
    </row>
    <row r="49" spans="1:11" ht="14.1" customHeight="1" x14ac:dyDescent="0.2">
      <c r="A49" s="306">
        <v>63</v>
      </c>
      <c r="B49" s="307" t="s">
        <v>271</v>
      </c>
      <c r="C49" s="308"/>
      <c r="D49" s="113">
        <v>12.808293039273662</v>
      </c>
      <c r="E49" s="115">
        <v>7364</v>
      </c>
      <c r="F49" s="114">
        <v>8310</v>
      </c>
      <c r="G49" s="114">
        <v>8292</v>
      </c>
      <c r="H49" s="114">
        <v>8176</v>
      </c>
      <c r="I49" s="140">
        <v>8298</v>
      </c>
      <c r="J49" s="115">
        <v>-934</v>
      </c>
      <c r="K49" s="116">
        <v>-11.255724270908653</v>
      </c>
    </row>
    <row r="50" spans="1:11" ht="14.1" customHeight="1" x14ac:dyDescent="0.2">
      <c r="A50" s="306" t="s">
        <v>272</v>
      </c>
      <c r="B50" s="307" t="s">
        <v>273</v>
      </c>
      <c r="C50" s="308"/>
      <c r="D50" s="113">
        <v>0.84008766132118129</v>
      </c>
      <c r="E50" s="115">
        <v>483</v>
      </c>
      <c r="F50" s="114">
        <v>535</v>
      </c>
      <c r="G50" s="114">
        <v>508</v>
      </c>
      <c r="H50" s="114">
        <v>518</v>
      </c>
      <c r="I50" s="140">
        <v>505</v>
      </c>
      <c r="J50" s="115">
        <v>-22</v>
      </c>
      <c r="K50" s="116">
        <v>-4.3564356435643568</v>
      </c>
    </row>
    <row r="51" spans="1:11" ht="14.1" customHeight="1" x14ac:dyDescent="0.2">
      <c r="A51" s="306" t="s">
        <v>274</v>
      </c>
      <c r="B51" s="307" t="s">
        <v>275</v>
      </c>
      <c r="C51" s="308"/>
      <c r="D51" s="113">
        <v>11.22725849653877</v>
      </c>
      <c r="E51" s="115">
        <v>6455</v>
      </c>
      <c r="F51" s="114">
        <v>7307</v>
      </c>
      <c r="G51" s="114">
        <v>7271</v>
      </c>
      <c r="H51" s="114">
        <v>7135</v>
      </c>
      <c r="I51" s="140">
        <v>7325</v>
      </c>
      <c r="J51" s="115">
        <v>-870</v>
      </c>
      <c r="K51" s="116">
        <v>-11.877133105802049</v>
      </c>
    </row>
    <row r="52" spans="1:11" ht="14.1" customHeight="1" x14ac:dyDescent="0.2">
      <c r="A52" s="306">
        <v>71</v>
      </c>
      <c r="B52" s="307" t="s">
        <v>276</v>
      </c>
      <c r="C52" s="308"/>
      <c r="D52" s="113">
        <v>9.997564963300519</v>
      </c>
      <c r="E52" s="115">
        <v>5748</v>
      </c>
      <c r="F52" s="114">
        <v>5763</v>
      </c>
      <c r="G52" s="114">
        <v>5745</v>
      </c>
      <c r="H52" s="114">
        <v>5792</v>
      </c>
      <c r="I52" s="140">
        <v>5795</v>
      </c>
      <c r="J52" s="115">
        <v>-47</v>
      </c>
      <c r="K52" s="116">
        <v>-0.81104400345125105</v>
      </c>
    </row>
    <row r="53" spans="1:11" ht="14.1" customHeight="1" x14ac:dyDescent="0.2">
      <c r="A53" s="306" t="s">
        <v>277</v>
      </c>
      <c r="B53" s="307" t="s">
        <v>278</v>
      </c>
      <c r="C53" s="308"/>
      <c r="D53" s="113">
        <v>1.0575016523463319</v>
      </c>
      <c r="E53" s="115">
        <v>608</v>
      </c>
      <c r="F53" s="114">
        <v>583</v>
      </c>
      <c r="G53" s="114">
        <v>570</v>
      </c>
      <c r="H53" s="114">
        <v>547</v>
      </c>
      <c r="I53" s="140">
        <v>549</v>
      </c>
      <c r="J53" s="115">
        <v>59</v>
      </c>
      <c r="K53" s="116">
        <v>10.746812386156648</v>
      </c>
    </row>
    <row r="54" spans="1:11" ht="14.1" customHeight="1" x14ac:dyDescent="0.2">
      <c r="A54" s="306" t="s">
        <v>279</v>
      </c>
      <c r="B54" s="307" t="s">
        <v>280</v>
      </c>
      <c r="C54" s="308"/>
      <c r="D54" s="113">
        <v>8.4269662921348321</v>
      </c>
      <c r="E54" s="115">
        <v>4845</v>
      </c>
      <c r="F54" s="114">
        <v>4883</v>
      </c>
      <c r="G54" s="114">
        <v>4880</v>
      </c>
      <c r="H54" s="114">
        <v>4951</v>
      </c>
      <c r="I54" s="140">
        <v>4952</v>
      </c>
      <c r="J54" s="115">
        <v>-107</v>
      </c>
      <c r="K54" s="116">
        <v>-2.1607431340872374</v>
      </c>
    </row>
    <row r="55" spans="1:11" ht="14.1" customHeight="1" x14ac:dyDescent="0.2">
      <c r="A55" s="306">
        <v>72</v>
      </c>
      <c r="B55" s="307" t="s">
        <v>281</v>
      </c>
      <c r="C55" s="308"/>
      <c r="D55" s="113">
        <v>1.1740355515358125</v>
      </c>
      <c r="E55" s="115">
        <v>675</v>
      </c>
      <c r="F55" s="114">
        <v>649</v>
      </c>
      <c r="G55" s="114">
        <v>639</v>
      </c>
      <c r="H55" s="114">
        <v>653</v>
      </c>
      <c r="I55" s="140">
        <v>641</v>
      </c>
      <c r="J55" s="115">
        <v>34</v>
      </c>
      <c r="K55" s="116">
        <v>5.3042121684867398</v>
      </c>
    </row>
    <row r="56" spans="1:11" ht="14.1" customHeight="1" x14ac:dyDescent="0.2">
      <c r="A56" s="306" t="s">
        <v>282</v>
      </c>
      <c r="B56" s="307" t="s">
        <v>283</v>
      </c>
      <c r="C56" s="308"/>
      <c r="D56" s="113">
        <v>0.1391449542560963</v>
      </c>
      <c r="E56" s="115">
        <v>80</v>
      </c>
      <c r="F56" s="114">
        <v>80</v>
      </c>
      <c r="G56" s="114">
        <v>80</v>
      </c>
      <c r="H56" s="114">
        <v>86</v>
      </c>
      <c r="I56" s="140">
        <v>84</v>
      </c>
      <c r="J56" s="115">
        <v>-4</v>
      </c>
      <c r="K56" s="116">
        <v>-4.7619047619047619</v>
      </c>
    </row>
    <row r="57" spans="1:11" ht="14.1" customHeight="1" x14ac:dyDescent="0.2">
      <c r="A57" s="306" t="s">
        <v>284</v>
      </c>
      <c r="B57" s="307" t="s">
        <v>285</v>
      </c>
      <c r="C57" s="308"/>
      <c r="D57" s="113">
        <v>0.83486972553657768</v>
      </c>
      <c r="E57" s="115">
        <v>480</v>
      </c>
      <c r="F57" s="114">
        <v>463</v>
      </c>
      <c r="G57" s="114">
        <v>452</v>
      </c>
      <c r="H57" s="114">
        <v>455</v>
      </c>
      <c r="I57" s="140">
        <v>448</v>
      </c>
      <c r="J57" s="115">
        <v>32</v>
      </c>
      <c r="K57" s="116">
        <v>7.1428571428571432</v>
      </c>
    </row>
    <row r="58" spans="1:11" ht="14.1" customHeight="1" x14ac:dyDescent="0.2">
      <c r="A58" s="306">
        <v>73</v>
      </c>
      <c r="B58" s="307" t="s">
        <v>286</v>
      </c>
      <c r="C58" s="308"/>
      <c r="D58" s="113">
        <v>0.95662156051066194</v>
      </c>
      <c r="E58" s="115">
        <v>550</v>
      </c>
      <c r="F58" s="114">
        <v>555</v>
      </c>
      <c r="G58" s="114">
        <v>535</v>
      </c>
      <c r="H58" s="114">
        <v>549</v>
      </c>
      <c r="I58" s="140">
        <v>530</v>
      </c>
      <c r="J58" s="115">
        <v>20</v>
      </c>
      <c r="K58" s="116">
        <v>3.7735849056603774</v>
      </c>
    </row>
    <row r="59" spans="1:11" ht="14.1" customHeight="1" x14ac:dyDescent="0.2">
      <c r="A59" s="306" t="s">
        <v>287</v>
      </c>
      <c r="B59" s="307" t="s">
        <v>288</v>
      </c>
      <c r="C59" s="308"/>
      <c r="D59" s="113">
        <v>0.55484050509618399</v>
      </c>
      <c r="E59" s="115">
        <v>319</v>
      </c>
      <c r="F59" s="114">
        <v>322</v>
      </c>
      <c r="G59" s="114">
        <v>305</v>
      </c>
      <c r="H59" s="114">
        <v>308</v>
      </c>
      <c r="I59" s="140">
        <v>296</v>
      </c>
      <c r="J59" s="115">
        <v>23</v>
      </c>
      <c r="K59" s="116">
        <v>7.7702702702702702</v>
      </c>
    </row>
    <row r="60" spans="1:11" ht="14.1" customHeight="1" x14ac:dyDescent="0.2">
      <c r="A60" s="306">
        <v>81</v>
      </c>
      <c r="B60" s="307" t="s">
        <v>289</v>
      </c>
      <c r="C60" s="308"/>
      <c r="D60" s="113">
        <v>3.5708073885970708</v>
      </c>
      <c r="E60" s="115">
        <v>2053</v>
      </c>
      <c r="F60" s="114">
        <v>2072</v>
      </c>
      <c r="G60" s="114">
        <v>2045</v>
      </c>
      <c r="H60" s="114">
        <v>2077</v>
      </c>
      <c r="I60" s="140">
        <v>2082</v>
      </c>
      <c r="J60" s="115">
        <v>-29</v>
      </c>
      <c r="K60" s="116">
        <v>-1.3928914505283381</v>
      </c>
    </row>
    <row r="61" spans="1:11" ht="14.1" customHeight="1" x14ac:dyDescent="0.2">
      <c r="A61" s="306" t="s">
        <v>290</v>
      </c>
      <c r="B61" s="307" t="s">
        <v>291</v>
      </c>
      <c r="C61" s="308"/>
      <c r="D61" s="113">
        <v>1.0053222945002958</v>
      </c>
      <c r="E61" s="115">
        <v>578</v>
      </c>
      <c r="F61" s="114">
        <v>585</v>
      </c>
      <c r="G61" s="114">
        <v>587</v>
      </c>
      <c r="H61" s="114">
        <v>614</v>
      </c>
      <c r="I61" s="140">
        <v>622</v>
      </c>
      <c r="J61" s="115">
        <v>-44</v>
      </c>
      <c r="K61" s="116">
        <v>-7.07395498392283</v>
      </c>
    </row>
    <row r="62" spans="1:11" ht="14.1" customHeight="1" x14ac:dyDescent="0.2">
      <c r="A62" s="306" t="s">
        <v>292</v>
      </c>
      <c r="B62" s="307" t="s">
        <v>293</v>
      </c>
      <c r="C62" s="308"/>
      <c r="D62" s="113">
        <v>1.7114829373499842</v>
      </c>
      <c r="E62" s="115">
        <v>984</v>
      </c>
      <c r="F62" s="114">
        <v>990</v>
      </c>
      <c r="G62" s="114">
        <v>953</v>
      </c>
      <c r="H62" s="114">
        <v>949</v>
      </c>
      <c r="I62" s="140">
        <v>939</v>
      </c>
      <c r="J62" s="115">
        <v>45</v>
      </c>
      <c r="K62" s="116">
        <v>4.7923322683706067</v>
      </c>
    </row>
    <row r="63" spans="1:11" ht="14.1" customHeight="1" x14ac:dyDescent="0.2">
      <c r="A63" s="306"/>
      <c r="B63" s="307" t="s">
        <v>294</v>
      </c>
      <c r="C63" s="308"/>
      <c r="D63" s="113">
        <v>1.6001669739451072</v>
      </c>
      <c r="E63" s="115">
        <v>920</v>
      </c>
      <c r="F63" s="114">
        <v>933</v>
      </c>
      <c r="G63" s="114">
        <v>898</v>
      </c>
      <c r="H63" s="114">
        <v>898</v>
      </c>
      <c r="I63" s="140">
        <v>894</v>
      </c>
      <c r="J63" s="115">
        <v>26</v>
      </c>
      <c r="K63" s="116">
        <v>2.9082774049217002</v>
      </c>
    </row>
    <row r="64" spans="1:11" ht="14.1" customHeight="1" x14ac:dyDescent="0.2">
      <c r="A64" s="306" t="s">
        <v>295</v>
      </c>
      <c r="B64" s="307" t="s">
        <v>296</v>
      </c>
      <c r="C64" s="308"/>
      <c r="D64" s="113">
        <v>7.1311789056249353E-2</v>
      </c>
      <c r="E64" s="115">
        <v>41</v>
      </c>
      <c r="F64" s="114">
        <v>35</v>
      </c>
      <c r="G64" s="114">
        <v>33</v>
      </c>
      <c r="H64" s="114">
        <v>34</v>
      </c>
      <c r="I64" s="140">
        <v>30</v>
      </c>
      <c r="J64" s="115">
        <v>11</v>
      </c>
      <c r="K64" s="116">
        <v>36.666666666666664</v>
      </c>
    </row>
    <row r="65" spans="1:11" ht="14.1" customHeight="1" x14ac:dyDescent="0.2">
      <c r="A65" s="306" t="s">
        <v>297</v>
      </c>
      <c r="B65" s="307" t="s">
        <v>298</v>
      </c>
      <c r="C65" s="308"/>
      <c r="D65" s="113">
        <v>0.42439211048109365</v>
      </c>
      <c r="E65" s="115">
        <v>244</v>
      </c>
      <c r="F65" s="114">
        <v>254</v>
      </c>
      <c r="G65" s="114">
        <v>264</v>
      </c>
      <c r="H65" s="114">
        <v>263</v>
      </c>
      <c r="I65" s="140">
        <v>277</v>
      </c>
      <c r="J65" s="115">
        <v>-33</v>
      </c>
      <c r="K65" s="116">
        <v>-11.913357400722022</v>
      </c>
    </row>
    <row r="66" spans="1:11" ht="14.1" customHeight="1" x14ac:dyDescent="0.2">
      <c r="A66" s="306">
        <v>82</v>
      </c>
      <c r="B66" s="307" t="s">
        <v>299</v>
      </c>
      <c r="C66" s="308"/>
      <c r="D66" s="113">
        <v>2.321981424148607</v>
      </c>
      <c r="E66" s="115">
        <v>1335</v>
      </c>
      <c r="F66" s="114">
        <v>1378</v>
      </c>
      <c r="G66" s="114">
        <v>1397</v>
      </c>
      <c r="H66" s="114">
        <v>1415</v>
      </c>
      <c r="I66" s="140">
        <v>1429</v>
      </c>
      <c r="J66" s="115">
        <v>-94</v>
      </c>
      <c r="K66" s="116">
        <v>-6.5780265920223933</v>
      </c>
    </row>
    <row r="67" spans="1:11" ht="14.1" customHeight="1" x14ac:dyDescent="0.2">
      <c r="A67" s="306" t="s">
        <v>300</v>
      </c>
      <c r="B67" s="307" t="s">
        <v>301</v>
      </c>
      <c r="C67" s="308"/>
      <c r="D67" s="113">
        <v>1.297526698438098</v>
      </c>
      <c r="E67" s="115">
        <v>746</v>
      </c>
      <c r="F67" s="114">
        <v>738</v>
      </c>
      <c r="G67" s="114">
        <v>744</v>
      </c>
      <c r="H67" s="114">
        <v>746</v>
      </c>
      <c r="I67" s="140">
        <v>773</v>
      </c>
      <c r="J67" s="115">
        <v>-27</v>
      </c>
      <c r="K67" s="116">
        <v>-3.4928848641655885</v>
      </c>
    </row>
    <row r="68" spans="1:11" ht="14.1" customHeight="1" x14ac:dyDescent="0.2">
      <c r="A68" s="306" t="s">
        <v>302</v>
      </c>
      <c r="B68" s="307" t="s">
        <v>303</v>
      </c>
      <c r="C68" s="308"/>
      <c r="D68" s="113">
        <v>0.72181445020349955</v>
      </c>
      <c r="E68" s="115">
        <v>415</v>
      </c>
      <c r="F68" s="114">
        <v>467</v>
      </c>
      <c r="G68" s="114">
        <v>475</v>
      </c>
      <c r="H68" s="114">
        <v>490</v>
      </c>
      <c r="I68" s="140">
        <v>481</v>
      </c>
      <c r="J68" s="115">
        <v>-66</v>
      </c>
      <c r="K68" s="116">
        <v>-13.721413721413722</v>
      </c>
    </row>
    <row r="69" spans="1:11" ht="14.1" customHeight="1" x14ac:dyDescent="0.2">
      <c r="A69" s="306">
        <v>83</v>
      </c>
      <c r="B69" s="307" t="s">
        <v>304</v>
      </c>
      <c r="C69" s="308"/>
      <c r="D69" s="113">
        <v>2.9481337183010403</v>
      </c>
      <c r="E69" s="115">
        <v>1695</v>
      </c>
      <c r="F69" s="114">
        <v>1705</v>
      </c>
      <c r="G69" s="114">
        <v>1686</v>
      </c>
      <c r="H69" s="114">
        <v>1788</v>
      </c>
      <c r="I69" s="140">
        <v>1772</v>
      </c>
      <c r="J69" s="115">
        <v>-77</v>
      </c>
      <c r="K69" s="116">
        <v>-4.3453724604966144</v>
      </c>
    </row>
    <row r="70" spans="1:11" ht="14.1" customHeight="1" x14ac:dyDescent="0.2">
      <c r="A70" s="306" t="s">
        <v>305</v>
      </c>
      <c r="B70" s="307" t="s">
        <v>306</v>
      </c>
      <c r="C70" s="308"/>
      <c r="D70" s="113">
        <v>2.0245590844262011</v>
      </c>
      <c r="E70" s="115">
        <v>1164</v>
      </c>
      <c r="F70" s="114">
        <v>1164</v>
      </c>
      <c r="G70" s="114">
        <v>1141</v>
      </c>
      <c r="H70" s="114">
        <v>1222</v>
      </c>
      <c r="I70" s="140">
        <v>1209</v>
      </c>
      <c r="J70" s="115">
        <v>-45</v>
      </c>
      <c r="K70" s="116">
        <v>-3.7220843672456576</v>
      </c>
    </row>
    <row r="71" spans="1:11" ht="14.1" customHeight="1" x14ac:dyDescent="0.2">
      <c r="A71" s="306"/>
      <c r="B71" s="307" t="s">
        <v>307</v>
      </c>
      <c r="C71" s="308"/>
      <c r="D71" s="113">
        <v>1.0453264688489234</v>
      </c>
      <c r="E71" s="115">
        <v>601</v>
      </c>
      <c r="F71" s="114">
        <v>602</v>
      </c>
      <c r="G71" s="114">
        <v>581</v>
      </c>
      <c r="H71" s="114">
        <v>632</v>
      </c>
      <c r="I71" s="140">
        <v>637</v>
      </c>
      <c r="J71" s="115">
        <v>-36</v>
      </c>
      <c r="K71" s="116">
        <v>-5.6514913657770798</v>
      </c>
    </row>
    <row r="72" spans="1:11" ht="14.1" customHeight="1" x14ac:dyDescent="0.2">
      <c r="A72" s="306">
        <v>84</v>
      </c>
      <c r="B72" s="307" t="s">
        <v>308</v>
      </c>
      <c r="C72" s="308"/>
      <c r="D72" s="113">
        <v>4.5865655546665742</v>
      </c>
      <c r="E72" s="115">
        <v>2637</v>
      </c>
      <c r="F72" s="114">
        <v>2642</v>
      </c>
      <c r="G72" s="114">
        <v>2274</v>
      </c>
      <c r="H72" s="114">
        <v>2599</v>
      </c>
      <c r="I72" s="140">
        <v>2598</v>
      </c>
      <c r="J72" s="115">
        <v>39</v>
      </c>
      <c r="K72" s="116">
        <v>1.5011547344110854</v>
      </c>
    </row>
    <row r="73" spans="1:11" ht="14.1" customHeight="1" x14ac:dyDescent="0.2">
      <c r="A73" s="306" t="s">
        <v>309</v>
      </c>
      <c r="B73" s="307" t="s">
        <v>310</v>
      </c>
      <c r="C73" s="308"/>
      <c r="D73" s="113">
        <v>0.2800292204403938</v>
      </c>
      <c r="E73" s="115">
        <v>161</v>
      </c>
      <c r="F73" s="114">
        <v>160</v>
      </c>
      <c r="G73" s="114">
        <v>132</v>
      </c>
      <c r="H73" s="114">
        <v>108</v>
      </c>
      <c r="I73" s="140">
        <v>132</v>
      </c>
      <c r="J73" s="115">
        <v>29</v>
      </c>
      <c r="K73" s="116">
        <v>21.969696969696969</v>
      </c>
    </row>
    <row r="74" spans="1:11" ht="14.1" customHeight="1" x14ac:dyDescent="0.2">
      <c r="A74" s="306" t="s">
        <v>311</v>
      </c>
      <c r="B74" s="307" t="s">
        <v>312</v>
      </c>
      <c r="C74" s="308"/>
      <c r="D74" s="113">
        <v>5.2179357846036105E-2</v>
      </c>
      <c r="E74" s="115">
        <v>30</v>
      </c>
      <c r="F74" s="114">
        <v>35</v>
      </c>
      <c r="G74" s="114">
        <v>36</v>
      </c>
      <c r="H74" s="114">
        <v>47</v>
      </c>
      <c r="I74" s="140">
        <v>49</v>
      </c>
      <c r="J74" s="115">
        <v>-19</v>
      </c>
      <c r="K74" s="116">
        <v>-38.775510204081634</v>
      </c>
    </row>
    <row r="75" spans="1:11" ht="14.1" customHeight="1" x14ac:dyDescent="0.2">
      <c r="A75" s="306" t="s">
        <v>313</v>
      </c>
      <c r="B75" s="307" t="s">
        <v>314</v>
      </c>
      <c r="C75" s="308"/>
      <c r="D75" s="113">
        <v>3.3064319755104878</v>
      </c>
      <c r="E75" s="115">
        <v>1901</v>
      </c>
      <c r="F75" s="114">
        <v>1895</v>
      </c>
      <c r="G75" s="114">
        <v>1575</v>
      </c>
      <c r="H75" s="114">
        <v>1939</v>
      </c>
      <c r="I75" s="140">
        <v>1900</v>
      </c>
      <c r="J75" s="115">
        <v>1</v>
      </c>
      <c r="K75" s="116">
        <v>5.2631578947368418E-2</v>
      </c>
    </row>
    <row r="76" spans="1:11" ht="14.1" customHeight="1" x14ac:dyDescent="0.2">
      <c r="A76" s="306">
        <v>91</v>
      </c>
      <c r="B76" s="307" t="s">
        <v>315</v>
      </c>
      <c r="C76" s="308"/>
      <c r="D76" s="113">
        <v>0.14784151389710232</v>
      </c>
      <c r="E76" s="115">
        <v>85</v>
      </c>
      <c r="F76" s="114">
        <v>87</v>
      </c>
      <c r="G76" s="114">
        <v>88</v>
      </c>
      <c r="H76" s="114">
        <v>85</v>
      </c>
      <c r="I76" s="140">
        <v>81</v>
      </c>
      <c r="J76" s="115">
        <v>4</v>
      </c>
      <c r="K76" s="116">
        <v>4.9382716049382713</v>
      </c>
    </row>
    <row r="77" spans="1:11" ht="14.1" customHeight="1" x14ac:dyDescent="0.2">
      <c r="A77" s="306">
        <v>92</v>
      </c>
      <c r="B77" s="307" t="s">
        <v>316</v>
      </c>
      <c r="C77" s="308"/>
      <c r="D77" s="113">
        <v>0.45917834904511773</v>
      </c>
      <c r="E77" s="115">
        <v>264</v>
      </c>
      <c r="F77" s="114">
        <v>264</v>
      </c>
      <c r="G77" s="114">
        <v>251</v>
      </c>
      <c r="H77" s="114">
        <v>259</v>
      </c>
      <c r="I77" s="140">
        <v>258</v>
      </c>
      <c r="J77" s="115">
        <v>6</v>
      </c>
      <c r="K77" s="116">
        <v>2.3255813953488373</v>
      </c>
    </row>
    <row r="78" spans="1:11" ht="14.1" customHeight="1" x14ac:dyDescent="0.2">
      <c r="A78" s="306">
        <v>93</v>
      </c>
      <c r="B78" s="307" t="s">
        <v>317</v>
      </c>
      <c r="C78" s="308"/>
      <c r="D78" s="113">
        <v>0.14610220196890111</v>
      </c>
      <c r="E78" s="115">
        <v>84</v>
      </c>
      <c r="F78" s="114">
        <v>93</v>
      </c>
      <c r="G78" s="114">
        <v>73</v>
      </c>
      <c r="H78" s="114">
        <v>84</v>
      </c>
      <c r="I78" s="140">
        <v>78</v>
      </c>
      <c r="J78" s="115">
        <v>6</v>
      </c>
      <c r="K78" s="116">
        <v>7.6923076923076925</v>
      </c>
    </row>
    <row r="79" spans="1:11" ht="14.1" customHeight="1" x14ac:dyDescent="0.2">
      <c r="A79" s="306">
        <v>94</v>
      </c>
      <c r="B79" s="307" t="s">
        <v>318</v>
      </c>
      <c r="C79" s="308"/>
      <c r="D79" s="113">
        <v>0.38960587191706963</v>
      </c>
      <c r="E79" s="115">
        <v>224</v>
      </c>
      <c r="F79" s="114">
        <v>275</v>
      </c>
      <c r="G79" s="114">
        <v>270</v>
      </c>
      <c r="H79" s="114">
        <v>272</v>
      </c>
      <c r="I79" s="140">
        <v>266</v>
      </c>
      <c r="J79" s="115">
        <v>-42</v>
      </c>
      <c r="K79" s="116">
        <v>-15.789473684210526</v>
      </c>
    </row>
    <row r="80" spans="1:11" ht="14.1" customHeight="1" x14ac:dyDescent="0.2">
      <c r="A80" s="306" t="s">
        <v>319</v>
      </c>
      <c r="B80" s="307" t="s">
        <v>320</v>
      </c>
      <c r="C80" s="308"/>
      <c r="D80" s="113">
        <v>1.0435871569207222E-2</v>
      </c>
      <c r="E80" s="115">
        <v>6</v>
      </c>
      <c r="F80" s="114">
        <v>5</v>
      </c>
      <c r="G80" s="114">
        <v>4</v>
      </c>
      <c r="H80" s="114">
        <v>4</v>
      </c>
      <c r="I80" s="140">
        <v>4</v>
      </c>
      <c r="J80" s="115">
        <v>2</v>
      </c>
      <c r="K80" s="116">
        <v>50</v>
      </c>
    </row>
    <row r="81" spans="1:11" ht="14.1" customHeight="1" x14ac:dyDescent="0.2">
      <c r="A81" s="310" t="s">
        <v>321</v>
      </c>
      <c r="B81" s="311" t="s">
        <v>333</v>
      </c>
      <c r="C81" s="312"/>
      <c r="D81" s="125">
        <v>2.9950951403624728</v>
      </c>
      <c r="E81" s="143">
        <v>1722</v>
      </c>
      <c r="F81" s="144">
        <v>1770</v>
      </c>
      <c r="G81" s="144">
        <v>1774</v>
      </c>
      <c r="H81" s="144">
        <v>1819</v>
      </c>
      <c r="I81" s="145">
        <v>1779</v>
      </c>
      <c r="J81" s="143">
        <v>-57</v>
      </c>
      <c r="K81" s="146">
        <v>-3.2040472175379429</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20" t="s">
        <v>323</v>
      </c>
      <c r="B85" s="620"/>
      <c r="C85" s="620"/>
      <c r="D85" s="620"/>
      <c r="E85" s="620"/>
      <c r="F85" s="620"/>
      <c r="G85" s="620"/>
      <c r="H85" s="620"/>
      <c r="I85" s="620"/>
      <c r="J85" s="620"/>
      <c r="K85" s="620"/>
    </row>
    <row r="86" spans="1:11" ht="18" customHeight="1" x14ac:dyDescent="0.2">
      <c r="A86" s="620"/>
      <c r="B86" s="620"/>
      <c r="C86" s="620"/>
      <c r="D86" s="620"/>
      <c r="E86" s="620"/>
      <c r="F86" s="620"/>
      <c r="G86" s="620"/>
      <c r="H86" s="620"/>
      <c r="I86" s="620"/>
      <c r="J86" s="620"/>
      <c r="K86" s="620"/>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election activeCell="A2" sqref="A2"/>
    </sheetView>
  </sheetViews>
  <sheetFormatPr baseColWidth="10" defaultColWidth="7.75" defaultRowHeight="15.95" customHeight="1" x14ac:dyDescent="0.2"/>
  <cols>
    <col min="1" max="1" width="3.625" style="401" customWidth="1"/>
    <col min="2" max="2" width="3.125" style="402" customWidth="1"/>
    <col min="3" max="3" width="3.25" style="401" customWidth="1"/>
    <col min="4" max="4" width="5.625" style="402" customWidth="1"/>
    <col min="5" max="5" width="15.5" style="402" customWidth="1"/>
    <col min="6" max="11" width="8.5" style="403" customWidth="1"/>
    <col min="12" max="12" width="7.625" style="404"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22" t="s">
        <v>334</v>
      </c>
      <c r="B3" s="622"/>
      <c r="C3" s="622"/>
      <c r="D3" s="622"/>
      <c r="E3" s="622"/>
      <c r="F3" s="622"/>
      <c r="G3" s="622"/>
      <c r="H3" s="622"/>
      <c r="I3" s="622"/>
      <c r="J3" s="622"/>
      <c r="K3" s="622"/>
      <c r="L3" s="62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23" t="s">
        <v>335</v>
      </c>
      <c r="B5" s="623"/>
      <c r="C5" s="623"/>
      <c r="D5" s="623"/>
      <c r="E5" s="336"/>
      <c r="F5" s="336"/>
      <c r="G5" s="336"/>
      <c r="H5" s="336"/>
      <c r="I5" s="337"/>
      <c r="J5" s="337"/>
      <c r="K5" s="336"/>
      <c r="L5" s="336"/>
    </row>
    <row r="6" spans="1:17" s="553" customFormat="1" ht="35.1" customHeight="1" x14ac:dyDescent="0.25">
      <c r="A6" s="634" t="s">
        <v>521</v>
      </c>
      <c r="B6" s="635"/>
      <c r="C6" s="635"/>
      <c r="D6" s="635"/>
      <c r="E6" s="635"/>
      <c r="F6" s="635"/>
      <c r="G6" s="635"/>
      <c r="H6" s="635"/>
      <c r="I6" s="635"/>
      <c r="J6" s="635"/>
      <c r="K6" s="635"/>
      <c r="L6" s="635"/>
    </row>
    <row r="7" spans="1:17" s="91" customFormat="1" ht="12" customHeight="1" x14ac:dyDescent="0.2">
      <c r="A7" s="624" t="s">
        <v>336</v>
      </c>
      <c r="B7" s="624"/>
      <c r="C7" s="624"/>
      <c r="D7" s="624"/>
      <c r="E7" s="624"/>
      <c r="F7" s="627" t="s">
        <v>104</v>
      </c>
      <c r="G7" s="628"/>
      <c r="H7" s="628"/>
      <c r="I7" s="628"/>
      <c r="J7" s="628"/>
      <c r="K7" s="628"/>
      <c r="L7" s="629"/>
      <c r="M7" s="96"/>
      <c r="N7" s="96"/>
      <c r="O7" s="96"/>
      <c r="P7" s="96"/>
      <c r="Q7" s="96"/>
    </row>
    <row r="8" spans="1:17" ht="21.75" customHeight="1" x14ac:dyDescent="0.2">
      <c r="A8" s="624"/>
      <c r="B8" s="624"/>
      <c r="C8" s="624"/>
      <c r="D8" s="624"/>
      <c r="E8" s="624"/>
      <c r="F8" s="630" t="s">
        <v>335</v>
      </c>
      <c r="G8" s="630" t="s">
        <v>337</v>
      </c>
      <c r="H8" s="630" t="s">
        <v>338</v>
      </c>
      <c r="I8" s="630" t="s">
        <v>339</v>
      </c>
      <c r="J8" s="630" t="s">
        <v>340</v>
      </c>
      <c r="K8" s="632" t="s">
        <v>341</v>
      </c>
      <c r="L8" s="633"/>
    </row>
    <row r="9" spans="1:17" ht="12" customHeight="1" x14ac:dyDescent="0.2">
      <c r="A9" s="624"/>
      <c r="B9" s="624"/>
      <c r="C9" s="624"/>
      <c r="D9" s="624"/>
      <c r="E9" s="624"/>
      <c r="F9" s="631"/>
      <c r="G9" s="631"/>
      <c r="H9" s="631"/>
      <c r="I9" s="631"/>
      <c r="J9" s="631"/>
      <c r="K9" s="338" t="s">
        <v>102</v>
      </c>
      <c r="L9" s="339" t="s">
        <v>342</v>
      </c>
    </row>
    <row r="10" spans="1:17" ht="12" customHeight="1" x14ac:dyDescent="0.2">
      <c r="A10" s="625"/>
      <c r="B10" s="625"/>
      <c r="C10" s="625"/>
      <c r="D10" s="625"/>
      <c r="E10" s="626"/>
      <c r="F10" s="340">
        <v>1</v>
      </c>
      <c r="G10" s="341">
        <v>2</v>
      </c>
      <c r="H10" s="341">
        <v>3</v>
      </c>
      <c r="I10" s="341">
        <v>4</v>
      </c>
      <c r="J10" s="341">
        <v>5</v>
      </c>
      <c r="K10" s="341">
        <v>6</v>
      </c>
      <c r="L10" s="341">
        <v>7</v>
      </c>
      <c r="M10" s="101"/>
    </row>
    <row r="11" spans="1:17" s="110" customFormat="1" ht="27.75" customHeight="1" x14ac:dyDescent="0.2">
      <c r="A11" s="636" t="s">
        <v>343</v>
      </c>
      <c r="B11" s="637"/>
      <c r="C11" s="637"/>
      <c r="D11" s="637"/>
      <c r="E11" s="638"/>
      <c r="F11" s="342"/>
      <c r="G11" s="342"/>
      <c r="H11" s="342"/>
      <c r="I11" s="342"/>
      <c r="J11" s="343"/>
      <c r="K11" s="342"/>
      <c r="L11" s="343"/>
    </row>
    <row r="12" spans="1:17" s="110" customFormat="1" ht="15.75" customHeight="1" x14ac:dyDescent="0.2">
      <c r="A12" s="344" t="s">
        <v>104</v>
      </c>
      <c r="B12" s="345"/>
      <c r="C12" s="346"/>
      <c r="D12" s="346"/>
      <c r="E12" s="347"/>
      <c r="F12" s="535">
        <v>24251</v>
      </c>
      <c r="G12" s="535">
        <v>34052</v>
      </c>
      <c r="H12" s="535">
        <v>29827</v>
      </c>
      <c r="I12" s="535">
        <v>21682</v>
      </c>
      <c r="J12" s="536">
        <v>24042</v>
      </c>
      <c r="K12" s="537">
        <v>209</v>
      </c>
      <c r="L12" s="348">
        <v>0.86931203726811412</v>
      </c>
    </row>
    <row r="13" spans="1:17" s="110" customFormat="1" ht="15" customHeight="1" x14ac:dyDescent="0.2">
      <c r="A13" s="349" t="s">
        <v>344</v>
      </c>
      <c r="B13" s="350" t="s">
        <v>345</v>
      </c>
      <c r="C13" s="346"/>
      <c r="D13" s="346"/>
      <c r="E13" s="347"/>
      <c r="F13" s="535">
        <v>14333</v>
      </c>
      <c r="G13" s="535">
        <v>23974</v>
      </c>
      <c r="H13" s="535">
        <v>17105</v>
      </c>
      <c r="I13" s="535">
        <v>12716</v>
      </c>
      <c r="J13" s="536">
        <v>14228</v>
      </c>
      <c r="K13" s="537">
        <v>105</v>
      </c>
      <c r="L13" s="348">
        <v>0.73798144503795338</v>
      </c>
    </row>
    <row r="14" spans="1:17" s="110" customFormat="1" ht="22.5" customHeight="1" x14ac:dyDescent="0.2">
      <c r="A14" s="349"/>
      <c r="B14" s="350" t="s">
        <v>346</v>
      </c>
      <c r="C14" s="346"/>
      <c r="D14" s="346"/>
      <c r="E14" s="347"/>
      <c r="F14" s="535">
        <v>9918</v>
      </c>
      <c r="G14" s="535">
        <v>10078</v>
      </c>
      <c r="H14" s="535">
        <v>12722</v>
      </c>
      <c r="I14" s="535">
        <v>8966</v>
      </c>
      <c r="J14" s="536">
        <v>9814</v>
      </c>
      <c r="K14" s="537">
        <v>104</v>
      </c>
      <c r="L14" s="348">
        <v>1.0597106174852251</v>
      </c>
    </row>
    <row r="15" spans="1:17" s="110" customFormat="1" ht="15" customHeight="1" x14ac:dyDescent="0.2">
      <c r="A15" s="349" t="s">
        <v>347</v>
      </c>
      <c r="B15" s="350" t="s">
        <v>108</v>
      </c>
      <c r="C15" s="346"/>
      <c r="D15" s="346"/>
      <c r="E15" s="347"/>
      <c r="F15" s="535">
        <v>5729</v>
      </c>
      <c r="G15" s="535">
        <v>5784</v>
      </c>
      <c r="H15" s="535">
        <v>11899</v>
      </c>
      <c r="I15" s="535">
        <v>5678</v>
      </c>
      <c r="J15" s="536">
        <v>5367</v>
      </c>
      <c r="K15" s="537">
        <v>362</v>
      </c>
      <c r="L15" s="348">
        <v>6.7449226756102103</v>
      </c>
    </row>
    <row r="16" spans="1:17" s="110" customFormat="1" ht="15" customHeight="1" x14ac:dyDescent="0.2">
      <c r="A16" s="349"/>
      <c r="B16" s="350" t="s">
        <v>109</v>
      </c>
      <c r="C16" s="346"/>
      <c r="D16" s="346"/>
      <c r="E16" s="347"/>
      <c r="F16" s="535">
        <v>16437</v>
      </c>
      <c r="G16" s="535">
        <v>21685</v>
      </c>
      <c r="H16" s="535">
        <v>16016</v>
      </c>
      <c r="I16" s="535">
        <v>14299</v>
      </c>
      <c r="J16" s="536">
        <v>16482</v>
      </c>
      <c r="K16" s="537">
        <v>-45</v>
      </c>
      <c r="L16" s="348">
        <v>-0.27302511831088461</v>
      </c>
    </row>
    <row r="17" spans="1:12" s="110" customFormat="1" ht="15" customHeight="1" x14ac:dyDescent="0.2">
      <c r="A17" s="349"/>
      <c r="B17" s="350" t="s">
        <v>110</v>
      </c>
      <c r="C17" s="346"/>
      <c r="D17" s="346"/>
      <c r="E17" s="347"/>
      <c r="F17" s="535">
        <v>1830</v>
      </c>
      <c r="G17" s="535">
        <v>6340</v>
      </c>
      <c r="H17" s="535">
        <v>1662</v>
      </c>
      <c r="I17" s="535">
        <v>1479</v>
      </c>
      <c r="J17" s="536">
        <v>1921</v>
      </c>
      <c r="K17" s="537">
        <v>-91</v>
      </c>
      <c r="L17" s="348">
        <v>-4.7371160853722021</v>
      </c>
    </row>
    <row r="18" spans="1:12" s="110" customFormat="1" ht="15" customHeight="1" x14ac:dyDescent="0.2">
      <c r="A18" s="349"/>
      <c r="B18" s="350" t="s">
        <v>111</v>
      </c>
      <c r="C18" s="346"/>
      <c r="D18" s="346"/>
      <c r="E18" s="347"/>
      <c r="F18" s="535">
        <v>255</v>
      </c>
      <c r="G18" s="535">
        <v>243</v>
      </c>
      <c r="H18" s="535">
        <v>250</v>
      </c>
      <c r="I18" s="535">
        <v>226</v>
      </c>
      <c r="J18" s="536">
        <v>272</v>
      </c>
      <c r="K18" s="537">
        <v>-17</v>
      </c>
      <c r="L18" s="348">
        <v>-6.25</v>
      </c>
    </row>
    <row r="19" spans="1:12" s="110" customFormat="1" ht="15" customHeight="1" x14ac:dyDescent="0.2">
      <c r="A19" s="118" t="s">
        <v>113</v>
      </c>
      <c r="B19" s="119" t="s">
        <v>181</v>
      </c>
      <c r="C19" s="346"/>
      <c r="D19" s="346"/>
      <c r="E19" s="347"/>
      <c r="F19" s="535">
        <v>15091</v>
      </c>
      <c r="G19" s="535">
        <v>24307</v>
      </c>
      <c r="H19" s="535">
        <v>20454</v>
      </c>
      <c r="I19" s="535">
        <v>13453</v>
      </c>
      <c r="J19" s="536">
        <v>15116</v>
      </c>
      <c r="K19" s="537">
        <v>-25</v>
      </c>
      <c r="L19" s="348">
        <v>-0.16538766869542207</v>
      </c>
    </row>
    <row r="20" spans="1:12" s="110" customFormat="1" ht="15" customHeight="1" x14ac:dyDescent="0.2">
      <c r="A20" s="118"/>
      <c r="B20" s="119" t="s">
        <v>182</v>
      </c>
      <c r="C20" s="346"/>
      <c r="D20" s="346"/>
      <c r="E20" s="347"/>
      <c r="F20" s="535">
        <v>9160</v>
      </c>
      <c r="G20" s="535">
        <v>9745</v>
      </c>
      <c r="H20" s="535">
        <v>9373</v>
      </c>
      <c r="I20" s="535">
        <v>8229</v>
      </c>
      <c r="J20" s="536">
        <v>8926</v>
      </c>
      <c r="K20" s="537">
        <v>234</v>
      </c>
      <c r="L20" s="348">
        <v>2.6215550078422587</v>
      </c>
    </row>
    <row r="21" spans="1:12" s="110" customFormat="1" ht="15" customHeight="1" x14ac:dyDescent="0.2">
      <c r="A21" s="118" t="s">
        <v>113</v>
      </c>
      <c r="B21" s="119" t="s">
        <v>116</v>
      </c>
      <c r="C21" s="346"/>
      <c r="D21" s="346"/>
      <c r="E21" s="347"/>
      <c r="F21" s="535">
        <v>18123</v>
      </c>
      <c r="G21" s="535">
        <v>27957</v>
      </c>
      <c r="H21" s="535">
        <v>22809</v>
      </c>
      <c r="I21" s="535">
        <v>15870</v>
      </c>
      <c r="J21" s="536">
        <v>18567</v>
      </c>
      <c r="K21" s="537">
        <v>-444</v>
      </c>
      <c r="L21" s="348">
        <v>-2.3913394732590079</v>
      </c>
    </row>
    <row r="22" spans="1:12" s="110" customFormat="1" ht="15" customHeight="1" x14ac:dyDescent="0.2">
      <c r="A22" s="118"/>
      <c r="B22" s="119" t="s">
        <v>117</v>
      </c>
      <c r="C22" s="346"/>
      <c r="D22" s="346"/>
      <c r="E22" s="347"/>
      <c r="F22" s="535">
        <v>6114</v>
      </c>
      <c r="G22" s="535">
        <v>6076</v>
      </c>
      <c r="H22" s="535">
        <v>6996</v>
      </c>
      <c r="I22" s="535">
        <v>5790</v>
      </c>
      <c r="J22" s="536">
        <v>5461</v>
      </c>
      <c r="K22" s="537">
        <v>653</v>
      </c>
      <c r="L22" s="348">
        <v>11.957516938289691</v>
      </c>
    </row>
    <row r="23" spans="1:12" s="110" customFormat="1" ht="15" customHeight="1" x14ac:dyDescent="0.2">
      <c r="A23" s="351" t="s">
        <v>347</v>
      </c>
      <c r="B23" s="352" t="s">
        <v>193</v>
      </c>
      <c r="C23" s="353"/>
      <c r="D23" s="353"/>
      <c r="E23" s="354"/>
      <c r="F23" s="538">
        <v>402</v>
      </c>
      <c r="G23" s="538">
        <v>1232</v>
      </c>
      <c r="H23" s="538">
        <v>5086</v>
      </c>
      <c r="I23" s="538">
        <v>386</v>
      </c>
      <c r="J23" s="539">
        <v>507</v>
      </c>
      <c r="K23" s="540">
        <v>-105</v>
      </c>
      <c r="L23" s="355">
        <v>-20.710059171597631</v>
      </c>
    </row>
    <row r="24" spans="1:12" s="110" customFormat="1" ht="15" customHeight="1" x14ac:dyDescent="0.2">
      <c r="A24" s="639" t="s">
        <v>348</v>
      </c>
      <c r="B24" s="640"/>
      <c r="C24" s="640"/>
      <c r="D24" s="640"/>
      <c r="E24" s="641"/>
      <c r="F24" s="356"/>
      <c r="G24" s="356"/>
      <c r="H24" s="356"/>
      <c r="I24" s="356"/>
      <c r="J24" s="356"/>
      <c r="K24" s="357"/>
      <c r="L24" s="358"/>
    </row>
    <row r="25" spans="1:12" s="110" customFormat="1" ht="15" customHeight="1" x14ac:dyDescent="0.2">
      <c r="A25" s="359" t="s">
        <v>104</v>
      </c>
      <c r="B25" s="360"/>
      <c r="C25" s="361"/>
      <c r="D25" s="361"/>
      <c r="E25" s="362"/>
      <c r="F25" s="541">
        <v>39.799999999999997</v>
      </c>
      <c r="G25" s="541">
        <v>26.3</v>
      </c>
      <c r="H25" s="541">
        <v>44.3</v>
      </c>
      <c r="I25" s="541">
        <v>44.9</v>
      </c>
      <c r="J25" s="541">
        <v>39.200000000000003</v>
      </c>
      <c r="K25" s="542" t="s">
        <v>349</v>
      </c>
      <c r="L25" s="363">
        <v>0.59999999999999432</v>
      </c>
    </row>
    <row r="26" spans="1:12" s="110" customFormat="1" ht="15" customHeight="1" x14ac:dyDescent="0.2">
      <c r="A26" s="364" t="s">
        <v>105</v>
      </c>
      <c r="B26" s="365" t="s">
        <v>345</v>
      </c>
      <c r="C26" s="361"/>
      <c r="D26" s="361"/>
      <c r="E26" s="362"/>
      <c r="F26" s="541">
        <v>39</v>
      </c>
      <c r="G26" s="541">
        <v>20.5</v>
      </c>
      <c r="H26" s="541">
        <v>42.1</v>
      </c>
      <c r="I26" s="541">
        <v>42.2</v>
      </c>
      <c r="J26" s="543">
        <v>36.799999999999997</v>
      </c>
      <c r="K26" s="542" t="s">
        <v>349</v>
      </c>
      <c r="L26" s="363">
        <v>2.2000000000000028</v>
      </c>
    </row>
    <row r="27" spans="1:12" s="110" customFormat="1" ht="15" customHeight="1" x14ac:dyDescent="0.2">
      <c r="A27" s="364"/>
      <c r="B27" s="365" t="s">
        <v>346</v>
      </c>
      <c r="C27" s="361"/>
      <c r="D27" s="361"/>
      <c r="E27" s="362"/>
      <c r="F27" s="541">
        <v>41</v>
      </c>
      <c r="G27" s="541">
        <v>40.799999999999997</v>
      </c>
      <c r="H27" s="541">
        <v>47.3</v>
      </c>
      <c r="I27" s="541">
        <v>48.9</v>
      </c>
      <c r="J27" s="541">
        <v>42.7</v>
      </c>
      <c r="K27" s="542" t="s">
        <v>349</v>
      </c>
      <c r="L27" s="363">
        <v>-1.7000000000000028</v>
      </c>
    </row>
    <row r="28" spans="1:12" s="110" customFormat="1" ht="15" customHeight="1" x14ac:dyDescent="0.2">
      <c r="A28" s="364" t="s">
        <v>113</v>
      </c>
      <c r="B28" s="365" t="s">
        <v>108</v>
      </c>
      <c r="C28" s="361"/>
      <c r="D28" s="361"/>
      <c r="E28" s="362"/>
      <c r="F28" s="541">
        <v>53.4</v>
      </c>
      <c r="G28" s="541">
        <v>53.9</v>
      </c>
      <c r="H28" s="541">
        <v>60</v>
      </c>
      <c r="I28" s="541">
        <v>57.5</v>
      </c>
      <c r="J28" s="541">
        <v>52.8</v>
      </c>
      <c r="K28" s="542" t="s">
        <v>349</v>
      </c>
      <c r="L28" s="363">
        <v>0.60000000000000142</v>
      </c>
    </row>
    <row r="29" spans="1:12" s="110" customFormat="1" ht="11.25" x14ac:dyDescent="0.2">
      <c r="A29" s="364"/>
      <c r="B29" s="365" t="s">
        <v>109</v>
      </c>
      <c r="C29" s="361"/>
      <c r="D29" s="361"/>
      <c r="E29" s="362"/>
      <c r="F29" s="541">
        <v>36.799999999999997</v>
      </c>
      <c r="G29" s="541">
        <v>25.7</v>
      </c>
      <c r="H29" s="541">
        <v>39.1</v>
      </c>
      <c r="I29" s="541">
        <v>41</v>
      </c>
      <c r="J29" s="543">
        <v>36.200000000000003</v>
      </c>
      <c r="K29" s="542" t="s">
        <v>349</v>
      </c>
      <c r="L29" s="363">
        <v>0.59999999999999432</v>
      </c>
    </row>
    <row r="30" spans="1:12" s="110" customFormat="1" ht="15" customHeight="1" x14ac:dyDescent="0.2">
      <c r="A30" s="364"/>
      <c r="B30" s="365" t="s">
        <v>110</v>
      </c>
      <c r="C30" s="361"/>
      <c r="D30" s="361"/>
      <c r="E30" s="362"/>
      <c r="F30" s="541">
        <v>27.4</v>
      </c>
      <c r="G30" s="541">
        <v>8.4</v>
      </c>
      <c r="H30" s="541">
        <v>33.1</v>
      </c>
      <c r="I30" s="541">
        <v>38.200000000000003</v>
      </c>
      <c r="J30" s="541">
        <v>30.1</v>
      </c>
      <c r="K30" s="542" t="s">
        <v>349</v>
      </c>
      <c r="L30" s="363">
        <v>-2.7000000000000028</v>
      </c>
    </row>
    <row r="31" spans="1:12" s="110" customFormat="1" ht="15" customHeight="1" x14ac:dyDescent="0.2">
      <c r="A31" s="364"/>
      <c r="B31" s="365" t="s">
        <v>111</v>
      </c>
      <c r="C31" s="361"/>
      <c r="D31" s="361"/>
      <c r="E31" s="362"/>
      <c r="F31" s="541">
        <v>42.4</v>
      </c>
      <c r="G31" s="541">
        <v>39.1</v>
      </c>
      <c r="H31" s="541">
        <v>48.8</v>
      </c>
      <c r="I31" s="541">
        <v>44.7</v>
      </c>
      <c r="J31" s="541">
        <v>40.1</v>
      </c>
      <c r="K31" s="542" t="s">
        <v>349</v>
      </c>
      <c r="L31" s="363">
        <v>2.2999999999999972</v>
      </c>
    </row>
    <row r="32" spans="1:12" s="110" customFormat="1" ht="15" customHeight="1" x14ac:dyDescent="0.2">
      <c r="A32" s="366" t="s">
        <v>113</v>
      </c>
      <c r="B32" s="367" t="s">
        <v>181</v>
      </c>
      <c r="C32" s="361"/>
      <c r="D32" s="361"/>
      <c r="E32" s="362"/>
      <c r="F32" s="541">
        <v>34.4</v>
      </c>
      <c r="G32" s="541">
        <v>16.3</v>
      </c>
      <c r="H32" s="541">
        <v>38.4</v>
      </c>
      <c r="I32" s="541">
        <v>38.700000000000003</v>
      </c>
      <c r="J32" s="543">
        <v>32.4</v>
      </c>
      <c r="K32" s="542" t="s">
        <v>349</v>
      </c>
      <c r="L32" s="363">
        <v>2</v>
      </c>
    </row>
    <row r="33" spans="1:12" s="110" customFormat="1" ht="15" customHeight="1" x14ac:dyDescent="0.2">
      <c r="A33" s="366"/>
      <c r="B33" s="367" t="s">
        <v>182</v>
      </c>
      <c r="C33" s="361"/>
      <c r="D33" s="361"/>
      <c r="E33" s="362"/>
      <c r="F33" s="541">
        <v>48.4</v>
      </c>
      <c r="G33" s="541">
        <v>50.1</v>
      </c>
      <c r="H33" s="541">
        <v>53.4</v>
      </c>
      <c r="I33" s="541">
        <v>54.9</v>
      </c>
      <c r="J33" s="541">
        <v>50.2</v>
      </c>
      <c r="K33" s="542" t="s">
        <v>349</v>
      </c>
      <c r="L33" s="363">
        <v>-1.8000000000000043</v>
      </c>
    </row>
    <row r="34" spans="1:12" s="368" customFormat="1" ht="15" customHeight="1" x14ac:dyDescent="0.2">
      <c r="A34" s="366" t="s">
        <v>113</v>
      </c>
      <c r="B34" s="367" t="s">
        <v>116</v>
      </c>
      <c r="C34" s="361"/>
      <c r="D34" s="361"/>
      <c r="E34" s="362"/>
      <c r="F34" s="541">
        <v>37.1</v>
      </c>
      <c r="G34" s="541">
        <v>21.4</v>
      </c>
      <c r="H34" s="541">
        <v>41.6</v>
      </c>
      <c r="I34" s="541">
        <v>42.2</v>
      </c>
      <c r="J34" s="541">
        <v>36.6</v>
      </c>
      <c r="K34" s="542" t="s">
        <v>349</v>
      </c>
      <c r="L34" s="363">
        <v>0.5</v>
      </c>
    </row>
    <row r="35" spans="1:12" s="368" customFormat="1" ht="11.25" x14ac:dyDescent="0.2">
      <c r="A35" s="369"/>
      <c r="B35" s="370" t="s">
        <v>117</v>
      </c>
      <c r="C35" s="371"/>
      <c r="D35" s="371"/>
      <c r="E35" s="372"/>
      <c r="F35" s="544">
        <v>47.6</v>
      </c>
      <c r="G35" s="544">
        <v>48.8</v>
      </c>
      <c r="H35" s="544">
        <v>51.7</v>
      </c>
      <c r="I35" s="544">
        <v>52.5</v>
      </c>
      <c r="J35" s="545">
        <v>48</v>
      </c>
      <c r="K35" s="546" t="s">
        <v>349</v>
      </c>
      <c r="L35" s="373">
        <v>-0.39999999999999858</v>
      </c>
    </row>
    <row r="36" spans="1:12" s="368" customFormat="1" ht="15.95" customHeight="1" x14ac:dyDescent="0.2">
      <c r="A36" s="374" t="s">
        <v>350</v>
      </c>
      <c r="B36" s="375"/>
      <c r="C36" s="376"/>
      <c r="D36" s="375"/>
      <c r="E36" s="377"/>
      <c r="F36" s="547">
        <v>23577</v>
      </c>
      <c r="G36" s="547">
        <v>32483</v>
      </c>
      <c r="H36" s="547">
        <v>23260</v>
      </c>
      <c r="I36" s="547">
        <v>21059</v>
      </c>
      <c r="J36" s="547">
        <v>23307</v>
      </c>
      <c r="K36" s="548">
        <v>270</v>
      </c>
      <c r="L36" s="379">
        <v>1.1584502509975543</v>
      </c>
    </row>
    <row r="37" spans="1:12" s="368" customFormat="1" ht="15.95" customHeight="1" x14ac:dyDescent="0.2">
      <c r="A37" s="380"/>
      <c r="B37" s="381" t="s">
        <v>113</v>
      </c>
      <c r="C37" s="381" t="s">
        <v>351</v>
      </c>
      <c r="D37" s="381"/>
      <c r="E37" s="382"/>
      <c r="F37" s="547">
        <v>9388</v>
      </c>
      <c r="G37" s="547">
        <v>8559</v>
      </c>
      <c r="H37" s="547">
        <v>10302</v>
      </c>
      <c r="I37" s="547">
        <v>9466</v>
      </c>
      <c r="J37" s="547">
        <v>9131</v>
      </c>
      <c r="K37" s="548">
        <v>257</v>
      </c>
      <c r="L37" s="379">
        <v>2.8145876683824333</v>
      </c>
    </row>
    <row r="38" spans="1:12" s="368" customFormat="1" ht="15.95" customHeight="1" x14ac:dyDescent="0.2">
      <c r="A38" s="380"/>
      <c r="B38" s="383" t="s">
        <v>105</v>
      </c>
      <c r="C38" s="383" t="s">
        <v>106</v>
      </c>
      <c r="D38" s="384"/>
      <c r="E38" s="382"/>
      <c r="F38" s="547">
        <v>13980</v>
      </c>
      <c r="G38" s="547">
        <v>23087</v>
      </c>
      <c r="H38" s="547">
        <v>13488</v>
      </c>
      <c r="I38" s="547">
        <v>12483</v>
      </c>
      <c r="J38" s="549">
        <v>13841</v>
      </c>
      <c r="K38" s="548">
        <v>139</v>
      </c>
      <c r="L38" s="379">
        <v>1.0042626977819522</v>
      </c>
    </row>
    <row r="39" spans="1:12" s="368" customFormat="1" ht="15.95" customHeight="1" x14ac:dyDescent="0.2">
      <c r="A39" s="380"/>
      <c r="B39" s="384"/>
      <c r="C39" s="381" t="s">
        <v>352</v>
      </c>
      <c r="D39" s="384"/>
      <c r="E39" s="382"/>
      <c r="F39" s="547">
        <v>5456</v>
      </c>
      <c r="G39" s="547">
        <v>4729</v>
      </c>
      <c r="H39" s="547">
        <v>5677</v>
      </c>
      <c r="I39" s="547">
        <v>5274</v>
      </c>
      <c r="J39" s="547">
        <v>5088</v>
      </c>
      <c r="K39" s="548">
        <v>368</v>
      </c>
      <c r="L39" s="379">
        <v>7.232704402515723</v>
      </c>
    </row>
    <row r="40" spans="1:12" s="368" customFormat="1" ht="15.95" customHeight="1" x14ac:dyDescent="0.2">
      <c r="A40" s="380"/>
      <c r="B40" s="383"/>
      <c r="C40" s="383" t="s">
        <v>107</v>
      </c>
      <c r="D40" s="384"/>
      <c r="E40" s="382"/>
      <c r="F40" s="547">
        <v>9597</v>
      </c>
      <c r="G40" s="547">
        <v>9396</v>
      </c>
      <c r="H40" s="547">
        <v>9772</v>
      </c>
      <c r="I40" s="547">
        <v>8576</v>
      </c>
      <c r="J40" s="547">
        <v>9466</v>
      </c>
      <c r="K40" s="548">
        <v>131</v>
      </c>
      <c r="L40" s="379">
        <v>1.38390027466723</v>
      </c>
    </row>
    <row r="41" spans="1:12" s="368" customFormat="1" ht="24" customHeight="1" x14ac:dyDescent="0.2">
      <c r="A41" s="380"/>
      <c r="B41" s="384"/>
      <c r="C41" s="381" t="s">
        <v>352</v>
      </c>
      <c r="D41" s="384"/>
      <c r="E41" s="382"/>
      <c r="F41" s="547">
        <v>3932</v>
      </c>
      <c r="G41" s="547">
        <v>3830</v>
      </c>
      <c r="H41" s="547">
        <v>4625</v>
      </c>
      <c r="I41" s="547">
        <v>4192</v>
      </c>
      <c r="J41" s="549">
        <v>4043</v>
      </c>
      <c r="K41" s="548">
        <v>-111</v>
      </c>
      <c r="L41" s="379">
        <v>-2.7454860252287907</v>
      </c>
    </row>
    <row r="42" spans="1:12" s="110" customFormat="1" ht="15" customHeight="1" x14ac:dyDescent="0.2">
      <c r="A42" s="380"/>
      <c r="B42" s="383" t="s">
        <v>113</v>
      </c>
      <c r="C42" s="383" t="s">
        <v>353</v>
      </c>
      <c r="D42" s="384"/>
      <c r="E42" s="382"/>
      <c r="F42" s="547">
        <v>5211</v>
      </c>
      <c r="G42" s="547">
        <v>4505</v>
      </c>
      <c r="H42" s="547">
        <v>6129</v>
      </c>
      <c r="I42" s="547">
        <v>5264</v>
      </c>
      <c r="J42" s="547">
        <v>4815</v>
      </c>
      <c r="K42" s="548">
        <v>396</v>
      </c>
      <c r="L42" s="379">
        <v>8.2242990654205599</v>
      </c>
    </row>
    <row r="43" spans="1:12" s="110" customFormat="1" ht="15" customHeight="1" x14ac:dyDescent="0.2">
      <c r="A43" s="380"/>
      <c r="B43" s="384"/>
      <c r="C43" s="381" t="s">
        <v>352</v>
      </c>
      <c r="D43" s="384"/>
      <c r="E43" s="382"/>
      <c r="F43" s="547">
        <v>2782</v>
      </c>
      <c r="G43" s="547">
        <v>2427</v>
      </c>
      <c r="H43" s="547">
        <v>3676</v>
      </c>
      <c r="I43" s="547">
        <v>3026</v>
      </c>
      <c r="J43" s="547">
        <v>2544</v>
      </c>
      <c r="K43" s="548">
        <v>238</v>
      </c>
      <c r="L43" s="379">
        <v>9.3553459119496853</v>
      </c>
    </row>
    <row r="44" spans="1:12" s="110" customFormat="1" ht="15" customHeight="1" x14ac:dyDescent="0.2">
      <c r="A44" s="380"/>
      <c r="B44" s="383"/>
      <c r="C44" s="365" t="s">
        <v>109</v>
      </c>
      <c r="D44" s="384"/>
      <c r="E44" s="382"/>
      <c r="F44" s="547">
        <v>16283</v>
      </c>
      <c r="G44" s="547">
        <v>21397</v>
      </c>
      <c r="H44" s="547">
        <v>15224</v>
      </c>
      <c r="I44" s="547">
        <v>14093</v>
      </c>
      <c r="J44" s="549">
        <v>16303</v>
      </c>
      <c r="K44" s="548">
        <v>-20</v>
      </c>
      <c r="L44" s="379">
        <v>-0.12267680794945715</v>
      </c>
    </row>
    <row r="45" spans="1:12" s="110" customFormat="1" ht="15" customHeight="1" x14ac:dyDescent="0.2">
      <c r="A45" s="380"/>
      <c r="B45" s="384"/>
      <c r="C45" s="381" t="s">
        <v>352</v>
      </c>
      <c r="D45" s="384"/>
      <c r="E45" s="382"/>
      <c r="F45" s="547">
        <v>5997</v>
      </c>
      <c r="G45" s="547">
        <v>5506</v>
      </c>
      <c r="H45" s="547">
        <v>5956</v>
      </c>
      <c r="I45" s="547">
        <v>5775</v>
      </c>
      <c r="J45" s="547">
        <v>5901</v>
      </c>
      <c r="K45" s="548">
        <v>96</v>
      </c>
      <c r="L45" s="379">
        <v>1.6268429079816979</v>
      </c>
    </row>
    <row r="46" spans="1:12" s="110" customFormat="1" ht="15" customHeight="1" x14ac:dyDescent="0.2">
      <c r="A46" s="380"/>
      <c r="B46" s="383"/>
      <c r="C46" s="365" t="s">
        <v>110</v>
      </c>
      <c r="D46" s="384"/>
      <c r="E46" s="382"/>
      <c r="F46" s="547">
        <v>1828</v>
      </c>
      <c r="G46" s="547">
        <v>6338</v>
      </c>
      <c r="H46" s="547">
        <v>1657</v>
      </c>
      <c r="I46" s="547">
        <v>1476</v>
      </c>
      <c r="J46" s="547">
        <v>1917</v>
      </c>
      <c r="K46" s="548">
        <v>-89</v>
      </c>
      <c r="L46" s="379">
        <v>-4.6426708398539382</v>
      </c>
    </row>
    <row r="47" spans="1:12" s="110" customFormat="1" ht="15" customHeight="1" x14ac:dyDescent="0.2">
      <c r="A47" s="380"/>
      <c r="B47" s="384"/>
      <c r="C47" s="381" t="s">
        <v>352</v>
      </c>
      <c r="D47" s="384"/>
      <c r="E47" s="382"/>
      <c r="F47" s="547">
        <v>501</v>
      </c>
      <c r="G47" s="547">
        <v>531</v>
      </c>
      <c r="H47" s="547">
        <v>548</v>
      </c>
      <c r="I47" s="547">
        <v>564</v>
      </c>
      <c r="J47" s="549">
        <v>577</v>
      </c>
      <c r="K47" s="548">
        <v>-76</v>
      </c>
      <c r="L47" s="379">
        <v>-13.171577123050261</v>
      </c>
    </row>
    <row r="48" spans="1:12" s="110" customFormat="1" ht="15" customHeight="1" x14ac:dyDescent="0.2">
      <c r="A48" s="380"/>
      <c r="B48" s="384"/>
      <c r="C48" s="365" t="s">
        <v>111</v>
      </c>
      <c r="D48" s="385"/>
      <c r="E48" s="386"/>
      <c r="F48" s="547">
        <v>255</v>
      </c>
      <c r="G48" s="547">
        <v>243</v>
      </c>
      <c r="H48" s="547">
        <v>250</v>
      </c>
      <c r="I48" s="547">
        <v>226</v>
      </c>
      <c r="J48" s="547">
        <v>272</v>
      </c>
      <c r="K48" s="548">
        <v>-17</v>
      </c>
      <c r="L48" s="379">
        <v>-6.25</v>
      </c>
    </row>
    <row r="49" spans="1:12" s="110" customFormat="1" ht="15" customHeight="1" x14ac:dyDescent="0.2">
      <c r="A49" s="380"/>
      <c r="B49" s="384"/>
      <c r="C49" s="381" t="s">
        <v>352</v>
      </c>
      <c r="D49" s="384"/>
      <c r="E49" s="382"/>
      <c r="F49" s="547">
        <v>108</v>
      </c>
      <c r="G49" s="547">
        <v>95</v>
      </c>
      <c r="H49" s="547">
        <v>122</v>
      </c>
      <c r="I49" s="547">
        <v>101</v>
      </c>
      <c r="J49" s="547">
        <v>109</v>
      </c>
      <c r="K49" s="548">
        <v>-1</v>
      </c>
      <c r="L49" s="379">
        <v>-0.91743119266055051</v>
      </c>
    </row>
    <row r="50" spans="1:12" s="110" customFormat="1" ht="15" customHeight="1" x14ac:dyDescent="0.2">
      <c r="A50" s="380"/>
      <c r="B50" s="383" t="s">
        <v>113</v>
      </c>
      <c r="C50" s="381" t="s">
        <v>181</v>
      </c>
      <c r="D50" s="384"/>
      <c r="E50" s="382"/>
      <c r="F50" s="547">
        <v>14475</v>
      </c>
      <c r="G50" s="547">
        <v>22836</v>
      </c>
      <c r="H50" s="547">
        <v>14110</v>
      </c>
      <c r="I50" s="547">
        <v>12893</v>
      </c>
      <c r="J50" s="549">
        <v>14437</v>
      </c>
      <c r="K50" s="548">
        <v>38</v>
      </c>
      <c r="L50" s="379">
        <v>0.26321257879060744</v>
      </c>
    </row>
    <row r="51" spans="1:12" s="110" customFormat="1" ht="15" customHeight="1" x14ac:dyDescent="0.2">
      <c r="A51" s="380"/>
      <c r="B51" s="384"/>
      <c r="C51" s="381" t="s">
        <v>352</v>
      </c>
      <c r="D51" s="384"/>
      <c r="E51" s="382"/>
      <c r="F51" s="547">
        <v>4985</v>
      </c>
      <c r="G51" s="547">
        <v>3726</v>
      </c>
      <c r="H51" s="547">
        <v>5420</v>
      </c>
      <c r="I51" s="547">
        <v>4985</v>
      </c>
      <c r="J51" s="547">
        <v>4676</v>
      </c>
      <c r="K51" s="548">
        <v>309</v>
      </c>
      <c r="L51" s="379">
        <v>6.6082121471343029</v>
      </c>
    </row>
    <row r="52" spans="1:12" s="110" customFormat="1" ht="15" customHeight="1" x14ac:dyDescent="0.2">
      <c r="A52" s="380"/>
      <c r="B52" s="383"/>
      <c r="C52" s="381" t="s">
        <v>182</v>
      </c>
      <c r="D52" s="384"/>
      <c r="E52" s="382"/>
      <c r="F52" s="547">
        <v>9102</v>
      </c>
      <c r="G52" s="547">
        <v>9647</v>
      </c>
      <c r="H52" s="547">
        <v>9150</v>
      </c>
      <c r="I52" s="547">
        <v>8166</v>
      </c>
      <c r="J52" s="547">
        <v>8870</v>
      </c>
      <c r="K52" s="548">
        <v>232</v>
      </c>
      <c r="L52" s="379">
        <v>2.6155580608793687</v>
      </c>
    </row>
    <row r="53" spans="1:12" s="269" customFormat="1" ht="11.25" customHeight="1" x14ac:dyDescent="0.2">
      <c r="A53" s="380"/>
      <c r="B53" s="384"/>
      <c r="C53" s="381" t="s">
        <v>352</v>
      </c>
      <c r="D53" s="384"/>
      <c r="E53" s="382"/>
      <c r="F53" s="547">
        <v>4403</v>
      </c>
      <c r="G53" s="547">
        <v>4833</v>
      </c>
      <c r="H53" s="547">
        <v>4882</v>
      </c>
      <c r="I53" s="547">
        <v>4481</v>
      </c>
      <c r="J53" s="549">
        <v>4455</v>
      </c>
      <c r="K53" s="548">
        <v>-52</v>
      </c>
      <c r="L53" s="379">
        <v>-1.1672278338945006</v>
      </c>
    </row>
    <row r="54" spans="1:12" s="151" customFormat="1" ht="12.75" customHeight="1" x14ac:dyDescent="0.2">
      <c r="A54" s="380"/>
      <c r="B54" s="383" t="s">
        <v>113</v>
      </c>
      <c r="C54" s="383" t="s">
        <v>116</v>
      </c>
      <c r="D54" s="384"/>
      <c r="E54" s="382"/>
      <c r="F54" s="547">
        <v>17572</v>
      </c>
      <c r="G54" s="547">
        <v>26621</v>
      </c>
      <c r="H54" s="547">
        <v>17063</v>
      </c>
      <c r="I54" s="547">
        <v>15346</v>
      </c>
      <c r="J54" s="547">
        <v>17978</v>
      </c>
      <c r="K54" s="548">
        <v>-406</v>
      </c>
      <c r="L54" s="379">
        <v>-2.2583157192123706</v>
      </c>
    </row>
    <row r="55" spans="1:12" ht="11.25" x14ac:dyDescent="0.2">
      <c r="A55" s="380"/>
      <c r="B55" s="384"/>
      <c r="C55" s="381" t="s">
        <v>352</v>
      </c>
      <c r="D55" s="384"/>
      <c r="E55" s="382"/>
      <c r="F55" s="547">
        <v>6526</v>
      </c>
      <c r="G55" s="547">
        <v>5699</v>
      </c>
      <c r="H55" s="547">
        <v>7099</v>
      </c>
      <c r="I55" s="547">
        <v>6473</v>
      </c>
      <c r="J55" s="547">
        <v>6577</v>
      </c>
      <c r="K55" s="548">
        <v>-51</v>
      </c>
      <c r="L55" s="379">
        <v>-0.77542952714003344</v>
      </c>
    </row>
    <row r="56" spans="1:12" ht="14.25" customHeight="1" x14ac:dyDescent="0.2">
      <c r="A56" s="380"/>
      <c r="B56" s="384"/>
      <c r="C56" s="383" t="s">
        <v>117</v>
      </c>
      <c r="D56" s="384"/>
      <c r="E56" s="382"/>
      <c r="F56" s="547">
        <v>5992</v>
      </c>
      <c r="G56" s="547">
        <v>5844</v>
      </c>
      <c r="H56" s="547">
        <v>6178</v>
      </c>
      <c r="I56" s="547">
        <v>5691</v>
      </c>
      <c r="J56" s="547">
        <v>5316</v>
      </c>
      <c r="K56" s="548">
        <v>676</v>
      </c>
      <c r="L56" s="379">
        <v>12.716328066215199</v>
      </c>
    </row>
    <row r="57" spans="1:12" ht="18.75" customHeight="1" x14ac:dyDescent="0.2">
      <c r="A57" s="387"/>
      <c r="B57" s="388"/>
      <c r="C57" s="389" t="s">
        <v>352</v>
      </c>
      <c r="D57" s="388"/>
      <c r="E57" s="390"/>
      <c r="F57" s="550">
        <v>2855</v>
      </c>
      <c r="G57" s="551">
        <v>2854</v>
      </c>
      <c r="H57" s="551">
        <v>3195</v>
      </c>
      <c r="I57" s="551">
        <v>2987</v>
      </c>
      <c r="J57" s="551">
        <v>2551</v>
      </c>
      <c r="K57" s="552">
        <f t="shared" ref="K57" si="0">IF(OR(F57=".",J57=".")=TRUE,".",IF(OR(F57="*",J57="*")=TRUE,"*",IF(AND(F57="-",J57="-")=TRUE,"-",IF(AND(ISNUMBER(J57),ISNUMBER(F57))=TRUE,IF(F57-J57=0,0,F57-J57),IF(ISNUMBER(F57)=TRUE,F57,-J57)))))</f>
        <v>304</v>
      </c>
      <c r="L57" s="391">
        <f t="shared" ref="L57" si="1">IF(K57 =".",".",IF(K57 ="*","*",IF(K57="-","-",IF(K57=0,0,IF(OR(J57="-",J57=".",F57="-",F57=".")=TRUE,"X",IF(J57=0,"0,0",IF(ABS(K57*100/J57)&gt;250,".X",(K57*100/J57))))))))</f>
        <v>11.916895335162682</v>
      </c>
    </row>
    <row r="58" spans="1:12" ht="11.25" x14ac:dyDescent="0.2">
      <c r="A58" s="392"/>
      <c r="B58" s="384"/>
      <c r="C58" s="381"/>
      <c r="D58" s="384"/>
      <c r="E58" s="384"/>
      <c r="F58" s="393"/>
      <c r="G58" s="393"/>
      <c r="H58" s="393"/>
      <c r="I58" s="378"/>
      <c r="J58" s="393"/>
      <c r="K58" s="394"/>
      <c r="L58" s="269" t="s">
        <v>45</v>
      </c>
    </row>
    <row r="59" spans="1:12" ht="20.25" customHeight="1" x14ac:dyDescent="0.2">
      <c r="A59" s="642" t="s">
        <v>354</v>
      </c>
      <c r="B59" s="643"/>
      <c r="C59" s="643"/>
      <c r="D59" s="642"/>
      <c r="E59" s="643"/>
      <c r="F59" s="643"/>
      <c r="G59" s="643"/>
      <c r="H59" s="643"/>
      <c r="I59" s="643"/>
      <c r="J59" s="643"/>
      <c r="K59" s="643"/>
      <c r="L59" s="643"/>
    </row>
    <row r="60" spans="1:12" ht="11.25" customHeight="1" x14ac:dyDescent="0.2">
      <c r="A60" s="644" t="s">
        <v>355</v>
      </c>
      <c r="B60" s="645"/>
      <c r="C60" s="645"/>
      <c r="D60" s="645"/>
      <c r="E60" s="645"/>
      <c r="F60" s="645"/>
      <c r="G60" s="645"/>
      <c r="H60" s="645"/>
      <c r="I60" s="645"/>
      <c r="J60" s="645"/>
      <c r="K60" s="645"/>
      <c r="L60" s="645"/>
    </row>
    <row r="61" spans="1:12" ht="12.75" customHeight="1" x14ac:dyDescent="0.2">
      <c r="A61" s="646" t="s">
        <v>356</v>
      </c>
      <c r="B61" s="647"/>
      <c r="C61" s="647"/>
      <c r="D61" s="647"/>
      <c r="E61" s="647"/>
      <c r="F61" s="647"/>
      <c r="G61" s="647"/>
      <c r="H61" s="647"/>
      <c r="I61" s="647"/>
      <c r="J61" s="647"/>
      <c r="K61" s="647"/>
      <c r="L61" s="647"/>
    </row>
    <row r="62" spans="1:12" ht="15.95" customHeight="1" x14ac:dyDescent="0.2">
      <c r="A62" s="395"/>
      <c r="B62" s="395"/>
      <c r="C62" s="395"/>
      <c r="D62" s="395"/>
      <c r="E62" s="395"/>
      <c r="F62" s="395"/>
      <c r="G62" s="395"/>
      <c r="H62" s="395"/>
      <c r="I62" s="395"/>
      <c r="J62" s="396"/>
      <c r="K62" s="396"/>
      <c r="L62" s="397"/>
    </row>
    <row r="63" spans="1:12" ht="15.95" customHeight="1" x14ac:dyDescent="0.2">
      <c r="A63" s="397"/>
      <c r="B63" s="398"/>
      <c r="C63" s="397"/>
      <c r="D63" s="398"/>
      <c r="E63" s="398"/>
      <c r="F63" s="396"/>
      <c r="G63" s="396"/>
      <c r="H63" s="396"/>
      <c r="I63" s="396"/>
      <c r="J63" s="396"/>
      <c r="K63" s="396"/>
      <c r="L63" s="399"/>
    </row>
    <row r="64" spans="1:12" ht="15.95" customHeight="1" x14ac:dyDescent="0.2">
      <c r="A64" s="397"/>
      <c r="B64" s="398"/>
      <c r="C64" s="397"/>
      <c r="D64" s="398"/>
      <c r="E64" s="398"/>
      <c r="F64" s="396"/>
      <c r="G64" s="396"/>
      <c r="H64" s="396"/>
      <c r="I64" s="396"/>
      <c r="J64" s="396"/>
      <c r="K64" s="396"/>
      <c r="L64" s="399"/>
    </row>
    <row r="65" spans="12:12" ht="15.95" customHeight="1" x14ac:dyDescent="0.2">
      <c r="L65" s="400"/>
    </row>
  </sheetData>
  <mergeCells count="16">
    <mergeCell ref="A11:E11"/>
    <mergeCell ref="A24:E24"/>
    <mergeCell ref="A59:L59"/>
    <mergeCell ref="A60:L60"/>
    <mergeCell ref="A61:L61"/>
    <mergeCell ref="A3:L3"/>
    <mergeCell ref="A5:D5"/>
    <mergeCell ref="A7:E10"/>
    <mergeCell ref="F7:L7"/>
    <mergeCell ref="F8:F9"/>
    <mergeCell ref="G8:G9"/>
    <mergeCell ref="H8:H9"/>
    <mergeCell ref="I8:I9"/>
    <mergeCell ref="J8:J9"/>
    <mergeCell ref="K8:L8"/>
    <mergeCell ref="A6:L6"/>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election activeCell="A2" sqref="A2"/>
    </sheetView>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555" customFormat="1" ht="35.1" customHeight="1" x14ac:dyDescent="0.25">
      <c r="A6" s="634" t="s">
        <v>521</v>
      </c>
      <c r="B6" s="634"/>
      <c r="C6" s="634"/>
      <c r="D6" s="634"/>
      <c r="E6" s="634"/>
      <c r="F6" s="634"/>
      <c r="G6" s="634"/>
      <c r="H6" s="634"/>
      <c r="I6" s="634"/>
      <c r="J6" s="634"/>
      <c r="K6" s="554"/>
      <c r="L6" s="554"/>
    </row>
    <row r="7" spans="1:15" s="91" customFormat="1" ht="24.95" customHeight="1" x14ac:dyDescent="0.2">
      <c r="A7" s="588" t="s">
        <v>213</v>
      </c>
      <c r="B7" s="589"/>
      <c r="C7" s="582" t="s">
        <v>94</v>
      </c>
      <c r="D7" s="648" t="s">
        <v>358</v>
      </c>
      <c r="E7" s="649"/>
      <c r="F7" s="649"/>
      <c r="G7" s="649"/>
      <c r="H7" s="650"/>
      <c r="I7" s="651" t="s">
        <v>359</v>
      </c>
      <c r="J7" s="652"/>
      <c r="K7" s="96"/>
      <c r="L7" s="96"/>
      <c r="M7" s="96"/>
      <c r="N7" s="96"/>
      <c r="O7" s="96"/>
    </row>
    <row r="8" spans="1:15" ht="21.75" customHeight="1" x14ac:dyDescent="0.2">
      <c r="A8" s="616"/>
      <c r="B8" s="617"/>
      <c r="C8" s="583"/>
      <c r="D8" s="592" t="s">
        <v>335</v>
      </c>
      <c r="E8" s="592" t="s">
        <v>337</v>
      </c>
      <c r="F8" s="592" t="s">
        <v>338</v>
      </c>
      <c r="G8" s="592" t="s">
        <v>339</v>
      </c>
      <c r="H8" s="592" t="s">
        <v>340</v>
      </c>
      <c r="I8" s="653"/>
      <c r="J8" s="654"/>
    </row>
    <row r="9" spans="1:15" ht="12" customHeight="1" x14ac:dyDescent="0.2">
      <c r="A9" s="616"/>
      <c r="B9" s="617"/>
      <c r="C9" s="583"/>
      <c r="D9" s="593"/>
      <c r="E9" s="593"/>
      <c r="F9" s="593"/>
      <c r="G9" s="593"/>
      <c r="H9" s="593"/>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8" t="s">
        <v>104</v>
      </c>
      <c r="B11" s="619"/>
      <c r="C11" s="285">
        <v>100</v>
      </c>
      <c r="D11" s="115">
        <v>24251</v>
      </c>
      <c r="E11" s="114">
        <v>34052</v>
      </c>
      <c r="F11" s="114">
        <v>29827</v>
      </c>
      <c r="G11" s="114">
        <v>21682</v>
      </c>
      <c r="H11" s="140">
        <v>24042</v>
      </c>
      <c r="I11" s="115">
        <v>209</v>
      </c>
      <c r="J11" s="116">
        <v>0.86931203726811412</v>
      </c>
    </row>
    <row r="12" spans="1:15" s="110" customFormat="1" ht="24.95" customHeight="1" x14ac:dyDescent="0.2">
      <c r="A12" s="193" t="s">
        <v>132</v>
      </c>
      <c r="B12" s="194" t="s">
        <v>133</v>
      </c>
      <c r="C12" s="113">
        <v>5.3606036864459194E-2</v>
      </c>
      <c r="D12" s="115">
        <v>13</v>
      </c>
      <c r="E12" s="114" t="s">
        <v>513</v>
      </c>
      <c r="F12" s="114">
        <v>20</v>
      </c>
      <c r="G12" s="114">
        <v>16</v>
      </c>
      <c r="H12" s="140">
        <v>14</v>
      </c>
      <c r="I12" s="115">
        <v>-1</v>
      </c>
      <c r="J12" s="116">
        <v>-7.1428571428571432</v>
      </c>
    </row>
    <row r="13" spans="1:15" s="110" customFormat="1" ht="24.95" customHeight="1" x14ac:dyDescent="0.2">
      <c r="A13" s="193" t="s">
        <v>134</v>
      </c>
      <c r="B13" s="199" t="s">
        <v>214</v>
      </c>
      <c r="C13" s="113">
        <v>1.0968619850727805</v>
      </c>
      <c r="D13" s="115">
        <v>266</v>
      </c>
      <c r="E13" s="114" t="s">
        <v>513</v>
      </c>
      <c r="F13" s="114">
        <v>310</v>
      </c>
      <c r="G13" s="114">
        <v>158</v>
      </c>
      <c r="H13" s="140">
        <v>595</v>
      </c>
      <c r="I13" s="115">
        <v>-329</v>
      </c>
      <c r="J13" s="116">
        <v>-55.294117647058826</v>
      </c>
    </row>
    <row r="14" spans="1:15" s="287" customFormat="1" ht="24.95" customHeight="1" x14ac:dyDescent="0.2">
      <c r="A14" s="193" t="s">
        <v>215</v>
      </c>
      <c r="B14" s="199" t="s">
        <v>137</v>
      </c>
      <c r="C14" s="113">
        <v>9.6861985072780499</v>
      </c>
      <c r="D14" s="115">
        <v>2349</v>
      </c>
      <c r="E14" s="114">
        <v>14908</v>
      </c>
      <c r="F14" s="114">
        <v>3154</v>
      </c>
      <c r="G14" s="114">
        <v>2325</v>
      </c>
      <c r="H14" s="140">
        <v>2400</v>
      </c>
      <c r="I14" s="115">
        <v>-51</v>
      </c>
      <c r="J14" s="116">
        <v>-2.125</v>
      </c>
      <c r="K14" s="110"/>
      <c r="L14" s="110"/>
      <c r="M14" s="110"/>
      <c r="N14" s="110"/>
      <c r="O14" s="110"/>
    </row>
    <row r="15" spans="1:15" s="110" customFormat="1" ht="24.95" customHeight="1" x14ac:dyDescent="0.2">
      <c r="A15" s="193" t="s">
        <v>216</v>
      </c>
      <c r="B15" s="199" t="s">
        <v>217</v>
      </c>
      <c r="C15" s="113">
        <v>1.562822151663849</v>
      </c>
      <c r="D15" s="115">
        <v>379</v>
      </c>
      <c r="E15" s="114">
        <v>263</v>
      </c>
      <c r="F15" s="114">
        <v>380</v>
      </c>
      <c r="G15" s="114">
        <v>289</v>
      </c>
      <c r="H15" s="140">
        <v>291</v>
      </c>
      <c r="I15" s="115">
        <v>88</v>
      </c>
      <c r="J15" s="116">
        <v>30.240549828178693</v>
      </c>
    </row>
    <row r="16" spans="1:15" s="287" customFormat="1" ht="24.95" customHeight="1" x14ac:dyDescent="0.2">
      <c r="A16" s="193" t="s">
        <v>218</v>
      </c>
      <c r="B16" s="199" t="s">
        <v>141</v>
      </c>
      <c r="C16" s="113">
        <v>7.6161807760504718</v>
      </c>
      <c r="D16" s="115">
        <v>1847</v>
      </c>
      <c r="E16" s="114">
        <v>14566</v>
      </c>
      <c r="F16" s="114">
        <v>2556</v>
      </c>
      <c r="G16" s="114">
        <v>1934</v>
      </c>
      <c r="H16" s="140">
        <v>1990</v>
      </c>
      <c r="I16" s="115">
        <v>-143</v>
      </c>
      <c r="J16" s="116">
        <v>-7.1859296482412063</v>
      </c>
      <c r="K16" s="110"/>
      <c r="L16" s="110"/>
      <c r="M16" s="110"/>
      <c r="N16" s="110"/>
      <c r="O16" s="110"/>
    </row>
    <row r="17" spans="1:15" s="110" customFormat="1" ht="24.95" customHeight="1" x14ac:dyDescent="0.2">
      <c r="A17" s="193" t="s">
        <v>142</v>
      </c>
      <c r="B17" s="199" t="s">
        <v>220</v>
      </c>
      <c r="C17" s="113">
        <v>0.50719557956372929</v>
      </c>
      <c r="D17" s="115">
        <v>123</v>
      </c>
      <c r="E17" s="114">
        <v>79</v>
      </c>
      <c r="F17" s="114">
        <v>218</v>
      </c>
      <c r="G17" s="114">
        <v>102</v>
      </c>
      <c r="H17" s="140">
        <v>119</v>
      </c>
      <c r="I17" s="115">
        <v>4</v>
      </c>
      <c r="J17" s="116">
        <v>3.3613445378151261</v>
      </c>
    </row>
    <row r="18" spans="1:15" s="287" customFormat="1" ht="24.95" customHeight="1" x14ac:dyDescent="0.2">
      <c r="A18" s="201" t="s">
        <v>144</v>
      </c>
      <c r="B18" s="202" t="s">
        <v>145</v>
      </c>
      <c r="C18" s="113">
        <v>4.8822728959630535</v>
      </c>
      <c r="D18" s="115">
        <v>1184</v>
      </c>
      <c r="E18" s="114">
        <v>738</v>
      </c>
      <c r="F18" s="114">
        <v>1439</v>
      </c>
      <c r="G18" s="114">
        <v>973</v>
      </c>
      <c r="H18" s="140">
        <v>1029</v>
      </c>
      <c r="I18" s="115">
        <v>155</v>
      </c>
      <c r="J18" s="116">
        <v>15.063168124392615</v>
      </c>
      <c r="K18" s="110"/>
      <c r="L18" s="110"/>
      <c r="M18" s="110"/>
      <c r="N18" s="110"/>
      <c r="O18" s="110"/>
    </row>
    <row r="19" spans="1:15" s="110" customFormat="1" ht="24.95" customHeight="1" x14ac:dyDescent="0.2">
      <c r="A19" s="193" t="s">
        <v>146</v>
      </c>
      <c r="B19" s="199" t="s">
        <v>147</v>
      </c>
      <c r="C19" s="113">
        <v>10.791307574945362</v>
      </c>
      <c r="D19" s="115">
        <v>2617</v>
      </c>
      <c r="E19" s="114">
        <v>2781</v>
      </c>
      <c r="F19" s="114">
        <v>3577</v>
      </c>
      <c r="G19" s="114">
        <v>2290</v>
      </c>
      <c r="H19" s="140">
        <v>2728</v>
      </c>
      <c r="I19" s="115">
        <v>-111</v>
      </c>
      <c r="J19" s="116">
        <v>-4.0689149560117306</v>
      </c>
    </row>
    <row r="20" spans="1:15" s="287" customFormat="1" ht="24.95" customHeight="1" x14ac:dyDescent="0.2">
      <c r="A20" s="193" t="s">
        <v>148</v>
      </c>
      <c r="B20" s="199" t="s">
        <v>149</v>
      </c>
      <c r="C20" s="113">
        <v>9.2202383406869828</v>
      </c>
      <c r="D20" s="115">
        <v>2236</v>
      </c>
      <c r="E20" s="114">
        <v>1901</v>
      </c>
      <c r="F20" s="114">
        <v>2758</v>
      </c>
      <c r="G20" s="114">
        <v>1866</v>
      </c>
      <c r="H20" s="140">
        <v>2410</v>
      </c>
      <c r="I20" s="115">
        <v>-174</v>
      </c>
      <c r="J20" s="116">
        <v>-7.2199170124481329</v>
      </c>
      <c r="K20" s="110"/>
      <c r="L20" s="110"/>
      <c r="M20" s="110"/>
      <c r="N20" s="110"/>
      <c r="O20" s="110"/>
    </row>
    <row r="21" spans="1:15" s="110" customFormat="1" ht="24.95" customHeight="1" x14ac:dyDescent="0.2">
      <c r="A21" s="201" t="s">
        <v>150</v>
      </c>
      <c r="B21" s="202" t="s">
        <v>151</v>
      </c>
      <c r="C21" s="113">
        <v>4.9235083089357143</v>
      </c>
      <c r="D21" s="115">
        <v>1194</v>
      </c>
      <c r="E21" s="114">
        <v>1324</v>
      </c>
      <c r="F21" s="114">
        <v>1431</v>
      </c>
      <c r="G21" s="114">
        <v>1402</v>
      </c>
      <c r="H21" s="140">
        <v>1245</v>
      </c>
      <c r="I21" s="115">
        <v>-51</v>
      </c>
      <c r="J21" s="116">
        <v>-4.096385542168675</v>
      </c>
    </row>
    <row r="22" spans="1:15" s="110" customFormat="1" ht="24.95" customHeight="1" x14ac:dyDescent="0.2">
      <c r="A22" s="201" t="s">
        <v>152</v>
      </c>
      <c r="B22" s="199" t="s">
        <v>153</v>
      </c>
      <c r="C22" s="113">
        <v>3.9792173518617791</v>
      </c>
      <c r="D22" s="115">
        <v>965</v>
      </c>
      <c r="E22" s="114">
        <v>819</v>
      </c>
      <c r="F22" s="114">
        <v>1007</v>
      </c>
      <c r="G22" s="114">
        <v>781</v>
      </c>
      <c r="H22" s="140">
        <v>934</v>
      </c>
      <c r="I22" s="115">
        <v>31</v>
      </c>
      <c r="J22" s="116">
        <v>3.3190578158458246</v>
      </c>
    </row>
    <row r="23" spans="1:15" s="110" customFormat="1" ht="24.95" customHeight="1" x14ac:dyDescent="0.2">
      <c r="A23" s="193" t="s">
        <v>154</v>
      </c>
      <c r="B23" s="199" t="s">
        <v>155</v>
      </c>
      <c r="C23" s="113">
        <v>1.5050925735021237</v>
      </c>
      <c r="D23" s="115">
        <v>365</v>
      </c>
      <c r="E23" s="114" t="s">
        <v>513</v>
      </c>
      <c r="F23" s="114">
        <v>328</v>
      </c>
      <c r="G23" s="114">
        <v>168</v>
      </c>
      <c r="H23" s="140">
        <v>272</v>
      </c>
      <c r="I23" s="115">
        <v>93</v>
      </c>
      <c r="J23" s="116">
        <v>34.191176470588232</v>
      </c>
    </row>
    <row r="24" spans="1:15" s="110" customFormat="1" ht="24.95" customHeight="1" x14ac:dyDescent="0.2">
      <c r="A24" s="193" t="s">
        <v>156</v>
      </c>
      <c r="B24" s="199" t="s">
        <v>221</v>
      </c>
      <c r="C24" s="113">
        <v>9.0841614778772009</v>
      </c>
      <c r="D24" s="115">
        <v>2203</v>
      </c>
      <c r="E24" s="114">
        <v>1960</v>
      </c>
      <c r="F24" s="114">
        <v>2338</v>
      </c>
      <c r="G24" s="114">
        <v>1865</v>
      </c>
      <c r="H24" s="140">
        <v>2202</v>
      </c>
      <c r="I24" s="115">
        <v>1</v>
      </c>
      <c r="J24" s="116">
        <v>4.5413260672116255E-2</v>
      </c>
    </row>
    <row r="25" spans="1:15" s="110" customFormat="1" ht="24.95" customHeight="1" x14ac:dyDescent="0.2">
      <c r="A25" s="193" t="s">
        <v>222</v>
      </c>
      <c r="B25" s="204" t="s">
        <v>159</v>
      </c>
      <c r="C25" s="113">
        <v>8.1192528143169351</v>
      </c>
      <c r="D25" s="115">
        <v>1969</v>
      </c>
      <c r="E25" s="114">
        <v>1738</v>
      </c>
      <c r="F25" s="114">
        <v>2151</v>
      </c>
      <c r="G25" s="114">
        <v>2055</v>
      </c>
      <c r="H25" s="140">
        <v>2107</v>
      </c>
      <c r="I25" s="115">
        <v>-138</v>
      </c>
      <c r="J25" s="116">
        <v>-6.5495965828191745</v>
      </c>
    </row>
    <row r="26" spans="1:15" s="110" customFormat="1" ht="24.95" customHeight="1" x14ac:dyDescent="0.2">
      <c r="A26" s="201">
        <v>782.78300000000002</v>
      </c>
      <c r="B26" s="203" t="s">
        <v>160</v>
      </c>
      <c r="C26" s="113">
        <v>15.90037524225805</v>
      </c>
      <c r="D26" s="115">
        <v>3856</v>
      </c>
      <c r="E26" s="114">
        <v>2644</v>
      </c>
      <c r="F26" s="114">
        <v>3556</v>
      </c>
      <c r="G26" s="114">
        <v>3405</v>
      </c>
      <c r="H26" s="140">
        <v>3127</v>
      </c>
      <c r="I26" s="115">
        <v>729</v>
      </c>
      <c r="J26" s="116">
        <v>23.313079629037418</v>
      </c>
    </row>
    <row r="27" spans="1:15" s="110" customFormat="1" ht="24.95" customHeight="1" x14ac:dyDescent="0.2">
      <c r="A27" s="193" t="s">
        <v>161</v>
      </c>
      <c r="B27" s="199" t="s">
        <v>162</v>
      </c>
      <c r="C27" s="113">
        <v>1.6947754731763638</v>
      </c>
      <c r="D27" s="115">
        <v>411</v>
      </c>
      <c r="E27" s="114" t="s">
        <v>513</v>
      </c>
      <c r="F27" s="114">
        <v>793</v>
      </c>
      <c r="G27" s="114">
        <v>439</v>
      </c>
      <c r="H27" s="140">
        <v>382</v>
      </c>
      <c r="I27" s="115">
        <v>29</v>
      </c>
      <c r="J27" s="116">
        <v>7.5916230366492146</v>
      </c>
    </row>
    <row r="28" spans="1:15" s="110" customFormat="1" ht="24.95" customHeight="1" x14ac:dyDescent="0.2">
      <c r="A28" s="193" t="s">
        <v>163</v>
      </c>
      <c r="B28" s="199" t="s">
        <v>164</v>
      </c>
      <c r="C28" s="113">
        <v>4.0410704713207704</v>
      </c>
      <c r="D28" s="115">
        <v>980</v>
      </c>
      <c r="E28" s="114">
        <v>873</v>
      </c>
      <c r="F28" s="114">
        <v>1703</v>
      </c>
      <c r="G28" s="114">
        <v>758</v>
      </c>
      <c r="H28" s="140">
        <v>971</v>
      </c>
      <c r="I28" s="115">
        <v>9</v>
      </c>
      <c r="J28" s="116">
        <v>0.92687950566426369</v>
      </c>
    </row>
    <row r="29" spans="1:15" s="110" customFormat="1" ht="24.95" customHeight="1" x14ac:dyDescent="0.2">
      <c r="A29" s="193">
        <v>86</v>
      </c>
      <c r="B29" s="199" t="s">
        <v>165</v>
      </c>
      <c r="C29" s="113">
        <v>5.2740093192033317</v>
      </c>
      <c r="D29" s="115">
        <v>1279</v>
      </c>
      <c r="E29" s="114">
        <v>1062</v>
      </c>
      <c r="F29" s="114">
        <v>1474</v>
      </c>
      <c r="G29" s="114">
        <v>1073</v>
      </c>
      <c r="H29" s="140">
        <v>1136</v>
      </c>
      <c r="I29" s="115">
        <v>143</v>
      </c>
      <c r="J29" s="116">
        <v>12.588028169014084</v>
      </c>
    </row>
    <row r="30" spans="1:15" s="110" customFormat="1" ht="24.95" customHeight="1" x14ac:dyDescent="0.2">
      <c r="A30" s="193">
        <v>87.88</v>
      </c>
      <c r="B30" s="204" t="s">
        <v>166</v>
      </c>
      <c r="C30" s="113">
        <v>5.5585336687146922</v>
      </c>
      <c r="D30" s="115">
        <v>1348</v>
      </c>
      <c r="E30" s="114">
        <v>1370</v>
      </c>
      <c r="F30" s="114">
        <v>2124</v>
      </c>
      <c r="G30" s="114">
        <v>1147</v>
      </c>
      <c r="H30" s="140">
        <v>1283</v>
      </c>
      <c r="I30" s="115">
        <v>65</v>
      </c>
      <c r="J30" s="116">
        <v>5.0662509742790336</v>
      </c>
    </row>
    <row r="31" spans="1:15" s="110" customFormat="1" ht="24.95" customHeight="1" x14ac:dyDescent="0.2">
      <c r="A31" s="193" t="s">
        <v>167</v>
      </c>
      <c r="B31" s="199" t="s">
        <v>168</v>
      </c>
      <c r="C31" s="113">
        <v>4.1853944167250834</v>
      </c>
      <c r="D31" s="115">
        <v>1015</v>
      </c>
      <c r="E31" s="114">
        <v>1059</v>
      </c>
      <c r="F31" s="114">
        <v>1662</v>
      </c>
      <c r="G31" s="114">
        <v>961</v>
      </c>
      <c r="H31" s="140">
        <v>1206</v>
      </c>
      <c r="I31" s="115">
        <v>-191</v>
      </c>
      <c r="J31" s="116">
        <v>-15.837479270315091</v>
      </c>
    </row>
    <row r="32" spans="1:15" s="110" customFormat="1" ht="24.95" customHeight="1" x14ac:dyDescent="0.2">
      <c r="A32" s="193"/>
      <c r="B32" s="204" t="s">
        <v>169</v>
      </c>
      <c r="C32" s="113" t="s">
        <v>513</v>
      </c>
      <c r="D32" s="115" t="s">
        <v>513</v>
      </c>
      <c r="E32" s="114" t="s">
        <v>513</v>
      </c>
      <c r="F32" s="114" t="s">
        <v>513</v>
      </c>
      <c r="G32" s="114" t="s">
        <v>513</v>
      </c>
      <c r="H32" s="140" t="s">
        <v>513</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5.3606036864459194E-2</v>
      </c>
      <c r="D34" s="115">
        <v>13</v>
      </c>
      <c r="E34" s="114" t="s">
        <v>513</v>
      </c>
      <c r="F34" s="114">
        <v>20</v>
      </c>
      <c r="G34" s="114">
        <v>16</v>
      </c>
      <c r="H34" s="140">
        <v>14</v>
      </c>
      <c r="I34" s="115">
        <v>-1</v>
      </c>
      <c r="J34" s="116">
        <v>-7.1428571428571432</v>
      </c>
    </row>
    <row r="35" spans="1:10" s="110" customFormat="1" ht="24.95" customHeight="1" x14ac:dyDescent="0.2">
      <c r="A35" s="292" t="s">
        <v>171</v>
      </c>
      <c r="B35" s="293" t="s">
        <v>172</v>
      </c>
      <c r="C35" s="113">
        <v>15.665333388313885</v>
      </c>
      <c r="D35" s="115">
        <v>3799</v>
      </c>
      <c r="E35" s="114" t="s">
        <v>513</v>
      </c>
      <c r="F35" s="114">
        <v>4903</v>
      </c>
      <c r="G35" s="114">
        <v>3456</v>
      </c>
      <c r="H35" s="140">
        <v>4024</v>
      </c>
      <c r="I35" s="115">
        <v>-225</v>
      </c>
      <c r="J35" s="116">
        <v>-5.5914512922465205</v>
      </c>
    </row>
    <row r="36" spans="1:10" s="110" customFormat="1" ht="24.95" customHeight="1" x14ac:dyDescent="0.2">
      <c r="A36" s="294" t="s">
        <v>173</v>
      </c>
      <c r="B36" s="295" t="s">
        <v>174</v>
      </c>
      <c r="C36" s="125">
        <v>84.276937033524391</v>
      </c>
      <c r="D36" s="143">
        <v>20438</v>
      </c>
      <c r="E36" s="144">
        <v>18053</v>
      </c>
      <c r="F36" s="144">
        <v>24902</v>
      </c>
      <c r="G36" s="144">
        <v>18210</v>
      </c>
      <c r="H36" s="145">
        <v>20003</v>
      </c>
      <c r="I36" s="143">
        <v>435</v>
      </c>
      <c r="J36" s="146">
        <v>2.1746737989301606</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55" t="s">
        <v>360</v>
      </c>
      <c r="B39" s="656"/>
      <c r="C39" s="656"/>
      <c r="D39" s="656"/>
      <c r="E39" s="656"/>
      <c r="F39" s="656"/>
      <c r="G39" s="656"/>
      <c r="H39" s="656"/>
      <c r="I39" s="656"/>
      <c r="J39" s="656"/>
    </row>
    <row r="40" spans="1:10" ht="31.5" customHeight="1" x14ac:dyDescent="0.2">
      <c r="A40" s="657" t="s">
        <v>361</v>
      </c>
      <c r="B40" s="657"/>
      <c r="C40" s="657"/>
      <c r="D40" s="657"/>
      <c r="E40" s="657"/>
      <c r="F40" s="657"/>
      <c r="G40" s="657"/>
      <c r="H40" s="657"/>
      <c r="I40" s="657"/>
      <c r="J40" s="657"/>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6">
    <mergeCell ref="A11:B11"/>
    <mergeCell ref="A39:J39"/>
    <mergeCell ref="A40:J40"/>
    <mergeCell ref="A3:J3"/>
    <mergeCell ref="A4:J4"/>
    <mergeCell ref="A5:D5"/>
    <mergeCell ref="A7:B9"/>
    <mergeCell ref="C7:C10"/>
    <mergeCell ref="D7:H7"/>
    <mergeCell ref="I7:J8"/>
    <mergeCell ref="D8:D9"/>
    <mergeCell ref="E8:E9"/>
    <mergeCell ref="F8:F9"/>
    <mergeCell ref="A6:J6"/>
    <mergeCell ref="G8:G9"/>
    <mergeCell ref="H8:H9"/>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election activeCell="A2" sqref="A2"/>
    </sheetView>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335</v>
      </c>
      <c r="B5" s="573"/>
      <c r="C5" s="573"/>
      <c r="D5" s="573"/>
      <c r="E5" s="573"/>
      <c r="F5" s="252"/>
      <c r="G5" s="252"/>
      <c r="H5" s="252"/>
      <c r="I5" s="252"/>
      <c r="J5" s="252"/>
      <c r="K5" s="252"/>
    </row>
    <row r="6" spans="1:15" s="94" customFormat="1" ht="35.1" customHeight="1" x14ac:dyDescent="0.2">
      <c r="A6" s="634" t="s">
        <v>521</v>
      </c>
      <c r="B6" s="634"/>
      <c r="C6" s="634"/>
      <c r="D6" s="634"/>
      <c r="E6" s="634"/>
      <c r="F6" s="634"/>
      <c r="G6" s="634"/>
      <c r="H6" s="634"/>
      <c r="I6" s="634"/>
      <c r="J6" s="634"/>
      <c r="K6" s="634"/>
    </row>
    <row r="7" spans="1:15" s="91" customFormat="1" ht="24.95" customHeight="1" x14ac:dyDescent="0.2">
      <c r="A7" s="588" t="s">
        <v>332</v>
      </c>
      <c r="B7" s="577"/>
      <c r="C7" s="577"/>
      <c r="D7" s="582" t="s">
        <v>94</v>
      </c>
      <c r="E7" s="658" t="s">
        <v>363</v>
      </c>
      <c r="F7" s="586"/>
      <c r="G7" s="586"/>
      <c r="H7" s="586"/>
      <c r="I7" s="587"/>
      <c r="J7" s="651" t="s">
        <v>359</v>
      </c>
      <c r="K7" s="652"/>
      <c r="L7" s="96"/>
      <c r="M7" s="96"/>
      <c r="N7" s="96"/>
      <c r="O7" s="96"/>
    </row>
    <row r="8" spans="1:15" ht="21.75" customHeight="1" x14ac:dyDescent="0.2">
      <c r="A8" s="578"/>
      <c r="B8" s="579"/>
      <c r="C8" s="579"/>
      <c r="D8" s="583"/>
      <c r="E8" s="592" t="s">
        <v>335</v>
      </c>
      <c r="F8" s="592" t="s">
        <v>337</v>
      </c>
      <c r="G8" s="592" t="s">
        <v>338</v>
      </c>
      <c r="H8" s="592" t="s">
        <v>339</v>
      </c>
      <c r="I8" s="592" t="s">
        <v>340</v>
      </c>
      <c r="J8" s="653"/>
      <c r="K8" s="654"/>
    </row>
    <row r="9" spans="1:15" ht="12" customHeight="1" x14ac:dyDescent="0.2">
      <c r="A9" s="578"/>
      <c r="B9" s="579"/>
      <c r="C9" s="579"/>
      <c r="D9" s="583"/>
      <c r="E9" s="593"/>
      <c r="F9" s="593"/>
      <c r="G9" s="593"/>
      <c r="H9" s="593"/>
      <c r="I9" s="593"/>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24251</v>
      </c>
      <c r="F11" s="264">
        <v>34052</v>
      </c>
      <c r="G11" s="264">
        <v>29827</v>
      </c>
      <c r="H11" s="264">
        <v>21682</v>
      </c>
      <c r="I11" s="265">
        <v>24042</v>
      </c>
      <c r="J11" s="263">
        <v>209</v>
      </c>
      <c r="K11" s="266">
        <v>0.86931203726811412</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32.151251494783722</v>
      </c>
      <c r="E13" s="115">
        <v>7797</v>
      </c>
      <c r="F13" s="114">
        <v>9075</v>
      </c>
      <c r="G13" s="114">
        <v>8424</v>
      </c>
      <c r="H13" s="114">
        <v>7543</v>
      </c>
      <c r="I13" s="140">
        <v>6515</v>
      </c>
      <c r="J13" s="115">
        <v>1282</v>
      </c>
      <c r="K13" s="116">
        <v>19.677666922486569</v>
      </c>
    </row>
    <row r="14" spans="1:15" ht="15.95" customHeight="1" x14ac:dyDescent="0.2">
      <c r="A14" s="306" t="s">
        <v>230</v>
      </c>
      <c r="B14" s="307"/>
      <c r="C14" s="308"/>
      <c r="D14" s="113">
        <v>44.86000577295782</v>
      </c>
      <c r="E14" s="115">
        <v>10879</v>
      </c>
      <c r="F14" s="114">
        <v>18178</v>
      </c>
      <c r="G14" s="114">
        <v>15513</v>
      </c>
      <c r="H14" s="114">
        <v>9522</v>
      </c>
      <c r="I14" s="140">
        <v>12098</v>
      </c>
      <c r="J14" s="115">
        <v>-1219</v>
      </c>
      <c r="K14" s="116">
        <v>-10.076045627376425</v>
      </c>
    </row>
    <row r="15" spans="1:15" ht="15.95" customHeight="1" x14ac:dyDescent="0.2">
      <c r="A15" s="306" t="s">
        <v>231</v>
      </c>
      <c r="B15" s="307"/>
      <c r="C15" s="308"/>
      <c r="D15" s="113">
        <v>10.618118840460188</v>
      </c>
      <c r="E15" s="115">
        <v>2575</v>
      </c>
      <c r="F15" s="114">
        <v>3831</v>
      </c>
      <c r="G15" s="114">
        <v>2640</v>
      </c>
      <c r="H15" s="114">
        <v>2098</v>
      </c>
      <c r="I15" s="140">
        <v>2499</v>
      </c>
      <c r="J15" s="115">
        <v>76</v>
      </c>
      <c r="K15" s="116">
        <v>3.0412164865946378</v>
      </c>
    </row>
    <row r="16" spans="1:15" ht="15.95" customHeight="1" x14ac:dyDescent="0.2">
      <c r="A16" s="306" t="s">
        <v>232</v>
      </c>
      <c r="B16" s="307"/>
      <c r="C16" s="308"/>
      <c r="D16" s="113">
        <v>12.077852459692384</v>
      </c>
      <c r="E16" s="115">
        <v>2929</v>
      </c>
      <c r="F16" s="114">
        <v>2917</v>
      </c>
      <c r="G16" s="114">
        <v>3013</v>
      </c>
      <c r="H16" s="114">
        <v>2462</v>
      </c>
      <c r="I16" s="140">
        <v>2883</v>
      </c>
      <c r="J16" s="115">
        <v>46</v>
      </c>
      <c r="K16" s="116">
        <v>1.5955601803676727</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0.18555935837697415</v>
      </c>
      <c r="E18" s="115">
        <v>45</v>
      </c>
      <c r="F18" s="114">
        <v>38</v>
      </c>
      <c r="G18" s="114">
        <v>62</v>
      </c>
      <c r="H18" s="114">
        <v>35</v>
      </c>
      <c r="I18" s="140">
        <v>35</v>
      </c>
      <c r="J18" s="115">
        <v>10</v>
      </c>
      <c r="K18" s="116">
        <v>28.571428571428573</v>
      </c>
    </row>
    <row r="19" spans="1:11" ht="14.1" customHeight="1" x14ac:dyDescent="0.2">
      <c r="A19" s="306" t="s">
        <v>235</v>
      </c>
      <c r="B19" s="307" t="s">
        <v>236</v>
      </c>
      <c r="C19" s="308"/>
      <c r="D19" s="113">
        <v>9.4841449837120118E-2</v>
      </c>
      <c r="E19" s="115">
        <v>23</v>
      </c>
      <c r="F19" s="114">
        <v>28</v>
      </c>
      <c r="G19" s="114">
        <v>37</v>
      </c>
      <c r="H19" s="114">
        <v>31</v>
      </c>
      <c r="I19" s="140">
        <v>28</v>
      </c>
      <c r="J19" s="115">
        <v>-5</v>
      </c>
      <c r="K19" s="116">
        <v>-17.857142857142858</v>
      </c>
    </row>
    <row r="20" spans="1:11" ht="14.1" customHeight="1" x14ac:dyDescent="0.2">
      <c r="A20" s="306">
        <v>12</v>
      </c>
      <c r="B20" s="307" t="s">
        <v>237</v>
      </c>
      <c r="C20" s="308"/>
      <c r="D20" s="113">
        <v>0.58554286421178503</v>
      </c>
      <c r="E20" s="115">
        <v>142</v>
      </c>
      <c r="F20" s="114">
        <v>60</v>
      </c>
      <c r="G20" s="114">
        <v>131</v>
      </c>
      <c r="H20" s="114">
        <v>160</v>
      </c>
      <c r="I20" s="140">
        <v>120</v>
      </c>
      <c r="J20" s="115">
        <v>22</v>
      </c>
      <c r="K20" s="116">
        <v>18.333333333333332</v>
      </c>
    </row>
    <row r="21" spans="1:11" ht="14.1" customHeight="1" x14ac:dyDescent="0.2">
      <c r="A21" s="306">
        <v>21</v>
      </c>
      <c r="B21" s="307" t="s">
        <v>238</v>
      </c>
      <c r="C21" s="308"/>
      <c r="D21" s="113">
        <v>0.19380644097150632</v>
      </c>
      <c r="E21" s="115">
        <v>47</v>
      </c>
      <c r="F21" s="114">
        <v>14</v>
      </c>
      <c r="G21" s="114">
        <v>19</v>
      </c>
      <c r="H21" s="114">
        <v>17</v>
      </c>
      <c r="I21" s="140">
        <v>176</v>
      </c>
      <c r="J21" s="115">
        <v>-129</v>
      </c>
      <c r="K21" s="116">
        <v>-73.295454545454547</v>
      </c>
    </row>
    <row r="22" spans="1:11" ht="14.1" customHeight="1" x14ac:dyDescent="0.2">
      <c r="A22" s="306">
        <v>22</v>
      </c>
      <c r="B22" s="307" t="s">
        <v>239</v>
      </c>
      <c r="C22" s="308"/>
      <c r="D22" s="113">
        <v>0.69275493794070353</v>
      </c>
      <c r="E22" s="115">
        <v>168</v>
      </c>
      <c r="F22" s="114">
        <v>558</v>
      </c>
      <c r="G22" s="114">
        <v>268</v>
      </c>
      <c r="H22" s="114">
        <v>165</v>
      </c>
      <c r="I22" s="140">
        <v>157</v>
      </c>
      <c r="J22" s="115">
        <v>11</v>
      </c>
      <c r="K22" s="116">
        <v>7.0063694267515926</v>
      </c>
    </row>
    <row r="23" spans="1:11" ht="14.1" customHeight="1" x14ac:dyDescent="0.2">
      <c r="A23" s="306">
        <v>23</v>
      </c>
      <c r="B23" s="307" t="s">
        <v>240</v>
      </c>
      <c r="C23" s="308"/>
      <c r="D23" s="113">
        <v>0.46183662529380232</v>
      </c>
      <c r="E23" s="115">
        <v>112</v>
      </c>
      <c r="F23" s="114">
        <v>120</v>
      </c>
      <c r="G23" s="114">
        <v>163</v>
      </c>
      <c r="H23" s="114">
        <v>143</v>
      </c>
      <c r="I23" s="140">
        <v>131</v>
      </c>
      <c r="J23" s="115">
        <v>-19</v>
      </c>
      <c r="K23" s="116">
        <v>-14.503816793893129</v>
      </c>
    </row>
    <row r="24" spans="1:11" ht="14.1" customHeight="1" x14ac:dyDescent="0.2">
      <c r="A24" s="306">
        <v>24</v>
      </c>
      <c r="B24" s="307" t="s">
        <v>241</v>
      </c>
      <c r="C24" s="308"/>
      <c r="D24" s="113">
        <v>3.6534575893777577</v>
      </c>
      <c r="E24" s="115">
        <v>886</v>
      </c>
      <c r="F24" s="114">
        <v>721</v>
      </c>
      <c r="G24" s="114">
        <v>687</v>
      </c>
      <c r="H24" s="114">
        <v>674</v>
      </c>
      <c r="I24" s="140">
        <v>835</v>
      </c>
      <c r="J24" s="115">
        <v>51</v>
      </c>
      <c r="K24" s="116">
        <v>6.1077844311377243</v>
      </c>
    </row>
    <row r="25" spans="1:11" ht="14.1" customHeight="1" x14ac:dyDescent="0.2">
      <c r="A25" s="306">
        <v>25</v>
      </c>
      <c r="B25" s="307" t="s">
        <v>242</v>
      </c>
      <c r="C25" s="308"/>
      <c r="D25" s="113">
        <v>6.4327244237351033</v>
      </c>
      <c r="E25" s="115">
        <v>1560</v>
      </c>
      <c r="F25" s="114">
        <v>9334</v>
      </c>
      <c r="G25" s="114">
        <v>1122</v>
      </c>
      <c r="H25" s="114">
        <v>773</v>
      </c>
      <c r="I25" s="140">
        <v>1336</v>
      </c>
      <c r="J25" s="115">
        <v>224</v>
      </c>
      <c r="K25" s="116">
        <v>16.766467065868262</v>
      </c>
    </row>
    <row r="26" spans="1:11" ht="14.1" customHeight="1" x14ac:dyDescent="0.2">
      <c r="A26" s="306">
        <v>26</v>
      </c>
      <c r="B26" s="307" t="s">
        <v>243</v>
      </c>
      <c r="C26" s="308"/>
      <c r="D26" s="113">
        <v>2.4287658240897283</v>
      </c>
      <c r="E26" s="115">
        <v>589</v>
      </c>
      <c r="F26" s="114">
        <v>641</v>
      </c>
      <c r="G26" s="114">
        <v>799</v>
      </c>
      <c r="H26" s="114">
        <v>438</v>
      </c>
      <c r="I26" s="140">
        <v>552</v>
      </c>
      <c r="J26" s="115">
        <v>37</v>
      </c>
      <c r="K26" s="116">
        <v>6.7028985507246377</v>
      </c>
    </row>
    <row r="27" spans="1:11" ht="14.1" customHeight="1" x14ac:dyDescent="0.2">
      <c r="A27" s="306">
        <v>27</v>
      </c>
      <c r="B27" s="307" t="s">
        <v>244</v>
      </c>
      <c r="C27" s="308"/>
      <c r="D27" s="113">
        <v>1.5133396560966559</v>
      </c>
      <c r="E27" s="115">
        <v>367</v>
      </c>
      <c r="F27" s="114">
        <v>2365</v>
      </c>
      <c r="G27" s="114">
        <v>410</v>
      </c>
      <c r="H27" s="114">
        <v>388</v>
      </c>
      <c r="I27" s="140">
        <v>428</v>
      </c>
      <c r="J27" s="115">
        <v>-61</v>
      </c>
      <c r="K27" s="116">
        <v>-14.252336448598131</v>
      </c>
    </row>
    <row r="28" spans="1:11" ht="14.1" customHeight="1" x14ac:dyDescent="0.2">
      <c r="A28" s="306">
        <v>28</v>
      </c>
      <c r="B28" s="307" t="s">
        <v>245</v>
      </c>
      <c r="C28" s="308"/>
      <c r="D28" s="113">
        <v>0.14020040410704712</v>
      </c>
      <c r="E28" s="115">
        <v>34</v>
      </c>
      <c r="F28" s="114">
        <v>35</v>
      </c>
      <c r="G28" s="114">
        <v>53</v>
      </c>
      <c r="H28" s="114">
        <v>79</v>
      </c>
      <c r="I28" s="140">
        <v>34</v>
      </c>
      <c r="J28" s="115">
        <v>0</v>
      </c>
      <c r="K28" s="116">
        <v>0</v>
      </c>
    </row>
    <row r="29" spans="1:11" ht="14.1" customHeight="1" x14ac:dyDescent="0.2">
      <c r="A29" s="306">
        <v>29</v>
      </c>
      <c r="B29" s="307" t="s">
        <v>246</v>
      </c>
      <c r="C29" s="308"/>
      <c r="D29" s="113">
        <v>2.7215372561956208</v>
      </c>
      <c r="E29" s="115">
        <v>660</v>
      </c>
      <c r="F29" s="114">
        <v>630</v>
      </c>
      <c r="G29" s="114">
        <v>785</v>
      </c>
      <c r="H29" s="114">
        <v>694</v>
      </c>
      <c r="I29" s="140">
        <v>644</v>
      </c>
      <c r="J29" s="115">
        <v>16</v>
      </c>
      <c r="K29" s="116">
        <v>2.4844720496894408</v>
      </c>
    </row>
    <row r="30" spans="1:11" ht="14.1" customHeight="1" x14ac:dyDescent="0.2">
      <c r="A30" s="306" t="s">
        <v>247</v>
      </c>
      <c r="B30" s="307" t="s">
        <v>248</v>
      </c>
      <c r="C30" s="308"/>
      <c r="D30" s="113">
        <v>0.81233763556142013</v>
      </c>
      <c r="E30" s="115">
        <v>197</v>
      </c>
      <c r="F30" s="114">
        <v>148</v>
      </c>
      <c r="G30" s="114">
        <v>224</v>
      </c>
      <c r="H30" s="114" t="s">
        <v>513</v>
      </c>
      <c r="I30" s="140">
        <v>196</v>
      </c>
      <c r="J30" s="115">
        <v>1</v>
      </c>
      <c r="K30" s="116">
        <v>0.51020408163265307</v>
      </c>
    </row>
    <row r="31" spans="1:11" ht="14.1" customHeight="1" x14ac:dyDescent="0.2">
      <c r="A31" s="306" t="s">
        <v>249</v>
      </c>
      <c r="B31" s="307" t="s">
        <v>250</v>
      </c>
      <c r="C31" s="308"/>
      <c r="D31" s="113">
        <v>1.8679642076615397</v>
      </c>
      <c r="E31" s="115">
        <v>453</v>
      </c>
      <c r="F31" s="114">
        <v>478</v>
      </c>
      <c r="G31" s="114">
        <v>553</v>
      </c>
      <c r="H31" s="114">
        <v>505</v>
      </c>
      <c r="I31" s="140">
        <v>443</v>
      </c>
      <c r="J31" s="115">
        <v>10</v>
      </c>
      <c r="K31" s="116">
        <v>2.2573363431151243</v>
      </c>
    </row>
    <row r="32" spans="1:11" ht="14.1" customHeight="1" x14ac:dyDescent="0.2">
      <c r="A32" s="306">
        <v>31</v>
      </c>
      <c r="B32" s="307" t="s">
        <v>251</v>
      </c>
      <c r="C32" s="308"/>
      <c r="D32" s="113">
        <v>0.56904869902272071</v>
      </c>
      <c r="E32" s="115">
        <v>138</v>
      </c>
      <c r="F32" s="114">
        <v>88</v>
      </c>
      <c r="G32" s="114">
        <v>136</v>
      </c>
      <c r="H32" s="114">
        <v>132</v>
      </c>
      <c r="I32" s="140">
        <v>124</v>
      </c>
      <c r="J32" s="115">
        <v>14</v>
      </c>
      <c r="K32" s="116">
        <v>11.290322580645162</v>
      </c>
    </row>
    <row r="33" spans="1:11" ht="14.1" customHeight="1" x14ac:dyDescent="0.2">
      <c r="A33" s="306">
        <v>32</v>
      </c>
      <c r="B33" s="307" t="s">
        <v>252</v>
      </c>
      <c r="C33" s="308"/>
      <c r="D33" s="113">
        <v>2.2885654199826813</v>
      </c>
      <c r="E33" s="115">
        <v>555</v>
      </c>
      <c r="F33" s="114">
        <v>341</v>
      </c>
      <c r="G33" s="114">
        <v>628</v>
      </c>
      <c r="H33" s="114">
        <v>478</v>
      </c>
      <c r="I33" s="140">
        <v>377</v>
      </c>
      <c r="J33" s="115">
        <v>178</v>
      </c>
      <c r="K33" s="116">
        <v>47.214854111405835</v>
      </c>
    </row>
    <row r="34" spans="1:11" ht="14.1" customHeight="1" x14ac:dyDescent="0.2">
      <c r="A34" s="306">
        <v>33</v>
      </c>
      <c r="B34" s="307" t="s">
        <v>253</v>
      </c>
      <c r="C34" s="308"/>
      <c r="D34" s="113">
        <v>0.88656137891220976</v>
      </c>
      <c r="E34" s="115">
        <v>215</v>
      </c>
      <c r="F34" s="114">
        <v>144</v>
      </c>
      <c r="G34" s="114">
        <v>317</v>
      </c>
      <c r="H34" s="114">
        <v>271</v>
      </c>
      <c r="I34" s="140">
        <v>219</v>
      </c>
      <c r="J34" s="115">
        <v>-4</v>
      </c>
      <c r="K34" s="116">
        <v>-1.8264840182648401</v>
      </c>
    </row>
    <row r="35" spans="1:11" ht="14.1" customHeight="1" x14ac:dyDescent="0.2">
      <c r="A35" s="306">
        <v>34</v>
      </c>
      <c r="B35" s="307" t="s">
        <v>254</v>
      </c>
      <c r="C35" s="308"/>
      <c r="D35" s="113">
        <v>1.2947919673415529</v>
      </c>
      <c r="E35" s="115">
        <v>314</v>
      </c>
      <c r="F35" s="114">
        <v>277</v>
      </c>
      <c r="G35" s="114">
        <v>475</v>
      </c>
      <c r="H35" s="114">
        <v>293</v>
      </c>
      <c r="I35" s="140">
        <v>393</v>
      </c>
      <c r="J35" s="115">
        <v>-79</v>
      </c>
      <c r="K35" s="116">
        <v>-20.101781170483459</v>
      </c>
    </row>
    <row r="36" spans="1:11" ht="14.1" customHeight="1" x14ac:dyDescent="0.2">
      <c r="A36" s="306">
        <v>41</v>
      </c>
      <c r="B36" s="307" t="s">
        <v>255</v>
      </c>
      <c r="C36" s="308"/>
      <c r="D36" s="113">
        <v>0.51956620345552762</v>
      </c>
      <c r="E36" s="115">
        <v>126</v>
      </c>
      <c r="F36" s="114">
        <v>92</v>
      </c>
      <c r="G36" s="114">
        <v>134</v>
      </c>
      <c r="H36" s="114">
        <v>90</v>
      </c>
      <c r="I36" s="140">
        <v>140</v>
      </c>
      <c r="J36" s="115">
        <v>-14</v>
      </c>
      <c r="K36" s="116">
        <v>-10</v>
      </c>
    </row>
    <row r="37" spans="1:11" ht="14.1" customHeight="1" x14ac:dyDescent="0.2">
      <c r="A37" s="306">
        <v>42</v>
      </c>
      <c r="B37" s="307" t="s">
        <v>256</v>
      </c>
      <c r="C37" s="308"/>
      <c r="D37" s="113">
        <v>0.15257102799884542</v>
      </c>
      <c r="E37" s="115">
        <v>37</v>
      </c>
      <c r="F37" s="114">
        <v>94</v>
      </c>
      <c r="G37" s="114">
        <v>30</v>
      </c>
      <c r="H37" s="114">
        <v>22</v>
      </c>
      <c r="I37" s="140">
        <v>27</v>
      </c>
      <c r="J37" s="115">
        <v>10</v>
      </c>
      <c r="K37" s="116">
        <v>37.037037037037038</v>
      </c>
    </row>
    <row r="38" spans="1:11" ht="14.1" customHeight="1" x14ac:dyDescent="0.2">
      <c r="A38" s="306">
        <v>43</v>
      </c>
      <c r="B38" s="307" t="s">
        <v>257</v>
      </c>
      <c r="C38" s="308"/>
      <c r="D38" s="113">
        <v>2.5194837326295825</v>
      </c>
      <c r="E38" s="115">
        <v>611</v>
      </c>
      <c r="F38" s="114">
        <v>510</v>
      </c>
      <c r="G38" s="114">
        <v>767</v>
      </c>
      <c r="H38" s="114">
        <v>523</v>
      </c>
      <c r="I38" s="140">
        <v>571</v>
      </c>
      <c r="J38" s="115">
        <v>40</v>
      </c>
      <c r="K38" s="116">
        <v>7.0052539404553418</v>
      </c>
    </row>
    <row r="39" spans="1:11" ht="14.1" customHeight="1" x14ac:dyDescent="0.2">
      <c r="A39" s="306">
        <v>51</v>
      </c>
      <c r="B39" s="307" t="s">
        <v>258</v>
      </c>
      <c r="C39" s="308"/>
      <c r="D39" s="113">
        <v>13.541709620221846</v>
      </c>
      <c r="E39" s="115">
        <v>3284</v>
      </c>
      <c r="F39" s="114">
        <v>3694</v>
      </c>
      <c r="G39" s="114">
        <v>3952</v>
      </c>
      <c r="H39" s="114">
        <v>2879</v>
      </c>
      <c r="I39" s="140">
        <v>3075</v>
      </c>
      <c r="J39" s="115">
        <v>209</v>
      </c>
      <c r="K39" s="116">
        <v>6.7967479674796749</v>
      </c>
    </row>
    <row r="40" spans="1:11" ht="14.1" customHeight="1" x14ac:dyDescent="0.2">
      <c r="A40" s="306" t="s">
        <v>259</v>
      </c>
      <c r="B40" s="307" t="s">
        <v>260</v>
      </c>
      <c r="C40" s="308"/>
      <c r="D40" s="113">
        <v>11.137685043915715</v>
      </c>
      <c r="E40" s="115">
        <v>2701</v>
      </c>
      <c r="F40" s="114">
        <v>3209</v>
      </c>
      <c r="G40" s="114">
        <v>3213</v>
      </c>
      <c r="H40" s="114">
        <v>2477</v>
      </c>
      <c r="I40" s="140">
        <v>2501</v>
      </c>
      <c r="J40" s="115">
        <v>200</v>
      </c>
      <c r="K40" s="116">
        <v>7.9968012794882046</v>
      </c>
    </row>
    <row r="41" spans="1:11" ht="14.1" customHeight="1" x14ac:dyDescent="0.2">
      <c r="A41" s="306"/>
      <c r="B41" s="307" t="s">
        <v>261</v>
      </c>
      <c r="C41" s="308"/>
      <c r="D41" s="113">
        <v>10.354212197435157</v>
      </c>
      <c r="E41" s="115">
        <v>2511</v>
      </c>
      <c r="F41" s="114">
        <v>3046</v>
      </c>
      <c r="G41" s="114">
        <v>2806</v>
      </c>
      <c r="H41" s="114">
        <v>2343</v>
      </c>
      <c r="I41" s="140">
        <v>2303</v>
      </c>
      <c r="J41" s="115">
        <v>208</v>
      </c>
      <c r="K41" s="116">
        <v>9.0316977854971778</v>
      </c>
    </row>
    <row r="42" spans="1:11" ht="14.1" customHeight="1" x14ac:dyDescent="0.2">
      <c r="A42" s="306">
        <v>52</v>
      </c>
      <c r="B42" s="307" t="s">
        <v>262</v>
      </c>
      <c r="C42" s="308"/>
      <c r="D42" s="113">
        <v>5.1338089150962851</v>
      </c>
      <c r="E42" s="115">
        <v>1245</v>
      </c>
      <c r="F42" s="114">
        <v>1171</v>
      </c>
      <c r="G42" s="114">
        <v>1255</v>
      </c>
      <c r="H42" s="114">
        <v>983</v>
      </c>
      <c r="I42" s="140">
        <v>1280</v>
      </c>
      <c r="J42" s="115">
        <v>-35</v>
      </c>
      <c r="K42" s="116">
        <v>-2.734375</v>
      </c>
    </row>
    <row r="43" spans="1:11" ht="14.1" customHeight="1" x14ac:dyDescent="0.2">
      <c r="A43" s="306" t="s">
        <v>263</v>
      </c>
      <c r="B43" s="307" t="s">
        <v>264</v>
      </c>
      <c r="C43" s="308"/>
      <c r="D43" s="113">
        <v>3.3565626159745992</v>
      </c>
      <c r="E43" s="115">
        <v>814</v>
      </c>
      <c r="F43" s="114">
        <v>791</v>
      </c>
      <c r="G43" s="114">
        <v>860</v>
      </c>
      <c r="H43" s="114">
        <v>653</v>
      </c>
      <c r="I43" s="140">
        <v>950</v>
      </c>
      <c r="J43" s="115">
        <v>-136</v>
      </c>
      <c r="K43" s="116">
        <v>-14.315789473684211</v>
      </c>
    </row>
    <row r="44" spans="1:11" ht="14.1" customHeight="1" x14ac:dyDescent="0.2">
      <c r="A44" s="306">
        <v>53</v>
      </c>
      <c r="B44" s="307" t="s">
        <v>265</v>
      </c>
      <c r="C44" s="308"/>
      <c r="D44" s="113">
        <v>1.0473794895055875</v>
      </c>
      <c r="E44" s="115">
        <v>254</v>
      </c>
      <c r="F44" s="114">
        <v>354</v>
      </c>
      <c r="G44" s="114">
        <v>271</v>
      </c>
      <c r="H44" s="114">
        <v>280</v>
      </c>
      <c r="I44" s="140">
        <v>316</v>
      </c>
      <c r="J44" s="115">
        <v>-62</v>
      </c>
      <c r="K44" s="116">
        <v>-19.620253164556964</v>
      </c>
    </row>
    <row r="45" spans="1:11" ht="14.1" customHeight="1" x14ac:dyDescent="0.2">
      <c r="A45" s="306" t="s">
        <v>266</v>
      </c>
      <c r="B45" s="307" t="s">
        <v>267</v>
      </c>
      <c r="C45" s="308"/>
      <c r="D45" s="113">
        <v>1.0226382417219908</v>
      </c>
      <c r="E45" s="115">
        <v>248</v>
      </c>
      <c r="F45" s="114">
        <v>341</v>
      </c>
      <c r="G45" s="114">
        <v>261</v>
      </c>
      <c r="H45" s="114">
        <v>274</v>
      </c>
      <c r="I45" s="140">
        <v>312</v>
      </c>
      <c r="J45" s="115">
        <v>-64</v>
      </c>
      <c r="K45" s="116">
        <v>-20.512820512820515</v>
      </c>
    </row>
    <row r="46" spans="1:11" ht="14.1" customHeight="1" x14ac:dyDescent="0.2">
      <c r="A46" s="306">
        <v>54</v>
      </c>
      <c r="B46" s="307" t="s">
        <v>268</v>
      </c>
      <c r="C46" s="308"/>
      <c r="D46" s="113">
        <v>4.156529627644221</v>
      </c>
      <c r="E46" s="115">
        <v>1008</v>
      </c>
      <c r="F46" s="114">
        <v>1112</v>
      </c>
      <c r="G46" s="114">
        <v>1036</v>
      </c>
      <c r="H46" s="114">
        <v>1256</v>
      </c>
      <c r="I46" s="140">
        <v>964</v>
      </c>
      <c r="J46" s="115">
        <v>44</v>
      </c>
      <c r="K46" s="116">
        <v>4.5643153526970952</v>
      </c>
    </row>
    <row r="47" spans="1:11" ht="14.1" customHeight="1" x14ac:dyDescent="0.2">
      <c r="A47" s="306">
        <v>61</v>
      </c>
      <c r="B47" s="307" t="s">
        <v>269</v>
      </c>
      <c r="C47" s="308"/>
      <c r="D47" s="113">
        <v>2.7751432930600801</v>
      </c>
      <c r="E47" s="115">
        <v>673</v>
      </c>
      <c r="F47" s="114">
        <v>568</v>
      </c>
      <c r="G47" s="114">
        <v>754</v>
      </c>
      <c r="H47" s="114">
        <v>440</v>
      </c>
      <c r="I47" s="140">
        <v>647</v>
      </c>
      <c r="J47" s="115">
        <v>26</v>
      </c>
      <c r="K47" s="116">
        <v>4.01854714064915</v>
      </c>
    </row>
    <row r="48" spans="1:11" ht="14.1" customHeight="1" x14ac:dyDescent="0.2">
      <c r="A48" s="306">
        <v>62</v>
      </c>
      <c r="B48" s="307" t="s">
        <v>270</v>
      </c>
      <c r="C48" s="308"/>
      <c r="D48" s="113">
        <v>5.1956620345552764</v>
      </c>
      <c r="E48" s="115">
        <v>1260</v>
      </c>
      <c r="F48" s="114">
        <v>1579</v>
      </c>
      <c r="G48" s="114">
        <v>1930</v>
      </c>
      <c r="H48" s="114">
        <v>1216</v>
      </c>
      <c r="I48" s="140">
        <v>1379</v>
      </c>
      <c r="J48" s="115">
        <v>-119</v>
      </c>
      <c r="K48" s="116">
        <v>-8.6294416243654819</v>
      </c>
    </row>
    <row r="49" spans="1:11" ht="14.1" customHeight="1" x14ac:dyDescent="0.2">
      <c r="A49" s="306">
        <v>63</v>
      </c>
      <c r="B49" s="307" t="s">
        <v>271</v>
      </c>
      <c r="C49" s="308"/>
      <c r="D49" s="113">
        <v>6.1358294503319453</v>
      </c>
      <c r="E49" s="115">
        <v>1488</v>
      </c>
      <c r="F49" s="114">
        <v>1419</v>
      </c>
      <c r="G49" s="114">
        <v>2577</v>
      </c>
      <c r="H49" s="114">
        <v>2177</v>
      </c>
      <c r="I49" s="140">
        <v>1489</v>
      </c>
      <c r="J49" s="115">
        <v>-1</v>
      </c>
      <c r="K49" s="116">
        <v>-6.7159167226326394E-2</v>
      </c>
    </row>
    <row r="50" spans="1:11" ht="14.1" customHeight="1" x14ac:dyDescent="0.2">
      <c r="A50" s="306" t="s">
        <v>272</v>
      </c>
      <c r="B50" s="307" t="s">
        <v>273</v>
      </c>
      <c r="C50" s="308"/>
      <c r="D50" s="113">
        <v>1.0721207372891839</v>
      </c>
      <c r="E50" s="115">
        <v>260</v>
      </c>
      <c r="F50" s="114">
        <v>279</v>
      </c>
      <c r="G50" s="114">
        <v>368</v>
      </c>
      <c r="H50" s="114">
        <v>380</v>
      </c>
      <c r="I50" s="140">
        <v>396</v>
      </c>
      <c r="J50" s="115">
        <v>-136</v>
      </c>
      <c r="K50" s="116">
        <v>-34.343434343434346</v>
      </c>
    </row>
    <row r="51" spans="1:11" ht="14.1" customHeight="1" x14ac:dyDescent="0.2">
      <c r="A51" s="306" t="s">
        <v>274</v>
      </c>
      <c r="B51" s="307" t="s">
        <v>275</v>
      </c>
      <c r="C51" s="308"/>
      <c r="D51" s="113">
        <v>2.8864789080862643</v>
      </c>
      <c r="E51" s="115">
        <v>700</v>
      </c>
      <c r="F51" s="114">
        <v>838</v>
      </c>
      <c r="G51" s="114">
        <v>904</v>
      </c>
      <c r="H51" s="114">
        <v>817</v>
      </c>
      <c r="I51" s="140">
        <v>723</v>
      </c>
      <c r="J51" s="115">
        <v>-23</v>
      </c>
      <c r="K51" s="116">
        <v>-3.18118948824343</v>
      </c>
    </row>
    <row r="52" spans="1:11" ht="14.1" customHeight="1" x14ac:dyDescent="0.2">
      <c r="A52" s="306">
        <v>71</v>
      </c>
      <c r="B52" s="307" t="s">
        <v>276</v>
      </c>
      <c r="C52" s="308"/>
      <c r="D52" s="113">
        <v>9.9789699393839424</v>
      </c>
      <c r="E52" s="115">
        <v>2420</v>
      </c>
      <c r="F52" s="114">
        <v>2284</v>
      </c>
      <c r="G52" s="114">
        <v>2651</v>
      </c>
      <c r="H52" s="114">
        <v>2122</v>
      </c>
      <c r="I52" s="140">
        <v>2694</v>
      </c>
      <c r="J52" s="115">
        <v>-274</v>
      </c>
      <c r="K52" s="116">
        <v>-10.170749814402376</v>
      </c>
    </row>
    <row r="53" spans="1:11" ht="14.1" customHeight="1" x14ac:dyDescent="0.2">
      <c r="A53" s="306" t="s">
        <v>277</v>
      </c>
      <c r="B53" s="307" t="s">
        <v>278</v>
      </c>
      <c r="C53" s="308"/>
      <c r="D53" s="113">
        <v>4.0122056822399079</v>
      </c>
      <c r="E53" s="115">
        <v>973</v>
      </c>
      <c r="F53" s="114">
        <v>1019</v>
      </c>
      <c r="G53" s="114">
        <v>1036</v>
      </c>
      <c r="H53" s="114">
        <v>854</v>
      </c>
      <c r="I53" s="140">
        <v>1056</v>
      </c>
      <c r="J53" s="115">
        <v>-83</v>
      </c>
      <c r="K53" s="116">
        <v>-7.8598484848484844</v>
      </c>
    </row>
    <row r="54" spans="1:11" ht="14.1" customHeight="1" x14ac:dyDescent="0.2">
      <c r="A54" s="306" t="s">
        <v>279</v>
      </c>
      <c r="B54" s="307" t="s">
        <v>280</v>
      </c>
      <c r="C54" s="308"/>
      <c r="D54" s="113">
        <v>4.6760958310997482</v>
      </c>
      <c r="E54" s="115">
        <v>1134</v>
      </c>
      <c r="F54" s="114">
        <v>989</v>
      </c>
      <c r="G54" s="114">
        <v>1331</v>
      </c>
      <c r="H54" s="114">
        <v>1008</v>
      </c>
      <c r="I54" s="140">
        <v>1290</v>
      </c>
      <c r="J54" s="115">
        <v>-156</v>
      </c>
      <c r="K54" s="116">
        <v>-12.093023255813954</v>
      </c>
    </row>
    <row r="55" spans="1:11" ht="14.1" customHeight="1" x14ac:dyDescent="0.2">
      <c r="A55" s="306">
        <v>72</v>
      </c>
      <c r="B55" s="307" t="s">
        <v>281</v>
      </c>
      <c r="C55" s="308"/>
      <c r="D55" s="113">
        <v>2.6844253845202259</v>
      </c>
      <c r="E55" s="115">
        <v>651</v>
      </c>
      <c r="F55" s="114">
        <v>625</v>
      </c>
      <c r="G55" s="114">
        <v>659</v>
      </c>
      <c r="H55" s="114">
        <v>412</v>
      </c>
      <c r="I55" s="140">
        <v>540</v>
      </c>
      <c r="J55" s="115">
        <v>111</v>
      </c>
      <c r="K55" s="116">
        <v>20.555555555555557</v>
      </c>
    </row>
    <row r="56" spans="1:11" ht="14.1" customHeight="1" x14ac:dyDescent="0.2">
      <c r="A56" s="306" t="s">
        <v>282</v>
      </c>
      <c r="B56" s="307" t="s">
        <v>283</v>
      </c>
      <c r="C56" s="308"/>
      <c r="D56" s="113">
        <v>1.0061440765329264</v>
      </c>
      <c r="E56" s="115">
        <v>244</v>
      </c>
      <c r="F56" s="114">
        <v>213</v>
      </c>
      <c r="G56" s="114">
        <v>261</v>
      </c>
      <c r="H56" s="114">
        <v>107</v>
      </c>
      <c r="I56" s="140">
        <v>171</v>
      </c>
      <c r="J56" s="115">
        <v>73</v>
      </c>
      <c r="K56" s="116">
        <v>42.690058479532162</v>
      </c>
    </row>
    <row r="57" spans="1:11" ht="14.1" customHeight="1" x14ac:dyDescent="0.2">
      <c r="A57" s="306" t="s">
        <v>284</v>
      </c>
      <c r="B57" s="307" t="s">
        <v>285</v>
      </c>
      <c r="C57" s="308"/>
      <c r="D57" s="113">
        <v>1.2947919673415529</v>
      </c>
      <c r="E57" s="115">
        <v>314</v>
      </c>
      <c r="F57" s="114">
        <v>335</v>
      </c>
      <c r="G57" s="114">
        <v>231</v>
      </c>
      <c r="H57" s="114">
        <v>224</v>
      </c>
      <c r="I57" s="140">
        <v>280</v>
      </c>
      <c r="J57" s="115">
        <v>34</v>
      </c>
      <c r="K57" s="116">
        <v>12.142857142857142</v>
      </c>
    </row>
    <row r="58" spans="1:11" ht="14.1" customHeight="1" x14ac:dyDescent="0.2">
      <c r="A58" s="306">
        <v>73</v>
      </c>
      <c r="B58" s="307" t="s">
        <v>286</v>
      </c>
      <c r="C58" s="308"/>
      <c r="D58" s="113">
        <v>2.1566120984701662</v>
      </c>
      <c r="E58" s="115">
        <v>523</v>
      </c>
      <c r="F58" s="114">
        <v>422</v>
      </c>
      <c r="G58" s="114">
        <v>796</v>
      </c>
      <c r="H58" s="114">
        <v>469</v>
      </c>
      <c r="I58" s="140">
        <v>507</v>
      </c>
      <c r="J58" s="115">
        <v>16</v>
      </c>
      <c r="K58" s="116">
        <v>3.1558185404339252</v>
      </c>
    </row>
    <row r="59" spans="1:11" ht="14.1" customHeight="1" x14ac:dyDescent="0.2">
      <c r="A59" s="306" t="s">
        <v>287</v>
      </c>
      <c r="B59" s="307" t="s">
        <v>288</v>
      </c>
      <c r="C59" s="308"/>
      <c r="D59" s="113">
        <v>1.5339573625829863</v>
      </c>
      <c r="E59" s="115">
        <v>372</v>
      </c>
      <c r="F59" s="114">
        <v>280</v>
      </c>
      <c r="G59" s="114">
        <v>588</v>
      </c>
      <c r="H59" s="114">
        <v>301</v>
      </c>
      <c r="I59" s="140">
        <v>339</v>
      </c>
      <c r="J59" s="115">
        <v>33</v>
      </c>
      <c r="K59" s="116">
        <v>9.7345132743362832</v>
      </c>
    </row>
    <row r="60" spans="1:11" ht="14.1" customHeight="1" x14ac:dyDescent="0.2">
      <c r="A60" s="306">
        <v>81</v>
      </c>
      <c r="B60" s="307" t="s">
        <v>289</v>
      </c>
      <c r="C60" s="308"/>
      <c r="D60" s="113">
        <v>6.3007711022225887</v>
      </c>
      <c r="E60" s="115">
        <v>1528</v>
      </c>
      <c r="F60" s="114">
        <v>1347</v>
      </c>
      <c r="G60" s="114">
        <v>1861</v>
      </c>
      <c r="H60" s="114">
        <v>1294</v>
      </c>
      <c r="I60" s="140">
        <v>1428</v>
      </c>
      <c r="J60" s="115">
        <v>100</v>
      </c>
      <c r="K60" s="116">
        <v>7.0028011204481793</v>
      </c>
    </row>
    <row r="61" spans="1:11" ht="14.1" customHeight="1" x14ac:dyDescent="0.2">
      <c r="A61" s="306" t="s">
        <v>290</v>
      </c>
      <c r="B61" s="307" t="s">
        <v>291</v>
      </c>
      <c r="C61" s="308"/>
      <c r="D61" s="113">
        <v>1.8638406663642737</v>
      </c>
      <c r="E61" s="115">
        <v>452</v>
      </c>
      <c r="F61" s="114">
        <v>279</v>
      </c>
      <c r="G61" s="114">
        <v>596</v>
      </c>
      <c r="H61" s="114">
        <v>315</v>
      </c>
      <c r="I61" s="140">
        <v>467</v>
      </c>
      <c r="J61" s="115">
        <v>-15</v>
      </c>
      <c r="K61" s="116">
        <v>-3.2119914346895073</v>
      </c>
    </row>
    <row r="62" spans="1:11" ht="14.1" customHeight="1" x14ac:dyDescent="0.2">
      <c r="A62" s="306" t="s">
        <v>292</v>
      </c>
      <c r="B62" s="307" t="s">
        <v>293</v>
      </c>
      <c r="C62" s="308"/>
      <c r="D62" s="113">
        <v>2.3339243742526081</v>
      </c>
      <c r="E62" s="115">
        <v>566</v>
      </c>
      <c r="F62" s="114">
        <v>598</v>
      </c>
      <c r="G62" s="114">
        <v>685</v>
      </c>
      <c r="H62" s="114">
        <v>575</v>
      </c>
      <c r="I62" s="140">
        <v>438</v>
      </c>
      <c r="J62" s="115">
        <v>128</v>
      </c>
      <c r="K62" s="116">
        <v>29.223744292237441</v>
      </c>
    </row>
    <row r="63" spans="1:11" ht="14.1" customHeight="1" x14ac:dyDescent="0.2">
      <c r="A63" s="306"/>
      <c r="B63" s="307" t="s">
        <v>294</v>
      </c>
      <c r="C63" s="308"/>
      <c r="D63" s="113">
        <v>2.1112531442002394</v>
      </c>
      <c r="E63" s="115">
        <v>512</v>
      </c>
      <c r="F63" s="114">
        <v>525</v>
      </c>
      <c r="G63" s="114">
        <v>593</v>
      </c>
      <c r="H63" s="114">
        <v>485</v>
      </c>
      <c r="I63" s="140">
        <v>353</v>
      </c>
      <c r="J63" s="115">
        <v>159</v>
      </c>
      <c r="K63" s="116">
        <v>45.042492917847028</v>
      </c>
    </row>
    <row r="64" spans="1:11" ht="14.1" customHeight="1" x14ac:dyDescent="0.2">
      <c r="A64" s="306" t="s">
        <v>295</v>
      </c>
      <c r="B64" s="307" t="s">
        <v>296</v>
      </c>
      <c r="C64" s="308"/>
      <c r="D64" s="113">
        <v>0.94429095707393507</v>
      </c>
      <c r="E64" s="115">
        <v>229</v>
      </c>
      <c r="F64" s="114">
        <v>173</v>
      </c>
      <c r="G64" s="114">
        <v>185</v>
      </c>
      <c r="H64" s="114">
        <v>223</v>
      </c>
      <c r="I64" s="140">
        <v>207</v>
      </c>
      <c r="J64" s="115">
        <v>22</v>
      </c>
      <c r="K64" s="116">
        <v>10.628019323671497</v>
      </c>
    </row>
    <row r="65" spans="1:11" ht="14.1" customHeight="1" x14ac:dyDescent="0.2">
      <c r="A65" s="306" t="s">
        <v>297</v>
      </c>
      <c r="B65" s="307" t="s">
        <v>298</v>
      </c>
      <c r="C65" s="308"/>
      <c r="D65" s="113">
        <v>0.54018390994185805</v>
      </c>
      <c r="E65" s="115">
        <v>131</v>
      </c>
      <c r="F65" s="114">
        <v>144</v>
      </c>
      <c r="G65" s="114">
        <v>258</v>
      </c>
      <c r="H65" s="114">
        <v>62</v>
      </c>
      <c r="I65" s="140">
        <v>95</v>
      </c>
      <c r="J65" s="115">
        <v>36</v>
      </c>
      <c r="K65" s="116">
        <v>37.89473684210526</v>
      </c>
    </row>
    <row r="66" spans="1:11" ht="14.1" customHeight="1" x14ac:dyDescent="0.2">
      <c r="A66" s="306">
        <v>82</v>
      </c>
      <c r="B66" s="307" t="s">
        <v>299</v>
      </c>
      <c r="C66" s="308"/>
      <c r="D66" s="113">
        <v>2.515360191332316</v>
      </c>
      <c r="E66" s="115">
        <v>610</v>
      </c>
      <c r="F66" s="114">
        <v>625</v>
      </c>
      <c r="G66" s="114">
        <v>778</v>
      </c>
      <c r="H66" s="114">
        <v>518</v>
      </c>
      <c r="I66" s="140">
        <v>586</v>
      </c>
      <c r="J66" s="115">
        <v>24</v>
      </c>
      <c r="K66" s="116">
        <v>4.0955631399317403</v>
      </c>
    </row>
    <row r="67" spans="1:11" ht="14.1" customHeight="1" x14ac:dyDescent="0.2">
      <c r="A67" s="306" t="s">
        <v>300</v>
      </c>
      <c r="B67" s="307" t="s">
        <v>301</v>
      </c>
      <c r="C67" s="308"/>
      <c r="D67" s="113">
        <v>1.4885984083130592</v>
      </c>
      <c r="E67" s="115">
        <v>361</v>
      </c>
      <c r="F67" s="114">
        <v>459</v>
      </c>
      <c r="G67" s="114">
        <v>475</v>
      </c>
      <c r="H67" s="114">
        <v>348</v>
      </c>
      <c r="I67" s="140">
        <v>372</v>
      </c>
      <c r="J67" s="115">
        <v>-11</v>
      </c>
      <c r="K67" s="116">
        <v>-2.956989247311828</v>
      </c>
    </row>
    <row r="68" spans="1:11" ht="14.1" customHeight="1" x14ac:dyDescent="0.2">
      <c r="A68" s="306" t="s">
        <v>302</v>
      </c>
      <c r="B68" s="307" t="s">
        <v>303</v>
      </c>
      <c r="C68" s="308"/>
      <c r="D68" s="113">
        <v>0.6226547358871799</v>
      </c>
      <c r="E68" s="115">
        <v>151</v>
      </c>
      <c r="F68" s="114">
        <v>110</v>
      </c>
      <c r="G68" s="114">
        <v>165</v>
      </c>
      <c r="H68" s="114">
        <v>120</v>
      </c>
      <c r="I68" s="140">
        <v>123</v>
      </c>
      <c r="J68" s="115">
        <v>28</v>
      </c>
      <c r="K68" s="116">
        <v>22.764227642276424</v>
      </c>
    </row>
    <row r="69" spans="1:11" ht="14.1" customHeight="1" x14ac:dyDescent="0.2">
      <c r="A69" s="306">
        <v>83</v>
      </c>
      <c r="B69" s="307" t="s">
        <v>304</v>
      </c>
      <c r="C69" s="308"/>
      <c r="D69" s="113">
        <v>3.7400519566203454</v>
      </c>
      <c r="E69" s="115">
        <v>907</v>
      </c>
      <c r="F69" s="114">
        <v>875</v>
      </c>
      <c r="G69" s="114">
        <v>1944</v>
      </c>
      <c r="H69" s="114">
        <v>730</v>
      </c>
      <c r="I69" s="140">
        <v>966</v>
      </c>
      <c r="J69" s="115">
        <v>-59</v>
      </c>
      <c r="K69" s="116">
        <v>-6.1076604554865428</v>
      </c>
    </row>
    <row r="70" spans="1:11" ht="14.1" customHeight="1" x14ac:dyDescent="0.2">
      <c r="A70" s="306" t="s">
        <v>305</v>
      </c>
      <c r="B70" s="307" t="s">
        <v>306</v>
      </c>
      <c r="C70" s="308"/>
      <c r="D70" s="113">
        <v>3.1338913859222299</v>
      </c>
      <c r="E70" s="115">
        <v>760</v>
      </c>
      <c r="F70" s="114">
        <v>719</v>
      </c>
      <c r="G70" s="114">
        <v>1701</v>
      </c>
      <c r="H70" s="114">
        <v>596</v>
      </c>
      <c r="I70" s="140">
        <v>813</v>
      </c>
      <c r="J70" s="115">
        <v>-53</v>
      </c>
      <c r="K70" s="116">
        <v>-6.5190651906519061</v>
      </c>
    </row>
    <row r="71" spans="1:11" ht="14.1" customHeight="1" x14ac:dyDescent="0.2">
      <c r="A71" s="306"/>
      <c r="B71" s="307" t="s">
        <v>307</v>
      </c>
      <c r="C71" s="308"/>
      <c r="D71" s="113">
        <v>1.6329223537173725</v>
      </c>
      <c r="E71" s="115">
        <v>396</v>
      </c>
      <c r="F71" s="114">
        <v>372</v>
      </c>
      <c r="G71" s="114">
        <v>1233</v>
      </c>
      <c r="H71" s="114">
        <v>266</v>
      </c>
      <c r="I71" s="140">
        <v>395</v>
      </c>
      <c r="J71" s="115">
        <v>1</v>
      </c>
      <c r="K71" s="116">
        <v>0.25316455696202533</v>
      </c>
    </row>
    <row r="72" spans="1:11" ht="14.1" customHeight="1" x14ac:dyDescent="0.2">
      <c r="A72" s="306">
        <v>84</v>
      </c>
      <c r="B72" s="307" t="s">
        <v>308</v>
      </c>
      <c r="C72" s="308"/>
      <c r="D72" s="113">
        <v>2.9359614036534576</v>
      </c>
      <c r="E72" s="115">
        <v>712</v>
      </c>
      <c r="F72" s="114">
        <v>752</v>
      </c>
      <c r="G72" s="114">
        <v>976</v>
      </c>
      <c r="H72" s="114">
        <v>600</v>
      </c>
      <c r="I72" s="140">
        <v>683</v>
      </c>
      <c r="J72" s="115">
        <v>29</v>
      </c>
      <c r="K72" s="116">
        <v>4.2459736456808201</v>
      </c>
    </row>
    <row r="73" spans="1:11" ht="14.1" customHeight="1" x14ac:dyDescent="0.2">
      <c r="A73" s="306" t="s">
        <v>309</v>
      </c>
      <c r="B73" s="307" t="s">
        <v>310</v>
      </c>
      <c r="C73" s="308"/>
      <c r="D73" s="113">
        <v>0.87419075502041155</v>
      </c>
      <c r="E73" s="115">
        <v>212</v>
      </c>
      <c r="F73" s="114">
        <v>161</v>
      </c>
      <c r="G73" s="114">
        <v>295</v>
      </c>
      <c r="H73" s="114">
        <v>95</v>
      </c>
      <c r="I73" s="140">
        <v>195</v>
      </c>
      <c r="J73" s="115">
        <v>17</v>
      </c>
      <c r="K73" s="116">
        <v>8.7179487179487172</v>
      </c>
    </row>
    <row r="74" spans="1:11" ht="14.1" customHeight="1" x14ac:dyDescent="0.2">
      <c r="A74" s="306" t="s">
        <v>311</v>
      </c>
      <c r="B74" s="307" t="s">
        <v>312</v>
      </c>
      <c r="C74" s="308"/>
      <c r="D74" s="113">
        <v>0.17731227578244196</v>
      </c>
      <c r="E74" s="115">
        <v>43</v>
      </c>
      <c r="F74" s="114">
        <v>117</v>
      </c>
      <c r="G74" s="114">
        <v>75</v>
      </c>
      <c r="H74" s="114">
        <v>47</v>
      </c>
      <c r="I74" s="140">
        <v>51</v>
      </c>
      <c r="J74" s="115">
        <v>-8</v>
      </c>
      <c r="K74" s="116">
        <v>-15.686274509803921</v>
      </c>
    </row>
    <row r="75" spans="1:11" ht="14.1" customHeight="1" x14ac:dyDescent="0.2">
      <c r="A75" s="306" t="s">
        <v>313</v>
      </c>
      <c r="B75" s="307" t="s">
        <v>314</v>
      </c>
      <c r="C75" s="308"/>
      <c r="D75" s="113">
        <v>1.480351325718527</v>
      </c>
      <c r="E75" s="115">
        <v>359</v>
      </c>
      <c r="F75" s="114">
        <v>395</v>
      </c>
      <c r="G75" s="114">
        <v>480</v>
      </c>
      <c r="H75" s="114">
        <v>390</v>
      </c>
      <c r="I75" s="140">
        <v>329</v>
      </c>
      <c r="J75" s="115">
        <v>30</v>
      </c>
      <c r="K75" s="116">
        <v>9.1185410334346511</v>
      </c>
    </row>
    <row r="76" spans="1:11" ht="14.1" customHeight="1" x14ac:dyDescent="0.2">
      <c r="A76" s="306">
        <v>91</v>
      </c>
      <c r="B76" s="307" t="s">
        <v>315</v>
      </c>
      <c r="C76" s="308"/>
      <c r="D76" s="113">
        <v>0.35462455156488393</v>
      </c>
      <c r="E76" s="115">
        <v>86</v>
      </c>
      <c r="F76" s="114">
        <v>117</v>
      </c>
      <c r="G76" s="114">
        <v>102</v>
      </c>
      <c r="H76" s="114">
        <v>52</v>
      </c>
      <c r="I76" s="140">
        <v>83</v>
      </c>
      <c r="J76" s="115">
        <v>3</v>
      </c>
      <c r="K76" s="116">
        <v>3.6144578313253013</v>
      </c>
    </row>
    <row r="77" spans="1:11" ht="14.1" customHeight="1" x14ac:dyDescent="0.2">
      <c r="A77" s="306">
        <v>92</v>
      </c>
      <c r="B77" s="307" t="s">
        <v>316</v>
      </c>
      <c r="C77" s="308"/>
      <c r="D77" s="113">
        <v>2.6102016411694362</v>
      </c>
      <c r="E77" s="115">
        <v>633</v>
      </c>
      <c r="F77" s="114">
        <v>576</v>
      </c>
      <c r="G77" s="114">
        <v>601</v>
      </c>
      <c r="H77" s="114">
        <v>517</v>
      </c>
      <c r="I77" s="140">
        <v>708</v>
      </c>
      <c r="J77" s="115">
        <v>-75</v>
      </c>
      <c r="K77" s="116">
        <v>-10.59322033898305</v>
      </c>
    </row>
    <row r="78" spans="1:11" ht="14.1" customHeight="1" x14ac:dyDescent="0.2">
      <c r="A78" s="306">
        <v>93</v>
      </c>
      <c r="B78" s="307" t="s">
        <v>317</v>
      </c>
      <c r="C78" s="308"/>
      <c r="D78" s="113">
        <v>0.10308853243165231</v>
      </c>
      <c r="E78" s="115">
        <v>25</v>
      </c>
      <c r="F78" s="114">
        <v>34</v>
      </c>
      <c r="G78" s="114">
        <v>54</v>
      </c>
      <c r="H78" s="114">
        <v>28</v>
      </c>
      <c r="I78" s="140">
        <v>29</v>
      </c>
      <c r="J78" s="115">
        <v>-4</v>
      </c>
      <c r="K78" s="116">
        <v>-13.793103448275861</v>
      </c>
    </row>
    <row r="79" spans="1:11" ht="14.1" customHeight="1" x14ac:dyDescent="0.2">
      <c r="A79" s="306">
        <v>94</v>
      </c>
      <c r="B79" s="307" t="s">
        <v>318</v>
      </c>
      <c r="C79" s="308"/>
      <c r="D79" s="113">
        <v>1.0844913611809823</v>
      </c>
      <c r="E79" s="115">
        <v>263</v>
      </c>
      <c r="F79" s="114">
        <v>380</v>
      </c>
      <c r="G79" s="114">
        <v>399</v>
      </c>
      <c r="H79" s="114">
        <v>274</v>
      </c>
      <c r="I79" s="140">
        <v>322</v>
      </c>
      <c r="J79" s="115">
        <v>-59</v>
      </c>
      <c r="K79" s="116">
        <v>-18.322981366459626</v>
      </c>
    </row>
    <row r="80" spans="1:11" ht="14.1" customHeight="1" x14ac:dyDescent="0.2">
      <c r="A80" s="306" t="s">
        <v>319</v>
      </c>
      <c r="B80" s="307" t="s">
        <v>320</v>
      </c>
      <c r="C80" s="308"/>
      <c r="D80" s="113">
        <v>1.649416518906437E-2</v>
      </c>
      <c r="E80" s="115">
        <v>4</v>
      </c>
      <c r="F80" s="114">
        <v>5</v>
      </c>
      <c r="G80" s="114">
        <v>8</v>
      </c>
      <c r="H80" s="114">
        <v>3</v>
      </c>
      <c r="I80" s="140">
        <v>0</v>
      </c>
      <c r="J80" s="115">
        <v>4</v>
      </c>
      <c r="K80" s="116" t="s">
        <v>514</v>
      </c>
    </row>
    <row r="81" spans="1:11" ht="14.1" customHeight="1" x14ac:dyDescent="0.2">
      <c r="A81" s="310" t="s">
        <v>321</v>
      </c>
      <c r="B81" s="311" t="s">
        <v>333</v>
      </c>
      <c r="C81" s="312"/>
      <c r="D81" s="125">
        <v>0.29277143210589252</v>
      </c>
      <c r="E81" s="143">
        <v>71</v>
      </c>
      <c r="F81" s="144">
        <v>51</v>
      </c>
      <c r="G81" s="144">
        <v>237</v>
      </c>
      <c r="H81" s="144">
        <v>57</v>
      </c>
      <c r="I81" s="145">
        <v>47</v>
      </c>
      <c r="J81" s="143">
        <v>24</v>
      </c>
      <c r="K81" s="146">
        <v>51.063829787234042</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9" t="s">
        <v>364</v>
      </c>
      <c r="B84" s="659"/>
      <c r="C84" s="659"/>
      <c r="D84" s="659"/>
      <c r="E84" s="659"/>
      <c r="F84" s="659"/>
      <c r="G84" s="659"/>
      <c r="H84" s="659"/>
      <c r="I84" s="659"/>
      <c r="J84" s="659"/>
      <c r="K84" s="659"/>
    </row>
    <row r="85" spans="1:11" s="405" customFormat="1" ht="21" customHeight="1" x14ac:dyDescent="0.2">
      <c r="A85" s="620" t="s">
        <v>323</v>
      </c>
      <c r="B85" s="620"/>
      <c r="C85" s="620"/>
      <c r="D85" s="620"/>
      <c r="E85" s="620"/>
      <c r="F85" s="620"/>
      <c r="G85" s="620"/>
      <c r="H85" s="620"/>
      <c r="I85" s="620"/>
      <c r="J85" s="620"/>
      <c r="K85" s="620"/>
    </row>
    <row r="86" spans="1:11" ht="11.25" x14ac:dyDescent="0.2">
      <c r="A86" s="151" t="s">
        <v>365</v>
      </c>
    </row>
    <row r="87" spans="1:11" ht="18" customHeight="1" x14ac:dyDescent="0.2">
      <c r="A87" s="660"/>
      <c r="B87" s="620"/>
      <c r="C87" s="620"/>
      <c r="D87" s="620"/>
      <c r="E87" s="620"/>
      <c r="F87" s="620"/>
      <c r="G87" s="620"/>
      <c r="H87" s="620"/>
      <c r="I87" s="620"/>
      <c r="J87" s="620"/>
      <c r="K87" s="620"/>
    </row>
    <row r="88" spans="1:11" ht="15.95" customHeight="1" x14ac:dyDescent="0.2">
      <c r="B88" s="110"/>
      <c r="C88" s="110"/>
    </row>
  </sheetData>
  <mergeCells count="16">
    <mergeCell ref="A84:K84"/>
    <mergeCell ref="A85:K85"/>
    <mergeCell ref="A87:K87"/>
    <mergeCell ref="A3:K3"/>
    <mergeCell ref="A4:K4"/>
    <mergeCell ref="A5:E5"/>
    <mergeCell ref="A7:C10"/>
    <mergeCell ref="D7:D10"/>
    <mergeCell ref="E7:I7"/>
    <mergeCell ref="J7:K8"/>
    <mergeCell ref="E8:E9"/>
    <mergeCell ref="F8:F9"/>
    <mergeCell ref="G8:G9"/>
    <mergeCell ref="A6:K6"/>
    <mergeCell ref="H8:H9"/>
    <mergeCell ref="I8:I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election activeCell="A2" sqref="A2"/>
    </sheetView>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366</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35.1" customHeight="1" x14ac:dyDescent="0.2">
      <c r="A6" s="634" t="s">
        <v>521</v>
      </c>
      <c r="B6" s="634"/>
      <c r="C6" s="634"/>
      <c r="D6" s="634"/>
      <c r="E6" s="634"/>
      <c r="F6" s="634"/>
      <c r="G6" s="634"/>
      <c r="H6" s="634"/>
      <c r="I6" s="634"/>
      <c r="J6" s="634"/>
    </row>
    <row r="7" spans="1:15" s="91" customFormat="1" ht="24.95" customHeight="1" x14ac:dyDescent="0.2">
      <c r="A7" s="588" t="s">
        <v>213</v>
      </c>
      <c r="B7" s="589"/>
      <c r="C7" s="582" t="s">
        <v>94</v>
      </c>
      <c r="D7" s="658" t="s">
        <v>367</v>
      </c>
      <c r="E7" s="661"/>
      <c r="F7" s="661"/>
      <c r="G7" s="661"/>
      <c r="H7" s="662"/>
      <c r="I7" s="588" t="s">
        <v>359</v>
      </c>
      <c r="J7" s="589"/>
      <c r="K7" s="96"/>
      <c r="L7" s="96"/>
      <c r="M7" s="96"/>
      <c r="N7" s="96"/>
      <c r="O7" s="96"/>
    </row>
    <row r="8" spans="1:15" ht="21.75" customHeight="1" x14ac:dyDescent="0.2">
      <c r="A8" s="616"/>
      <c r="B8" s="617"/>
      <c r="C8" s="583"/>
      <c r="D8" s="592" t="s">
        <v>335</v>
      </c>
      <c r="E8" s="592" t="s">
        <v>337</v>
      </c>
      <c r="F8" s="592" t="s">
        <v>338</v>
      </c>
      <c r="G8" s="592" t="s">
        <v>339</v>
      </c>
      <c r="H8" s="592" t="s">
        <v>340</v>
      </c>
      <c r="I8" s="590"/>
      <c r="J8" s="591"/>
    </row>
    <row r="9" spans="1:15" ht="12" customHeight="1" x14ac:dyDescent="0.2">
      <c r="A9" s="616"/>
      <c r="B9" s="617"/>
      <c r="C9" s="583"/>
      <c r="D9" s="593"/>
      <c r="E9" s="593"/>
      <c r="F9" s="593"/>
      <c r="G9" s="593"/>
      <c r="H9" s="593"/>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8" t="s">
        <v>104</v>
      </c>
      <c r="B11" s="619"/>
      <c r="C11" s="285">
        <v>100</v>
      </c>
      <c r="D11" s="115">
        <v>24776</v>
      </c>
      <c r="E11" s="114">
        <v>35327</v>
      </c>
      <c r="F11" s="114">
        <v>25732</v>
      </c>
      <c r="G11" s="114">
        <v>21120</v>
      </c>
      <c r="H11" s="140">
        <v>24573</v>
      </c>
      <c r="I11" s="115">
        <v>203</v>
      </c>
      <c r="J11" s="116">
        <v>0.82610995808407606</v>
      </c>
    </row>
    <row r="12" spans="1:15" s="110" customFormat="1" ht="24.95" customHeight="1" x14ac:dyDescent="0.2">
      <c r="A12" s="193" t="s">
        <v>132</v>
      </c>
      <c r="B12" s="194" t="s">
        <v>133</v>
      </c>
      <c r="C12" s="113">
        <v>7.6687116564417179E-2</v>
      </c>
      <c r="D12" s="115">
        <v>19</v>
      </c>
      <c r="E12" s="114">
        <v>11</v>
      </c>
      <c r="F12" s="114">
        <v>17</v>
      </c>
      <c r="G12" s="114">
        <v>7</v>
      </c>
      <c r="H12" s="140">
        <v>5</v>
      </c>
      <c r="I12" s="115">
        <v>14</v>
      </c>
      <c r="J12" s="116" t="s">
        <v>515</v>
      </c>
    </row>
    <row r="13" spans="1:15" s="110" customFormat="1" ht="24.95" customHeight="1" x14ac:dyDescent="0.2">
      <c r="A13" s="193" t="s">
        <v>134</v>
      </c>
      <c r="B13" s="199" t="s">
        <v>214</v>
      </c>
      <c r="C13" s="113">
        <v>0.75879883758475941</v>
      </c>
      <c r="D13" s="115">
        <v>188</v>
      </c>
      <c r="E13" s="114">
        <v>250</v>
      </c>
      <c r="F13" s="114">
        <v>349</v>
      </c>
      <c r="G13" s="114">
        <v>144</v>
      </c>
      <c r="H13" s="140">
        <v>697</v>
      </c>
      <c r="I13" s="115">
        <v>-509</v>
      </c>
      <c r="J13" s="116">
        <v>-73.027259684361553</v>
      </c>
    </row>
    <row r="14" spans="1:15" s="287" customFormat="1" ht="24.95" customHeight="1" x14ac:dyDescent="0.2">
      <c r="A14" s="193" t="s">
        <v>215</v>
      </c>
      <c r="B14" s="199" t="s">
        <v>137</v>
      </c>
      <c r="C14" s="113">
        <v>8.9764288020665166</v>
      </c>
      <c r="D14" s="115">
        <v>2224</v>
      </c>
      <c r="E14" s="114">
        <v>15778</v>
      </c>
      <c r="F14" s="114">
        <v>3164</v>
      </c>
      <c r="G14" s="114">
        <v>1848</v>
      </c>
      <c r="H14" s="140">
        <v>2089</v>
      </c>
      <c r="I14" s="115">
        <v>135</v>
      </c>
      <c r="J14" s="116">
        <v>6.4624222115844905</v>
      </c>
      <c r="K14" s="110"/>
      <c r="L14" s="110"/>
      <c r="M14" s="110"/>
      <c r="N14" s="110"/>
      <c r="O14" s="110"/>
    </row>
    <row r="15" spans="1:15" s="110" customFormat="1" ht="24.95" customHeight="1" x14ac:dyDescent="0.2">
      <c r="A15" s="193" t="s">
        <v>216</v>
      </c>
      <c r="B15" s="199" t="s">
        <v>217</v>
      </c>
      <c r="C15" s="113">
        <v>1.541814659347756</v>
      </c>
      <c r="D15" s="115">
        <v>382</v>
      </c>
      <c r="E15" s="114">
        <v>337</v>
      </c>
      <c r="F15" s="114">
        <v>297</v>
      </c>
      <c r="G15" s="114">
        <v>318</v>
      </c>
      <c r="H15" s="140">
        <v>311</v>
      </c>
      <c r="I15" s="115">
        <v>71</v>
      </c>
      <c r="J15" s="116">
        <v>22.829581993569132</v>
      </c>
    </row>
    <row r="16" spans="1:15" s="287" customFormat="1" ht="24.95" customHeight="1" x14ac:dyDescent="0.2">
      <c r="A16" s="193" t="s">
        <v>218</v>
      </c>
      <c r="B16" s="199" t="s">
        <v>141</v>
      </c>
      <c r="C16" s="113">
        <v>6.8130448821440099</v>
      </c>
      <c r="D16" s="115">
        <v>1688</v>
      </c>
      <c r="E16" s="114">
        <v>15345</v>
      </c>
      <c r="F16" s="114">
        <v>2694</v>
      </c>
      <c r="G16" s="114">
        <v>1389</v>
      </c>
      <c r="H16" s="140">
        <v>1548</v>
      </c>
      <c r="I16" s="115">
        <v>140</v>
      </c>
      <c r="J16" s="116">
        <v>9.043927648578812</v>
      </c>
      <c r="K16" s="110"/>
      <c r="L16" s="110"/>
      <c r="M16" s="110"/>
      <c r="N16" s="110"/>
      <c r="O16" s="110"/>
    </row>
    <row r="17" spans="1:15" s="110" customFormat="1" ht="24.95" customHeight="1" x14ac:dyDescent="0.2">
      <c r="A17" s="193" t="s">
        <v>142</v>
      </c>
      <c r="B17" s="199" t="s">
        <v>220</v>
      </c>
      <c r="C17" s="113">
        <v>0.6215692605747497</v>
      </c>
      <c r="D17" s="115">
        <v>154</v>
      </c>
      <c r="E17" s="114">
        <v>96</v>
      </c>
      <c r="F17" s="114">
        <v>173</v>
      </c>
      <c r="G17" s="114">
        <v>141</v>
      </c>
      <c r="H17" s="140">
        <v>230</v>
      </c>
      <c r="I17" s="115">
        <v>-76</v>
      </c>
      <c r="J17" s="116">
        <v>-33.043478260869563</v>
      </c>
    </row>
    <row r="18" spans="1:15" s="287" customFormat="1" ht="24.95" customHeight="1" x14ac:dyDescent="0.2">
      <c r="A18" s="201" t="s">
        <v>144</v>
      </c>
      <c r="B18" s="202" t="s">
        <v>145</v>
      </c>
      <c r="C18" s="113">
        <v>4.8837584759444628</v>
      </c>
      <c r="D18" s="115">
        <v>1210</v>
      </c>
      <c r="E18" s="114">
        <v>944</v>
      </c>
      <c r="F18" s="114">
        <v>1032</v>
      </c>
      <c r="G18" s="114">
        <v>895</v>
      </c>
      <c r="H18" s="140">
        <v>1004</v>
      </c>
      <c r="I18" s="115">
        <v>206</v>
      </c>
      <c r="J18" s="116">
        <v>20.517928286852591</v>
      </c>
      <c r="K18" s="110"/>
      <c r="L18" s="110"/>
      <c r="M18" s="110"/>
      <c r="N18" s="110"/>
      <c r="O18" s="110"/>
    </row>
    <row r="19" spans="1:15" s="110" customFormat="1" ht="24.95" customHeight="1" x14ac:dyDescent="0.2">
      <c r="A19" s="193" t="s">
        <v>146</v>
      </c>
      <c r="B19" s="199" t="s">
        <v>147</v>
      </c>
      <c r="C19" s="113">
        <v>12.306264126574105</v>
      </c>
      <c r="D19" s="115">
        <v>3049</v>
      </c>
      <c r="E19" s="114">
        <v>2845</v>
      </c>
      <c r="F19" s="114">
        <v>2968</v>
      </c>
      <c r="G19" s="114">
        <v>2488</v>
      </c>
      <c r="H19" s="140">
        <v>2934</v>
      </c>
      <c r="I19" s="115">
        <v>115</v>
      </c>
      <c r="J19" s="116">
        <v>3.919563735514656</v>
      </c>
    </row>
    <row r="20" spans="1:15" s="287" customFormat="1" ht="24.95" customHeight="1" x14ac:dyDescent="0.2">
      <c r="A20" s="193" t="s">
        <v>148</v>
      </c>
      <c r="B20" s="199" t="s">
        <v>149</v>
      </c>
      <c r="C20" s="113">
        <v>9.8643848886018723</v>
      </c>
      <c r="D20" s="115">
        <v>2444</v>
      </c>
      <c r="E20" s="114">
        <v>1904</v>
      </c>
      <c r="F20" s="114">
        <v>2314</v>
      </c>
      <c r="G20" s="114">
        <v>2028</v>
      </c>
      <c r="H20" s="140">
        <v>2331</v>
      </c>
      <c r="I20" s="115">
        <v>113</v>
      </c>
      <c r="J20" s="116">
        <v>4.8477048477048479</v>
      </c>
      <c r="K20" s="110"/>
      <c r="L20" s="110"/>
      <c r="M20" s="110"/>
      <c r="N20" s="110"/>
      <c r="O20" s="110"/>
    </row>
    <row r="21" spans="1:15" s="110" customFormat="1" ht="24.95" customHeight="1" x14ac:dyDescent="0.2">
      <c r="A21" s="201" t="s">
        <v>150</v>
      </c>
      <c r="B21" s="202" t="s">
        <v>151</v>
      </c>
      <c r="C21" s="113">
        <v>6.4053923151436871</v>
      </c>
      <c r="D21" s="115">
        <v>1587</v>
      </c>
      <c r="E21" s="114">
        <v>1294</v>
      </c>
      <c r="F21" s="114">
        <v>1372</v>
      </c>
      <c r="G21" s="114">
        <v>1320</v>
      </c>
      <c r="H21" s="140">
        <v>1401</v>
      </c>
      <c r="I21" s="115">
        <v>186</v>
      </c>
      <c r="J21" s="116">
        <v>13.276231263383298</v>
      </c>
    </row>
    <row r="22" spans="1:15" s="110" customFormat="1" ht="24.95" customHeight="1" x14ac:dyDescent="0.2">
      <c r="A22" s="201" t="s">
        <v>152</v>
      </c>
      <c r="B22" s="199" t="s">
        <v>153</v>
      </c>
      <c r="C22" s="113">
        <v>3.3419438165967064</v>
      </c>
      <c r="D22" s="115">
        <v>828</v>
      </c>
      <c r="E22" s="114">
        <v>738</v>
      </c>
      <c r="F22" s="114">
        <v>788</v>
      </c>
      <c r="G22" s="114">
        <v>674</v>
      </c>
      <c r="H22" s="140">
        <v>860</v>
      </c>
      <c r="I22" s="115">
        <v>-32</v>
      </c>
      <c r="J22" s="116">
        <v>-3.7209302325581395</v>
      </c>
    </row>
    <row r="23" spans="1:15" s="110" customFormat="1" ht="24.95" customHeight="1" x14ac:dyDescent="0.2">
      <c r="A23" s="193" t="s">
        <v>154</v>
      </c>
      <c r="B23" s="199" t="s">
        <v>155</v>
      </c>
      <c r="C23" s="113">
        <v>2.3288666451404585</v>
      </c>
      <c r="D23" s="115">
        <v>577</v>
      </c>
      <c r="E23" s="114">
        <v>281</v>
      </c>
      <c r="F23" s="114">
        <v>286</v>
      </c>
      <c r="G23" s="114">
        <v>252</v>
      </c>
      <c r="H23" s="140">
        <v>419</v>
      </c>
      <c r="I23" s="115">
        <v>158</v>
      </c>
      <c r="J23" s="116">
        <v>37.708830548926016</v>
      </c>
    </row>
    <row r="24" spans="1:15" s="110" customFormat="1" ht="24.95" customHeight="1" x14ac:dyDescent="0.2">
      <c r="A24" s="193" t="s">
        <v>156</v>
      </c>
      <c r="B24" s="199" t="s">
        <v>221</v>
      </c>
      <c r="C24" s="113">
        <v>8.3548595414917664</v>
      </c>
      <c r="D24" s="115">
        <v>2070</v>
      </c>
      <c r="E24" s="114">
        <v>1601</v>
      </c>
      <c r="F24" s="114">
        <v>1933</v>
      </c>
      <c r="G24" s="114">
        <v>1883</v>
      </c>
      <c r="H24" s="140">
        <v>2299</v>
      </c>
      <c r="I24" s="115">
        <v>-229</v>
      </c>
      <c r="J24" s="116">
        <v>-9.9608525445846023</v>
      </c>
    </row>
    <row r="25" spans="1:15" s="110" customFormat="1" ht="24.95" customHeight="1" x14ac:dyDescent="0.2">
      <c r="A25" s="193" t="s">
        <v>222</v>
      </c>
      <c r="B25" s="204" t="s">
        <v>159</v>
      </c>
      <c r="C25" s="113">
        <v>7.9229899903132059</v>
      </c>
      <c r="D25" s="115">
        <v>1963</v>
      </c>
      <c r="E25" s="114">
        <v>1765</v>
      </c>
      <c r="F25" s="114">
        <v>1948</v>
      </c>
      <c r="G25" s="114">
        <v>2059</v>
      </c>
      <c r="H25" s="140">
        <v>1974</v>
      </c>
      <c r="I25" s="115">
        <v>-11</v>
      </c>
      <c r="J25" s="116">
        <v>-0.55724417426545081</v>
      </c>
    </row>
    <row r="26" spans="1:15" s="110" customFormat="1" ht="24.95" customHeight="1" x14ac:dyDescent="0.2">
      <c r="A26" s="201">
        <v>782.78300000000002</v>
      </c>
      <c r="B26" s="203" t="s">
        <v>160</v>
      </c>
      <c r="C26" s="113">
        <v>13.509041007426541</v>
      </c>
      <c r="D26" s="115">
        <v>3347</v>
      </c>
      <c r="E26" s="114">
        <v>3794</v>
      </c>
      <c r="F26" s="114">
        <v>3465</v>
      </c>
      <c r="G26" s="114">
        <v>3055</v>
      </c>
      <c r="H26" s="140">
        <v>3476</v>
      </c>
      <c r="I26" s="115">
        <v>-129</v>
      </c>
      <c r="J26" s="116">
        <v>-3.7111622554660531</v>
      </c>
    </row>
    <row r="27" spans="1:15" s="110" customFormat="1" ht="24.95" customHeight="1" x14ac:dyDescent="0.2">
      <c r="A27" s="193" t="s">
        <v>161</v>
      </c>
      <c r="B27" s="199" t="s">
        <v>162</v>
      </c>
      <c r="C27" s="113">
        <v>1.7718760090410075</v>
      </c>
      <c r="D27" s="115">
        <v>439</v>
      </c>
      <c r="E27" s="114">
        <v>310</v>
      </c>
      <c r="F27" s="114">
        <v>556</v>
      </c>
      <c r="G27" s="114">
        <v>418</v>
      </c>
      <c r="H27" s="140">
        <v>378</v>
      </c>
      <c r="I27" s="115">
        <v>61</v>
      </c>
      <c r="J27" s="116">
        <v>16.137566137566136</v>
      </c>
    </row>
    <row r="28" spans="1:15" s="110" customFormat="1" ht="24.95" customHeight="1" x14ac:dyDescent="0.2">
      <c r="A28" s="193" t="s">
        <v>163</v>
      </c>
      <c r="B28" s="199" t="s">
        <v>164</v>
      </c>
      <c r="C28" s="113">
        <v>4.5205037132709069</v>
      </c>
      <c r="D28" s="115">
        <v>1120</v>
      </c>
      <c r="E28" s="114">
        <v>774</v>
      </c>
      <c r="F28" s="114">
        <v>1310</v>
      </c>
      <c r="G28" s="114">
        <v>737</v>
      </c>
      <c r="H28" s="140">
        <v>1084</v>
      </c>
      <c r="I28" s="115">
        <v>36</v>
      </c>
      <c r="J28" s="116">
        <v>3.3210332103321032</v>
      </c>
    </row>
    <row r="29" spans="1:15" s="110" customFormat="1" ht="24.95" customHeight="1" x14ac:dyDescent="0.2">
      <c r="A29" s="193">
        <v>86</v>
      </c>
      <c r="B29" s="199" t="s">
        <v>165</v>
      </c>
      <c r="C29" s="113">
        <v>5.3156280271230223</v>
      </c>
      <c r="D29" s="115">
        <v>1317</v>
      </c>
      <c r="E29" s="114">
        <v>860</v>
      </c>
      <c r="F29" s="114">
        <v>1003</v>
      </c>
      <c r="G29" s="114">
        <v>1077</v>
      </c>
      <c r="H29" s="140">
        <v>1139</v>
      </c>
      <c r="I29" s="115">
        <v>178</v>
      </c>
      <c r="J29" s="116">
        <v>15.62774363476734</v>
      </c>
    </row>
    <row r="30" spans="1:15" s="110" customFormat="1" ht="24.95" customHeight="1" x14ac:dyDescent="0.2">
      <c r="A30" s="193">
        <v>87.88</v>
      </c>
      <c r="B30" s="204" t="s">
        <v>166</v>
      </c>
      <c r="C30" s="113">
        <v>5.404423635776558</v>
      </c>
      <c r="D30" s="115">
        <v>1339</v>
      </c>
      <c r="E30" s="114">
        <v>1087</v>
      </c>
      <c r="F30" s="114">
        <v>1760</v>
      </c>
      <c r="G30" s="114">
        <v>1211</v>
      </c>
      <c r="H30" s="140">
        <v>1380</v>
      </c>
      <c r="I30" s="115">
        <v>-41</v>
      </c>
      <c r="J30" s="116">
        <v>-2.9710144927536231</v>
      </c>
    </row>
    <row r="31" spans="1:15" s="110" customFormat="1" ht="24.95" customHeight="1" x14ac:dyDescent="0.2">
      <c r="A31" s="193" t="s">
        <v>167</v>
      </c>
      <c r="B31" s="199" t="s">
        <v>168</v>
      </c>
      <c r="C31" s="113">
        <v>4.2581530513400061</v>
      </c>
      <c r="D31" s="115">
        <v>1055</v>
      </c>
      <c r="E31" s="114">
        <v>1091</v>
      </c>
      <c r="F31" s="114">
        <v>1467</v>
      </c>
      <c r="G31" s="114">
        <v>1024</v>
      </c>
      <c r="H31" s="140">
        <v>1103</v>
      </c>
      <c r="I31" s="115">
        <v>-48</v>
      </c>
      <c r="J31" s="116">
        <v>-4.3517679057116956</v>
      </c>
    </row>
    <row r="32" spans="1:15" s="110" customFormat="1" ht="24.95" customHeight="1" x14ac:dyDescent="0.2">
      <c r="A32" s="193"/>
      <c r="B32" s="204" t="s">
        <v>169</v>
      </c>
      <c r="C32" s="113" t="s">
        <v>513</v>
      </c>
      <c r="D32" s="115" t="s">
        <v>513</v>
      </c>
      <c r="E32" s="114" t="s">
        <v>513</v>
      </c>
      <c r="F32" s="114" t="s">
        <v>513</v>
      </c>
      <c r="G32" s="114" t="s">
        <v>513</v>
      </c>
      <c r="H32" s="140" t="s">
        <v>513</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7.6687116564417179E-2</v>
      </c>
      <c r="D34" s="115">
        <v>19</v>
      </c>
      <c r="E34" s="114">
        <v>11</v>
      </c>
      <c r="F34" s="114">
        <v>17</v>
      </c>
      <c r="G34" s="114">
        <v>7</v>
      </c>
      <c r="H34" s="140">
        <v>5</v>
      </c>
      <c r="I34" s="115">
        <v>14</v>
      </c>
      <c r="J34" s="116" t="s">
        <v>515</v>
      </c>
    </row>
    <row r="35" spans="1:10" s="110" customFormat="1" ht="24.95" customHeight="1" x14ac:dyDescent="0.2">
      <c r="A35" s="292" t="s">
        <v>171</v>
      </c>
      <c r="B35" s="293" t="s">
        <v>172</v>
      </c>
      <c r="C35" s="113">
        <v>14.618986115595737</v>
      </c>
      <c r="D35" s="115">
        <v>3622</v>
      </c>
      <c r="E35" s="114">
        <v>16972</v>
      </c>
      <c r="F35" s="114">
        <v>4545</v>
      </c>
      <c r="G35" s="114">
        <v>2887</v>
      </c>
      <c r="H35" s="140">
        <v>3790</v>
      </c>
      <c r="I35" s="115">
        <v>-168</v>
      </c>
      <c r="J35" s="116">
        <v>-4.4327176781002642</v>
      </c>
    </row>
    <row r="36" spans="1:10" s="110" customFormat="1" ht="24.95" customHeight="1" x14ac:dyDescent="0.2">
      <c r="A36" s="294" t="s">
        <v>173</v>
      </c>
      <c r="B36" s="295" t="s">
        <v>174</v>
      </c>
      <c r="C36" s="125">
        <v>85.304326767839839</v>
      </c>
      <c r="D36" s="143">
        <v>21135</v>
      </c>
      <c r="E36" s="144">
        <v>18344</v>
      </c>
      <c r="F36" s="144">
        <v>21170</v>
      </c>
      <c r="G36" s="144">
        <v>18226</v>
      </c>
      <c r="H36" s="145">
        <v>20778</v>
      </c>
      <c r="I36" s="143">
        <v>357</v>
      </c>
      <c r="J36" s="146">
        <v>1.7181634421022236</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55" t="s">
        <v>368</v>
      </c>
      <c r="B39" s="656"/>
      <c r="C39" s="656"/>
      <c r="D39" s="656"/>
      <c r="E39" s="656"/>
      <c r="F39" s="656"/>
      <c r="G39" s="656"/>
      <c r="H39" s="656"/>
      <c r="I39" s="656"/>
      <c r="J39" s="656"/>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6"/>
    </row>
  </sheetData>
  <mergeCells count="16">
    <mergeCell ref="A11:B11"/>
    <mergeCell ref="A39:J39"/>
    <mergeCell ref="A40:J40"/>
    <mergeCell ref="A3:J3"/>
    <mergeCell ref="A4:J4"/>
    <mergeCell ref="A5:D5"/>
    <mergeCell ref="A7:B9"/>
    <mergeCell ref="C7:C10"/>
    <mergeCell ref="D7:H7"/>
    <mergeCell ref="I7:J8"/>
    <mergeCell ref="D8:D9"/>
    <mergeCell ref="E8:E9"/>
    <mergeCell ref="F8:F9"/>
    <mergeCell ref="A6:J6"/>
    <mergeCell ref="G8:G9"/>
    <mergeCell ref="H8:H9"/>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election activeCell="A2" sqref="A2"/>
    </sheetView>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369</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335</v>
      </c>
      <c r="B5" s="573"/>
      <c r="C5" s="573"/>
      <c r="D5" s="573"/>
      <c r="E5" s="573"/>
      <c r="F5" s="252"/>
      <c r="G5" s="252"/>
      <c r="H5" s="252"/>
      <c r="I5" s="252"/>
      <c r="J5" s="252"/>
      <c r="K5" s="252"/>
    </row>
    <row r="6" spans="1:17" s="94" customFormat="1" ht="35.1" customHeight="1" x14ac:dyDescent="0.2">
      <c r="A6" s="634" t="s">
        <v>521</v>
      </c>
      <c r="B6" s="634"/>
      <c r="C6" s="634"/>
      <c r="D6" s="634"/>
      <c r="E6" s="634"/>
      <c r="F6" s="634"/>
      <c r="G6" s="634"/>
      <c r="H6" s="634"/>
      <c r="I6" s="634"/>
      <c r="J6" s="634"/>
      <c r="K6" s="634"/>
    </row>
    <row r="7" spans="1:17" s="91" customFormat="1" ht="24.95" customHeight="1" x14ac:dyDescent="0.2">
      <c r="A7" s="588" t="s">
        <v>332</v>
      </c>
      <c r="B7" s="577"/>
      <c r="C7" s="577"/>
      <c r="D7" s="582" t="s">
        <v>94</v>
      </c>
      <c r="E7" s="648" t="s">
        <v>370</v>
      </c>
      <c r="F7" s="649"/>
      <c r="G7" s="649"/>
      <c r="H7" s="649"/>
      <c r="I7" s="650"/>
      <c r="J7" s="588" t="s">
        <v>359</v>
      </c>
      <c r="K7" s="589"/>
      <c r="L7" s="96"/>
      <c r="M7" s="96"/>
      <c r="N7" s="96"/>
      <c r="O7" s="96"/>
      <c r="Q7" s="407"/>
    </row>
    <row r="8" spans="1:17" ht="21.75" customHeight="1" x14ac:dyDescent="0.2">
      <c r="A8" s="578"/>
      <c r="B8" s="579"/>
      <c r="C8" s="579"/>
      <c r="D8" s="583"/>
      <c r="E8" s="592" t="s">
        <v>335</v>
      </c>
      <c r="F8" s="592" t="s">
        <v>337</v>
      </c>
      <c r="G8" s="592" t="s">
        <v>338</v>
      </c>
      <c r="H8" s="592" t="s">
        <v>339</v>
      </c>
      <c r="I8" s="592" t="s">
        <v>340</v>
      </c>
      <c r="J8" s="590"/>
      <c r="K8" s="591"/>
    </row>
    <row r="9" spans="1:17" ht="12" customHeight="1" x14ac:dyDescent="0.2">
      <c r="A9" s="578"/>
      <c r="B9" s="579"/>
      <c r="C9" s="579"/>
      <c r="D9" s="583"/>
      <c r="E9" s="593"/>
      <c r="F9" s="593"/>
      <c r="G9" s="593"/>
      <c r="H9" s="593"/>
      <c r="I9" s="593"/>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24776</v>
      </c>
      <c r="F11" s="264">
        <v>35327</v>
      </c>
      <c r="G11" s="264">
        <v>25732</v>
      </c>
      <c r="H11" s="264">
        <v>21120</v>
      </c>
      <c r="I11" s="265">
        <v>24573</v>
      </c>
      <c r="J11" s="263">
        <v>203</v>
      </c>
      <c r="K11" s="266">
        <v>0.82610995808407606</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26.448982886664513</v>
      </c>
      <c r="E13" s="115">
        <v>6553</v>
      </c>
      <c r="F13" s="114">
        <v>10294</v>
      </c>
      <c r="G13" s="114">
        <v>8292</v>
      </c>
      <c r="H13" s="114">
        <v>6142</v>
      </c>
      <c r="I13" s="140">
        <v>6378</v>
      </c>
      <c r="J13" s="115">
        <v>175</v>
      </c>
      <c r="K13" s="116">
        <v>2.7438068359987455</v>
      </c>
    </row>
    <row r="14" spans="1:17" ht="15.95" customHeight="1" x14ac:dyDescent="0.2">
      <c r="A14" s="306" t="s">
        <v>230</v>
      </c>
      <c r="B14" s="307"/>
      <c r="C14" s="308"/>
      <c r="D14" s="113">
        <v>50.512592831772686</v>
      </c>
      <c r="E14" s="115">
        <v>12515</v>
      </c>
      <c r="F14" s="114">
        <v>18802</v>
      </c>
      <c r="G14" s="114">
        <v>12359</v>
      </c>
      <c r="H14" s="114">
        <v>10767</v>
      </c>
      <c r="I14" s="140">
        <v>12831</v>
      </c>
      <c r="J14" s="115">
        <v>-316</v>
      </c>
      <c r="K14" s="116">
        <v>-2.4627854415088457</v>
      </c>
    </row>
    <row r="15" spans="1:17" ht="15.95" customHeight="1" x14ac:dyDescent="0.2">
      <c r="A15" s="306" t="s">
        <v>231</v>
      </c>
      <c r="B15" s="307"/>
      <c r="C15" s="308"/>
      <c r="D15" s="113">
        <v>10.627219890216338</v>
      </c>
      <c r="E15" s="115">
        <v>2633</v>
      </c>
      <c r="F15" s="114">
        <v>3634</v>
      </c>
      <c r="G15" s="114">
        <v>2223</v>
      </c>
      <c r="H15" s="114">
        <v>1936</v>
      </c>
      <c r="I15" s="140">
        <v>2456</v>
      </c>
      <c r="J15" s="115">
        <v>177</v>
      </c>
      <c r="K15" s="116">
        <v>7.2068403908794787</v>
      </c>
    </row>
    <row r="16" spans="1:17" ht="15.95" customHeight="1" x14ac:dyDescent="0.2">
      <c r="A16" s="306" t="s">
        <v>232</v>
      </c>
      <c r="B16" s="307"/>
      <c r="C16" s="308"/>
      <c r="D16" s="113">
        <v>12.181143041653213</v>
      </c>
      <c r="E16" s="115">
        <v>3018</v>
      </c>
      <c r="F16" s="114">
        <v>2557</v>
      </c>
      <c r="G16" s="114">
        <v>2646</v>
      </c>
      <c r="H16" s="114">
        <v>2183</v>
      </c>
      <c r="I16" s="140">
        <v>2843</v>
      </c>
      <c r="J16" s="115">
        <v>175</v>
      </c>
      <c r="K16" s="116">
        <v>6.1554695743932468</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0.18566354536648369</v>
      </c>
      <c r="E18" s="115">
        <v>46</v>
      </c>
      <c r="F18" s="114">
        <v>42</v>
      </c>
      <c r="G18" s="114">
        <v>45</v>
      </c>
      <c r="H18" s="114">
        <v>32</v>
      </c>
      <c r="I18" s="140">
        <v>24</v>
      </c>
      <c r="J18" s="115">
        <v>22</v>
      </c>
      <c r="K18" s="116">
        <v>91.666666666666671</v>
      </c>
    </row>
    <row r="19" spans="1:11" ht="14.1" customHeight="1" x14ac:dyDescent="0.2">
      <c r="A19" s="306" t="s">
        <v>235</v>
      </c>
      <c r="B19" s="307" t="s">
        <v>236</v>
      </c>
      <c r="C19" s="308"/>
      <c r="D19" s="113">
        <v>0.10090410074265418</v>
      </c>
      <c r="E19" s="115">
        <v>25</v>
      </c>
      <c r="F19" s="114">
        <v>33</v>
      </c>
      <c r="G19" s="114">
        <v>37</v>
      </c>
      <c r="H19" s="114">
        <v>26</v>
      </c>
      <c r="I19" s="140">
        <v>20</v>
      </c>
      <c r="J19" s="115">
        <v>5</v>
      </c>
      <c r="K19" s="116">
        <v>25</v>
      </c>
    </row>
    <row r="20" spans="1:11" ht="14.1" customHeight="1" x14ac:dyDescent="0.2">
      <c r="A20" s="306">
        <v>12</v>
      </c>
      <c r="B20" s="307" t="s">
        <v>237</v>
      </c>
      <c r="C20" s="308"/>
      <c r="D20" s="113">
        <v>0.56506296415886337</v>
      </c>
      <c r="E20" s="115">
        <v>140</v>
      </c>
      <c r="F20" s="114">
        <v>129</v>
      </c>
      <c r="G20" s="114">
        <v>118</v>
      </c>
      <c r="H20" s="114">
        <v>96</v>
      </c>
      <c r="I20" s="140">
        <v>131</v>
      </c>
      <c r="J20" s="115">
        <v>9</v>
      </c>
      <c r="K20" s="116">
        <v>6.8702290076335881</v>
      </c>
    </row>
    <row r="21" spans="1:11" ht="14.1" customHeight="1" x14ac:dyDescent="0.2">
      <c r="A21" s="306">
        <v>21</v>
      </c>
      <c r="B21" s="307" t="s">
        <v>238</v>
      </c>
      <c r="C21" s="308"/>
      <c r="D21" s="113">
        <v>0.17759121730707136</v>
      </c>
      <c r="E21" s="115">
        <v>44</v>
      </c>
      <c r="F21" s="114">
        <v>22</v>
      </c>
      <c r="G21" s="114">
        <v>18</v>
      </c>
      <c r="H21" s="114">
        <v>27</v>
      </c>
      <c r="I21" s="140">
        <v>31</v>
      </c>
      <c r="J21" s="115">
        <v>13</v>
      </c>
      <c r="K21" s="116">
        <v>41.935483870967744</v>
      </c>
    </row>
    <row r="22" spans="1:11" ht="14.1" customHeight="1" x14ac:dyDescent="0.2">
      <c r="A22" s="306">
        <v>22</v>
      </c>
      <c r="B22" s="307" t="s">
        <v>239</v>
      </c>
      <c r="C22" s="308"/>
      <c r="D22" s="113">
        <v>0.70632870519857927</v>
      </c>
      <c r="E22" s="115">
        <v>175</v>
      </c>
      <c r="F22" s="114">
        <v>598</v>
      </c>
      <c r="G22" s="114">
        <v>241</v>
      </c>
      <c r="H22" s="114">
        <v>237</v>
      </c>
      <c r="I22" s="140">
        <v>250</v>
      </c>
      <c r="J22" s="115">
        <v>-75</v>
      </c>
      <c r="K22" s="116">
        <v>-30</v>
      </c>
    </row>
    <row r="23" spans="1:11" ht="14.1" customHeight="1" x14ac:dyDescent="0.2">
      <c r="A23" s="306">
        <v>23</v>
      </c>
      <c r="B23" s="307" t="s">
        <v>240</v>
      </c>
      <c r="C23" s="308"/>
      <c r="D23" s="113">
        <v>0.54488214401033253</v>
      </c>
      <c r="E23" s="115">
        <v>135</v>
      </c>
      <c r="F23" s="114">
        <v>128</v>
      </c>
      <c r="G23" s="114">
        <v>118</v>
      </c>
      <c r="H23" s="114">
        <v>128</v>
      </c>
      <c r="I23" s="140">
        <v>128</v>
      </c>
      <c r="J23" s="115">
        <v>7</v>
      </c>
      <c r="K23" s="116">
        <v>5.46875</v>
      </c>
    </row>
    <row r="24" spans="1:11" ht="14.1" customHeight="1" x14ac:dyDescent="0.2">
      <c r="A24" s="306">
        <v>24</v>
      </c>
      <c r="B24" s="307" t="s">
        <v>241</v>
      </c>
      <c r="C24" s="308"/>
      <c r="D24" s="113">
        <v>3.0109783661608009</v>
      </c>
      <c r="E24" s="115">
        <v>746</v>
      </c>
      <c r="F24" s="114">
        <v>968</v>
      </c>
      <c r="G24" s="114">
        <v>687</v>
      </c>
      <c r="H24" s="114">
        <v>578</v>
      </c>
      <c r="I24" s="140">
        <v>854</v>
      </c>
      <c r="J24" s="115">
        <v>-108</v>
      </c>
      <c r="K24" s="116">
        <v>-12.646370023419204</v>
      </c>
    </row>
    <row r="25" spans="1:11" ht="14.1" customHeight="1" x14ac:dyDescent="0.2">
      <c r="A25" s="306">
        <v>25</v>
      </c>
      <c r="B25" s="307" t="s">
        <v>242</v>
      </c>
      <c r="C25" s="308"/>
      <c r="D25" s="113">
        <v>4.7021310946076849</v>
      </c>
      <c r="E25" s="115">
        <v>1165</v>
      </c>
      <c r="F25" s="114">
        <v>9717</v>
      </c>
      <c r="G25" s="114">
        <v>945</v>
      </c>
      <c r="H25" s="114">
        <v>842</v>
      </c>
      <c r="I25" s="140">
        <v>1317</v>
      </c>
      <c r="J25" s="115">
        <v>-152</v>
      </c>
      <c r="K25" s="116">
        <v>-11.541381928625665</v>
      </c>
    </row>
    <row r="26" spans="1:11" ht="14.1" customHeight="1" x14ac:dyDescent="0.2">
      <c r="A26" s="306">
        <v>26</v>
      </c>
      <c r="B26" s="307" t="s">
        <v>243</v>
      </c>
      <c r="C26" s="308"/>
      <c r="D26" s="113">
        <v>2.8132063287051987</v>
      </c>
      <c r="E26" s="115">
        <v>697</v>
      </c>
      <c r="F26" s="114">
        <v>726</v>
      </c>
      <c r="G26" s="114">
        <v>561</v>
      </c>
      <c r="H26" s="114">
        <v>553</v>
      </c>
      <c r="I26" s="140">
        <v>598</v>
      </c>
      <c r="J26" s="115">
        <v>99</v>
      </c>
      <c r="K26" s="116">
        <v>16.555183946488295</v>
      </c>
    </row>
    <row r="27" spans="1:11" ht="14.1" customHeight="1" x14ac:dyDescent="0.2">
      <c r="A27" s="306">
        <v>27</v>
      </c>
      <c r="B27" s="307" t="s">
        <v>244</v>
      </c>
      <c r="C27" s="308"/>
      <c r="D27" s="113">
        <v>1.6346464320309977</v>
      </c>
      <c r="E27" s="115">
        <v>405</v>
      </c>
      <c r="F27" s="114">
        <v>2366</v>
      </c>
      <c r="G27" s="114">
        <v>365</v>
      </c>
      <c r="H27" s="114">
        <v>302</v>
      </c>
      <c r="I27" s="140">
        <v>428</v>
      </c>
      <c r="J27" s="115">
        <v>-23</v>
      </c>
      <c r="K27" s="116">
        <v>-5.3738317757009346</v>
      </c>
    </row>
    <row r="28" spans="1:11" ht="14.1" customHeight="1" x14ac:dyDescent="0.2">
      <c r="A28" s="306">
        <v>28</v>
      </c>
      <c r="B28" s="307" t="s">
        <v>245</v>
      </c>
      <c r="C28" s="308"/>
      <c r="D28" s="113">
        <v>0.2098805295447207</v>
      </c>
      <c r="E28" s="115">
        <v>52</v>
      </c>
      <c r="F28" s="114">
        <v>42</v>
      </c>
      <c r="G28" s="114">
        <v>58</v>
      </c>
      <c r="H28" s="114">
        <v>54</v>
      </c>
      <c r="I28" s="140">
        <v>56</v>
      </c>
      <c r="J28" s="115">
        <v>-4</v>
      </c>
      <c r="K28" s="116">
        <v>-7.1428571428571432</v>
      </c>
    </row>
    <row r="29" spans="1:11" ht="14.1" customHeight="1" x14ac:dyDescent="0.2">
      <c r="A29" s="306">
        <v>29</v>
      </c>
      <c r="B29" s="307" t="s">
        <v>246</v>
      </c>
      <c r="C29" s="308"/>
      <c r="D29" s="113">
        <v>3.04326767839845</v>
      </c>
      <c r="E29" s="115">
        <v>754</v>
      </c>
      <c r="F29" s="114">
        <v>636</v>
      </c>
      <c r="G29" s="114">
        <v>743</v>
      </c>
      <c r="H29" s="114">
        <v>723</v>
      </c>
      <c r="I29" s="140">
        <v>744</v>
      </c>
      <c r="J29" s="115">
        <v>10</v>
      </c>
      <c r="K29" s="116">
        <v>1.3440860215053763</v>
      </c>
    </row>
    <row r="30" spans="1:11" ht="14.1" customHeight="1" x14ac:dyDescent="0.2">
      <c r="A30" s="306" t="s">
        <v>247</v>
      </c>
      <c r="B30" s="307" t="s">
        <v>248</v>
      </c>
      <c r="C30" s="308"/>
      <c r="D30" s="113">
        <v>0.70632870519857927</v>
      </c>
      <c r="E30" s="115">
        <v>175</v>
      </c>
      <c r="F30" s="114">
        <v>198</v>
      </c>
      <c r="G30" s="114" t="s">
        <v>513</v>
      </c>
      <c r="H30" s="114">
        <v>230</v>
      </c>
      <c r="I30" s="140">
        <v>241</v>
      </c>
      <c r="J30" s="115">
        <v>-66</v>
      </c>
      <c r="K30" s="116">
        <v>-27.385892116182571</v>
      </c>
    </row>
    <row r="31" spans="1:11" ht="14.1" customHeight="1" x14ac:dyDescent="0.2">
      <c r="A31" s="306" t="s">
        <v>249</v>
      </c>
      <c r="B31" s="307" t="s">
        <v>250</v>
      </c>
      <c r="C31" s="308"/>
      <c r="D31" s="113">
        <v>2.3248304811107525</v>
      </c>
      <c r="E31" s="115">
        <v>576</v>
      </c>
      <c r="F31" s="114">
        <v>432</v>
      </c>
      <c r="G31" s="114">
        <v>527</v>
      </c>
      <c r="H31" s="114">
        <v>490</v>
      </c>
      <c r="I31" s="140">
        <v>500</v>
      </c>
      <c r="J31" s="115">
        <v>76</v>
      </c>
      <c r="K31" s="116">
        <v>15.2</v>
      </c>
    </row>
    <row r="32" spans="1:11" ht="14.1" customHeight="1" x14ac:dyDescent="0.2">
      <c r="A32" s="306">
        <v>31</v>
      </c>
      <c r="B32" s="307" t="s">
        <v>251</v>
      </c>
      <c r="C32" s="308"/>
      <c r="D32" s="113">
        <v>0.5206651598320956</v>
      </c>
      <c r="E32" s="115">
        <v>129</v>
      </c>
      <c r="F32" s="114">
        <v>94</v>
      </c>
      <c r="G32" s="114">
        <v>133</v>
      </c>
      <c r="H32" s="114">
        <v>109</v>
      </c>
      <c r="I32" s="140">
        <v>126</v>
      </c>
      <c r="J32" s="115">
        <v>3</v>
      </c>
      <c r="K32" s="116">
        <v>2.3809523809523809</v>
      </c>
    </row>
    <row r="33" spans="1:11" ht="14.1" customHeight="1" x14ac:dyDescent="0.2">
      <c r="A33" s="306">
        <v>32</v>
      </c>
      <c r="B33" s="307" t="s">
        <v>252</v>
      </c>
      <c r="C33" s="308"/>
      <c r="D33" s="113">
        <v>2.0100096867936714</v>
      </c>
      <c r="E33" s="115">
        <v>498</v>
      </c>
      <c r="F33" s="114">
        <v>456</v>
      </c>
      <c r="G33" s="114">
        <v>444</v>
      </c>
      <c r="H33" s="114">
        <v>441</v>
      </c>
      <c r="I33" s="140">
        <v>361</v>
      </c>
      <c r="J33" s="115">
        <v>137</v>
      </c>
      <c r="K33" s="116">
        <v>37.950138504155127</v>
      </c>
    </row>
    <row r="34" spans="1:11" ht="14.1" customHeight="1" x14ac:dyDescent="0.2">
      <c r="A34" s="306">
        <v>33</v>
      </c>
      <c r="B34" s="307" t="s">
        <v>253</v>
      </c>
      <c r="C34" s="308"/>
      <c r="D34" s="113">
        <v>1.0009686793671295</v>
      </c>
      <c r="E34" s="115">
        <v>248</v>
      </c>
      <c r="F34" s="114">
        <v>273</v>
      </c>
      <c r="G34" s="114">
        <v>228</v>
      </c>
      <c r="H34" s="114">
        <v>228</v>
      </c>
      <c r="I34" s="140">
        <v>242</v>
      </c>
      <c r="J34" s="115">
        <v>6</v>
      </c>
      <c r="K34" s="116">
        <v>2.4793388429752068</v>
      </c>
    </row>
    <row r="35" spans="1:11" ht="14.1" customHeight="1" x14ac:dyDescent="0.2">
      <c r="A35" s="306">
        <v>34</v>
      </c>
      <c r="B35" s="307" t="s">
        <v>254</v>
      </c>
      <c r="C35" s="308"/>
      <c r="D35" s="113">
        <v>1.4610913787536326</v>
      </c>
      <c r="E35" s="115">
        <v>362</v>
      </c>
      <c r="F35" s="114">
        <v>309</v>
      </c>
      <c r="G35" s="114">
        <v>396</v>
      </c>
      <c r="H35" s="114">
        <v>282</v>
      </c>
      <c r="I35" s="140">
        <v>407</v>
      </c>
      <c r="J35" s="115">
        <v>-45</v>
      </c>
      <c r="K35" s="116">
        <v>-11.056511056511056</v>
      </c>
    </row>
    <row r="36" spans="1:11" ht="14.1" customHeight="1" x14ac:dyDescent="0.2">
      <c r="A36" s="306">
        <v>41</v>
      </c>
      <c r="B36" s="307" t="s">
        <v>255</v>
      </c>
      <c r="C36" s="308"/>
      <c r="D36" s="113">
        <v>0.45608653535679688</v>
      </c>
      <c r="E36" s="115">
        <v>113</v>
      </c>
      <c r="F36" s="114">
        <v>81</v>
      </c>
      <c r="G36" s="114">
        <v>93</v>
      </c>
      <c r="H36" s="114">
        <v>73</v>
      </c>
      <c r="I36" s="140">
        <v>91</v>
      </c>
      <c r="J36" s="115">
        <v>22</v>
      </c>
      <c r="K36" s="116">
        <v>24.175824175824175</v>
      </c>
    </row>
    <row r="37" spans="1:11" ht="14.1" customHeight="1" x14ac:dyDescent="0.2">
      <c r="A37" s="306">
        <v>42</v>
      </c>
      <c r="B37" s="307" t="s">
        <v>256</v>
      </c>
      <c r="C37" s="308"/>
      <c r="D37" s="113">
        <v>0.10090410074265418</v>
      </c>
      <c r="E37" s="115">
        <v>25</v>
      </c>
      <c r="F37" s="114">
        <v>90</v>
      </c>
      <c r="G37" s="114">
        <v>24</v>
      </c>
      <c r="H37" s="114">
        <v>17</v>
      </c>
      <c r="I37" s="140">
        <v>36</v>
      </c>
      <c r="J37" s="115">
        <v>-11</v>
      </c>
      <c r="K37" s="116">
        <v>-30.555555555555557</v>
      </c>
    </row>
    <row r="38" spans="1:11" ht="14.1" customHeight="1" x14ac:dyDescent="0.2">
      <c r="A38" s="306">
        <v>43</v>
      </c>
      <c r="B38" s="307" t="s">
        <v>257</v>
      </c>
      <c r="C38" s="308"/>
      <c r="D38" s="113">
        <v>1.9575395544074912</v>
      </c>
      <c r="E38" s="115">
        <v>485</v>
      </c>
      <c r="F38" s="114">
        <v>408</v>
      </c>
      <c r="G38" s="114">
        <v>380</v>
      </c>
      <c r="H38" s="114">
        <v>402</v>
      </c>
      <c r="I38" s="140">
        <v>438</v>
      </c>
      <c r="J38" s="115">
        <v>47</v>
      </c>
      <c r="K38" s="116">
        <v>10.730593607305936</v>
      </c>
    </row>
    <row r="39" spans="1:11" ht="14.1" customHeight="1" x14ac:dyDescent="0.2">
      <c r="A39" s="306">
        <v>51</v>
      </c>
      <c r="B39" s="307" t="s">
        <v>258</v>
      </c>
      <c r="C39" s="308"/>
      <c r="D39" s="113">
        <v>13.763319341298031</v>
      </c>
      <c r="E39" s="115">
        <v>3410</v>
      </c>
      <c r="F39" s="114">
        <v>3988</v>
      </c>
      <c r="G39" s="114">
        <v>3378</v>
      </c>
      <c r="H39" s="114">
        <v>3075</v>
      </c>
      <c r="I39" s="140">
        <v>3339</v>
      </c>
      <c r="J39" s="115">
        <v>71</v>
      </c>
      <c r="K39" s="116">
        <v>2.12638514525307</v>
      </c>
    </row>
    <row r="40" spans="1:11" ht="14.1" customHeight="1" x14ac:dyDescent="0.2">
      <c r="A40" s="306" t="s">
        <v>259</v>
      </c>
      <c r="B40" s="307" t="s">
        <v>260</v>
      </c>
      <c r="C40" s="308"/>
      <c r="D40" s="113">
        <v>11.184210526315789</v>
      </c>
      <c r="E40" s="115">
        <v>2771</v>
      </c>
      <c r="F40" s="114">
        <v>3511</v>
      </c>
      <c r="G40" s="114">
        <v>2842</v>
      </c>
      <c r="H40" s="114">
        <v>2540</v>
      </c>
      <c r="I40" s="140">
        <v>2714</v>
      </c>
      <c r="J40" s="115">
        <v>57</v>
      </c>
      <c r="K40" s="116">
        <v>2.1002210759027267</v>
      </c>
    </row>
    <row r="41" spans="1:11" ht="14.1" customHeight="1" x14ac:dyDescent="0.2">
      <c r="A41" s="306"/>
      <c r="B41" s="307" t="s">
        <v>261</v>
      </c>
      <c r="C41" s="308"/>
      <c r="D41" s="113">
        <v>10.142880206651599</v>
      </c>
      <c r="E41" s="115">
        <v>2513</v>
      </c>
      <c r="F41" s="114">
        <v>3363</v>
      </c>
      <c r="G41" s="114">
        <v>2437</v>
      </c>
      <c r="H41" s="114">
        <v>2381</v>
      </c>
      <c r="I41" s="140">
        <v>2483</v>
      </c>
      <c r="J41" s="115">
        <v>30</v>
      </c>
      <c r="K41" s="116">
        <v>1.2082158679017319</v>
      </c>
    </row>
    <row r="42" spans="1:11" ht="14.1" customHeight="1" x14ac:dyDescent="0.2">
      <c r="A42" s="306">
        <v>52</v>
      </c>
      <c r="B42" s="307" t="s">
        <v>262</v>
      </c>
      <c r="C42" s="308"/>
      <c r="D42" s="113">
        <v>4.9725540845979976</v>
      </c>
      <c r="E42" s="115">
        <v>1232</v>
      </c>
      <c r="F42" s="114">
        <v>1263</v>
      </c>
      <c r="G42" s="114">
        <v>1154</v>
      </c>
      <c r="H42" s="114">
        <v>946</v>
      </c>
      <c r="I42" s="140">
        <v>1230</v>
      </c>
      <c r="J42" s="115">
        <v>2</v>
      </c>
      <c r="K42" s="116">
        <v>0.16260162601626016</v>
      </c>
    </row>
    <row r="43" spans="1:11" ht="14.1" customHeight="1" x14ac:dyDescent="0.2">
      <c r="A43" s="306" t="s">
        <v>263</v>
      </c>
      <c r="B43" s="307" t="s">
        <v>264</v>
      </c>
      <c r="C43" s="308"/>
      <c r="D43" s="113">
        <v>3.4145947691314174</v>
      </c>
      <c r="E43" s="115">
        <v>846</v>
      </c>
      <c r="F43" s="114">
        <v>883</v>
      </c>
      <c r="G43" s="114">
        <v>799</v>
      </c>
      <c r="H43" s="114">
        <v>639</v>
      </c>
      <c r="I43" s="140">
        <v>867</v>
      </c>
      <c r="J43" s="115">
        <v>-21</v>
      </c>
      <c r="K43" s="116">
        <v>-2.422145328719723</v>
      </c>
    </row>
    <row r="44" spans="1:11" ht="14.1" customHeight="1" x14ac:dyDescent="0.2">
      <c r="A44" s="306">
        <v>53</v>
      </c>
      <c r="B44" s="307" t="s">
        <v>265</v>
      </c>
      <c r="C44" s="308"/>
      <c r="D44" s="113">
        <v>1.1220536002583146</v>
      </c>
      <c r="E44" s="115">
        <v>278</v>
      </c>
      <c r="F44" s="114">
        <v>350</v>
      </c>
      <c r="G44" s="114">
        <v>261</v>
      </c>
      <c r="H44" s="114">
        <v>259</v>
      </c>
      <c r="I44" s="140">
        <v>344</v>
      </c>
      <c r="J44" s="115">
        <v>-66</v>
      </c>
      <c r="K44" s="116">
        <v>-19.186046511627907</v>
      </c>
    </row>
    <row r="45" spans="1:11" ht="14.1" customHeight="1" x14ac:dyDescent="0.2">
      <c r="A45" s="306" t="s">
        <v>266</v>
      </c>
      <c r="B45" s="307" t="s">
        <v>267</v>
      </c>
      <c r="C45" s="308"/>
      <c r="D45" s="113">
        <v>1.0816919599612529</v>
      </c>
      <c r="E45" s="115">
        <v>268</v>
      </c>
      <c r="F45" s="114">
        <v>342</v>
      </c>
      <c r="G45" s="114">
        <v>249</v>
      </c>
      <c r="H45" s="114">
        <v>255</v>
      </c>
      <c r="I45" s="140">
        <v>339</v>
      </c>
      <c r="J45" s="115">
        <v>-71</v>
      </c>
      <c r="K45" s="116">
        <v>-20.943952802359881</v>
      </c>
    </row>
    <row r="46" spans="1:11" ht="14.1" customHeight="1" x14ac:dyDescent="0.2">
      <c r="A46" s="306">
        <v>54</v>
      </c>
      <c r="B46" s="307" t="s">
        <v>268</v>
      </c>
      <c r="C46" s="308"/>
      <c r="D46" s="113">
        <v>3.9433322570229254</v>
      </c>
      <c r="E46" s="115">
        <v>977</v>
      </c>
      <c r="F46" s="114">
        <v>1073</v>
      </c>
      <c r="G46" s="114">
        <v>984</v>
      </c>
      <c r="H46" s="114">
        <v>1110</v>
      </c>
      <c r="I46" s="140">
        <v>963</v>
      </c>
      <c r="J46" s="115">
        <v>14</v>
      </c>
      <c r="K46" s="116">
        <v>1.4537902388369679</v>
      </c>
    </row>
    <row r="47" spans="1:11" ht="14.1" customHeight="1" x14ac:dyDescent="0.2">
      <c r="A47" s="306">
        <v>61</v>
      </c>
      <c r="B47" s="307" t="s">
        <v>269</v>
      </c>
      <c r="C47" s="308"/>
      <c r="D47" s="113">
        <v>2.7930255085566675</v>
      </c>
      <c r="E47" s="115">
        <v>692</v>
      </c>
      <c r="F47" s="114">
        <v>571</v>
      </c>
      <c r="G47" s="114">
        <v>515</v>
      </c>
      <c r="H47" s="114">
        <v>523</v>
      </c>
      <c r="I47" s="140">
        <v>702</v>
      </c>
      <c r="J47" s="115">
        <v>-10</v>
      </c>
      <c r="K47" s="116">
        <v>-1.4245014245014245</v>
      </c>
    </row>
    <row r="48" spans="1:11" ht="14.1" customHeight="1" x14ac:dyDescent="0.2">
      <c r="A48" s="306">
        <v>62</v>
      </c>
      <c r="B48" s="307" t="s">
        <v>270</v>
      </c>
      <c r="C48" s="308"/>
      <c r="D48" s="113">
        <v>6.4053923151436871</v>
      </c>
      <c r="E48" s="115">
        <v>1587</v>
      </c>
      <c r="F48" s="114">
        <v>1538</v>
      </c>
      <c r="G48" s="114">
        <v>1695</v>
      </c>
      <c r="H48" s="114">
        <v>1357</v>
      </c>
      <c r="I48" s="140">
        <v>1596</v>
      </c>
      <c r="J48" s="115">
        <v>-9</v>
      </c>
      <c r="K48" s="116">
        <v>-0.56390977443609025</v>
      </c>
    </row>
    <row r="49" spans="1:11" ht="14.1" customHeight="1" x14ac:dyDescent="0.2">
      <c r="A49" s="306">
        <v>63</v>
      </c>
      <c r="B49" s="307" t="s">
        <v>271</v>
      </c>
      <c r="C49" s="308"/>
      <c r="D49" s="113">
        <v>5.5012915724895057</v>
      </c>
      <c r="E49" s="115">
        <v>1363</v>
      </c>
      <c r="F49" s="114">
        <v>1856</v>
      </c>
      <c r="G49" s="114">
        <v>2911</v>
      </c>
      <c r="H49" s="114">
        <v>1470</v>
      </c>
      <c r="I49" s="140">
        <v>1372</v>
      </c>
      <c r="J49" s="115">
        <v>-9</v>
      </c>
      <c r="K49" s="116">
        <v>-0.6559766763848397</v>
      </c>
    </row>
    <row r="50" spans="1:11" ht="14.1" customHeight="1" x14ac:dyDescent="0.2">
      <c r="A50" s="306" t="s">
        <v>272</v>
      </c>
      <c r="B50" s="307" t="s">
        <v>273</v>
      </c>
      <c r="C50" s="308"/>
      <c r="D50" s="113">
        <v>1.3157894736842106</v>
      </c>
      <c r="E50" s="115">
        <v>326</v>
      </c>
      <c r="F50" s="114">
        <v>284</v>
      </c>
      <c r="G50" s="114">
        <v>334</v>
      </c>
      <c r="H50" s="114">
        <v>371</v>
      </c>
      <c r="I50" s="140">
        <v>392</v>
      </c>
      <c r="J50" s="115">
        <v>-66</v>
      </c>
      <c r="K50" s="116">
        <v>-16.836734693877553</v>
      </c>
    </row>
    <row r="51" spans="1:11" ht="14.1" customHeight="1" x14ac:dyDescent="0.2">
      <c r="A51" s="306" t="s">
        <v>274</v>
      </c>
      <c r="B51" s="307" t="s">
        <v>275</v>
      </c>
      <c r="C51" s="308"/>
      <c r="D51" s="113">
        <v>3.5800774943493705</v>
      </c>
      <c r="E51" s="115">
        <v>887</v>
      </c>
      <c r="F51" s="114">
        <v>803</v>
      </c>
      <c r="G51" s="114">
        <v>883</v>
      </c>
      <c r="H51" s="114">
        <v>736</v>
      </c>
      <c r="I51" s="140">
        <v>822</v>
      </c>
      <c r="J51" s="115">
        <v>65</v>
      </c>
      <c r="K51" s="116">
        <v>7.9075425790754261</v>
      </c>
    </row>
    <row r="52" spans="1:11" ht="14.1" customHeight="1" x14ac:dyDescent="0.2">
      <c r="A52" s="306">
        <v>71</v>
      </c>
      <c r="B52" s="307" t="s">
        <v>276</v>
      </c>
      <c r="C52" s="308"/>
      <c r="D52" s="113">
        <v>10.469809493057799</v>
      </c>
      <c r="E52" s="115">
        <v>2594</v>
      </c>
      <c r="F52" s="114">
        <v>2324</v>
      </c>
      <c r="G52" s="114">
        <v>2369</v>
      </c>
      <c r="H52" s="114">
        <v>2138</v>
      </c>
      <c r="I52" s="140">
        <v>2704</v>
      </c>
      <c r="J52" s="115">
        <v>-110</v>
      </c>
      <c r="K52" s="116">
        <v>-4.0680473372781067</v>
      </c>
    </row>
    <row r="53" spans="1:11" ht="14.1" customHeight="1" x14ac:dyDescent="0.2">
      <c r="A53" s="306" t="s">
        <v>277</v>
      </c>
      <c r="B53" s="307" t="s">
        <v>278</v>
      </c>
      <c r="C53" s="308"/>
      <c r="D53" s="113">
        <v>4.1612851146270584</v>
      </c>
      <c r="E53" s="115">
        <v>1031</v>
      </c>
      <c r="F53" s="114">
        <v>1020</v>
      </c>
      <c r="G53" s="114">
        <v>939</v>
      </c>
      <c r="H53" s="114">
        <v>816</v>
      </c>
      <c r="I53" s="140">
        <v>1044</v>
      </c>
      <c r="J53" s="115">
        <v>-13</v>
      </c>
      <c r="K53" s="116">
        <v>-1.2452107279693487</v>
      </c>
    </row>
    <row r="54" spans="1:11" ht="14.1" customHeight="1" x14ac:dyDescent="0.2">
      <c r="A54" s="306" t="s">
        <v>279</v>
      </c>
      <c r="B54" s="307" t="s">
        <v>280</v>
      </c>
      <c r="C54" s="308"/>
      <c r="D54" s="113">
        <v>4.9927349047465288</v>
      </c>
      <c r="E54" s="115">
        <v>1237</v>
      </c>
      <c r="F54" s="114">
        <v>1003</v>
      </c>
      <c r="G54" s="114">
        <v>1138</v>
      </c>
      <c r="H54" s="114">
        <v>1067</v>
      </c>
      <c r="I54" s="140">
        <v>1335</v>
      </c>
      <c r="J54" s="115">
        <v>-98</v>
      </c>
      <c r="K54" s="116">
        <v>-7.3408239700374533</v>
      </c>
    </row>
    <row r="55" spans="1:11" ht="14.1" customHeight="1" x14ac:dyDescent="0.2">
      <c r="A55" s="306">
        <v>72</v>
      </c>
      <c r="B55" s="307" t="s">
        <v>281</v>
      </c>
      <c r="C55" s="308"/>
      <c r="D55" s="113">
        <v>3.5074265418146595</v>
      </c>
      <c r="E55" s="115">
        <v>869</v>
      </c>
      <c r="F55" s="114">
        <v>715</v>
      </c>
      <c r="G55" s="114">
        <v>541</v>
      </c>
      <c r="H55" s="114">
        <v>507</v>
      </c>
      <c r="I55" s="140">
        <v>657</v>
      </c>
      <c r="J55" s="115">
        <v>212</v>
      </c>
      <c r="K55" s="116">
        <v>32.267884322678846</v>
      </c>
    </row>
    <row r="56" spans="1:11" ht="14.1" customHeight="1" x14ac:dyDescent="0.2">
      <c r="A56" s="306" t="s">
        <v>282</v>
      </c>
      <c r="B56" s="307" t="s">
        <v>283</v>
      </c>
      <c r="C56" s="308"/>
      <c r="D56" s="113">
        <v>1.8203099773974813</v>
      </c>
      <c r="E56" s="115">
        <v>451</v>
      </c>
      <c r="F56" s="114">
        <v>315</v>
      </c>
      <c r="G56" s="114">
        <v>203</v>
      </c>
      <c r="H56" s="114">
        <v>192</v>
      </c>
      <c r="I56" s="140">
        <v>276</v>
      </c>
      <c r="J56" s="115">
        <v>175</v>
      </c>
      <c r="K56" s="116">
        <v>63.405797101449274</v>
      </c>
    </row>
    <row r="57" spans="1:11" ht="14.1" customHeight="1" x14ac:dyDescent="0.2">
      <c r="A57" s="306" t="s">
        <v>284</v>
      </c>
      <c r="B57" s="307" t="s">
        <v>285</v>
      </c>
      <c r="C57" s="308"/>
      <c r="D57" s="113">
        <v>1.2794639974168551</v>
      </c>
      <c r="E57" s="115">
        <v>317</v>
      </c>
      <c r="F57" s="114">
        <v>329</v>
      </c>
      <c r="G57" s="114">
        <v>226</v>
      </c>
      <c r="H57" s="114">
        <v>215</v>
      </c>
      <c r="I57" s="140">
        <v>262</v>
      </c>
      <c r="J57" s="115">
        <v>55</v>
      </c>
      <c r="K57" s="116">
        <v>20.992366412213741</v>
      </c>
    </row>
    <row r="58" spans="1:11" ht="14.1" customHeight="1" x14ac:dyDescent="0.2">
      <c r="A58" s="306">
        <v>73</v>
      </c>
      <c r="B58" s="307" t="s">
        <v>286</v>
      </c>
      <c r="C58" s="308"/>
      <c r="D58" s="113">
        <v>1.9292864061995481</v>
      </c>
      <c r="E58" s="115">
        <v>478</v>
      </c>
      <c r="F58" s="114">
        <v>380</v>
      </c>
      <c r="G58" s="114">
        <v>529</v>
      </c>
      <c r="H58" s="114">
        <v>487</v>
      </c>
      <c r="I58" s="140">
        <v>493</v>
      </c>
      <c r="J58" s="115">
        <v>-15</v>
      </c>
      <c r="K58" s="116">
        <v>-3.0425963488843815</v>
      </c>
    </row>
    <row r="59" spans="1:11" ht="14.1" customHeight="1" x14ac:dyDescent="0.2">
      <c r="A59" s="306" t="s">
        <v>287</v>
      </c>
      <c r="B59" s="307" t="s">
        <v>288</v>
      </c>
      <c r="C59" s="308"/>
      <c r="D59" s="113">
        <v>1.2996448175653859</v>
      </c>
      <c r="E59" s="115">
        <v>322</v>
      </c>
      <c r="F59" s="114">
        <v>225</v>
      </c>
      <c r="G59" s="114">
        <v>378</v>
      </c>
      <c r="H59" s="114">
        <v>289</v>
      </c>
      <c r="I59" s="140">
        <v>306</v>
      </c>
      <c r="J59" s="115">
        <v>16</v>
      </c>
      <c r="K59" s="116">
        <v>5.2287581699346406</v>
      </c>
    </row>
    <row r="60" spans="1:11" ht="14.1" customHeight="1" x14ac:dyDescent="0.2">
      <c r="A60" s="306">
        <v>81</v>
      </c>
      <c r="B60" s="307" t="s">
        <v>289</v>
      </c>
      <c r="C60" s="308"/>
      <c r="D60" s="113">
        <v>6.1511139812721991</v>
      </c>
      <c r="E60" s="115">
        <v>1524</v>
      </c>
      <c r="F60" s="114">
        <v>1178</v>
      </c>
      <c r="G60" s="114">
        <v>1368</v>
      </c>
      <c r="H60" s="114">
        <v>1325</v>
      </c>
      <c r="I60" s="140">
        <v>1453</v>
      </c>
      <c r="J60" s="115">
        <v>71</v>
      </c>
      <c r="K60" s="116">
        <v>4.8864418444597382</v>
      </c>
    </row>
    <row r="61" spans="1:11" ht="14.1" customHeight="1" x14ac:dyDescent="0.2">
      <c r="A61" s="306" t="s">
        <v>290</v>
      </c>
      <c r="B61" s="307" t="s">
        <v>291</v>
      </c>
      <c r="C61" s="308"/>
      <c r="D61" s="113">
        <v>1.7638036809815951</v>
      </c>
      <c r="E61" s="115">
        <v>437</v>
      </c>
      <c r="F61" s="114">
        <v>291</v>
      </c>
      <c r="G61" s="114">
        <v>393</v>
      </c>
      <c r="H61" s="114">
        <v>417</v>
      </c>
      <c r="I61" s="140">
        <v>484</v>
      </c>
      <c r="J61" s="115">
        <v>-47</v>
      </c>
      <c r="K61" s="116">
        <v>-9.7107438016528924</v>
      </c>
    </row>
    <row r="62" spans="1:11" ht="14.1" customHeight="1" x14ac:dyDescent="0.2">
      <c r="A62" s="306" t="s">
        <v>292</v>
      </c>
      <c r="B62" s="307" t="s">
        <v>293</v>
      </c>
      <c r="C62" s="308"/>
      <c r="D62" s="113">
        <v>2.3167581530513401</v>
      </c>
      <c r="E62" s="115">
        <v>574</v>
      </c>
      <c r="F62" s="114">
        <v>536</v>
      </c>
      <c r="G62" s="114">
        <v>592</v>
      </c>
      <c r="H62" s="114">
        <v>523</v>
      </c>
      <c r="I62" s="140">
        <v>521</v>
      </c>
      <c r="J62" s="115">
        <v>53</v>
      </c>
      <c r="K62" s="116">
        <v>10.17274472168906</v>
      </c>
    </row>
    <row r="63" spans="1:11" ht="14.1" customHeight="1" x14ac:dyDescent="0.2">
      <c r="A63" s="306"/>
      <c r="B63" s="307" t="s">
        <v>294</v>
      </c>
      <c r="C63" s="308"/>
      <c r="D63" s="113">
        <v>2.0826606393283824</v>
      </c>
      <c r="E63" s="115">
        <v>516</v>
      </c>
      <c r="F63" s="114">
        <v>472</v>
      </c>
      <c r="G63" s="114">
        <v>521</v>
      </c>
      <c r="H63" s="114">
        <v>454</v>
      </c>
      <c r="I63" s="140">
        <v>464</v>
      </c>
      <c r="J63" s="115">
        <v>52</v>
      </c>
      <c r="K63" s="116">
        <v>11.206896551724139</v>
      </c>
    </row>
    <row r="64" spans="1:11" ht="14.1" customHeight="1" x14ac:dyDescent="0.2">
      <c r="A64" s="306" t="s">
        <v>295</v>
      </c>
      <c r="B64" s="307" t="s">
        <v>296</v>
      </c>
      <c r="C64" s="308"/>
      <c r="D64" s="113">
        <v>0.74265418146593476</v>
      </c>
      <c r="E64" s="115">
        <v>184</v>
      </c>
      <c r="F64" s="114">
        <v>140</v>
      </c>
      <c r="G64" s="114">
        <v>158</v>
      </c>
      <c r="H64" s="114">
        <v>194</v>
      </c>
      <c r="I64" s="140">
        <v>195</v>
      </c>
      <c r="J64" s="115">
        <v>-11</v>
      </c>
      <c r="K64" s="116">
        <v>-5.6410256410256414</v>
      </c>
    </row>
    <row r="65" spans="1:11" ht="14.1" customHeight="1" x14ac:dyDescent="0.2">
      <c r="A65" s="306" t="s">
        <v>297</v>
      </c>
      <c r="B65" s="307" t="s">
        <v>298</v>
      </c>
      <c r="C65" s="308"/>
      <c r="D65" s="113">
        <v>0.58524378430739421</v>
      </c>
      <c r="E65" s="115">
        <v>145</v>
      </c>
      <c r="F65" s="114">
        <v>74</v>
      </c>
      <c r="G65" s="114">
        <v>97</v>
      </c>
      <c r="H65" s="114">
        <v>64</v>
      </c>
      <c r="I65" s="140">
        <v>99</v>
      </c>
      <c r="J65" s="115">
        <v>46</v>
      </c>
      <c r="K65" s="116">
        <v>46.464646464646464</v>
      </c>
    </row>
    <row r="66" spans="1:11" ht="14.1" customHeight="1" x14ac:dyDescent="0.2">
      <c r="A66" s="306">
        <v>82</v>
      </c>
      <c r="B66" s="307" t="s">
        <v>299</v>
      </c>
      <c r="C66" s="308"/>
      <c r="D66" s="113">
        <v>2.7809170164675492</v>
      </c>
      <c r="E66" s="115">
        <v>689</v>
      </c>
      <c r="F66" s="114">
        <v>544</v>
      </c>
      <c r="G66" s="114">
        <v>672</v>
      </c>
      <c r="H66" s="114">
        <v>556</v>
      </c>
      <c r="I66" s="140">
        <v>636</v>
      </c>
      <c r="J66" s="115">
        <v>53</v>
      </c>
      <c r="K66" s="116">
        <v>8.3333333333333339</v>
      </c>
    </row>
    <row r="67" spans="1:11" ht="14.1" customHeight="1" x14ac:dyDescent="0.2">
      <c r="A67" s="306" t="s">
        <v>300</v>
      </c>
      <c r="B67" s="307" t="s">
        <v>301</v>
      </c>
      <c r="C67" s="308"/>
      <c r="D67" s="113">
        <v>1.6104294478527608</v>
      </c>
      <c r="E67" s="115">
        <v>399</v>
      </c>
      <c r="F67" s="114">
        <v>368</v>
      </c>
      <c r="G67" s="114">
        <v>441</v>
      </c>
      <c r="H67" s="114">
        <v>355</v>
      </c>
      <c r="I67" s="140">
        <v>393</v>
      </c>
      <c r="J67" s="115">
        <v>6</v>
      </c>
      <c r="K67" s="116">
        <v>1.5267175572519085</v>
      </c>
    </row>
    <row r="68" spans="1:11" ht="14.1" customHeight="1" x14ac:dyDescent="0.2">
      <c r="A68" s="306" t="s">
        <v>302</v>
      </c>
      <c r="B68" s="307" t="s">
        <v>303</v>
      </c>
      <c r="C68" s="308"/>
      <c r="D68" s="113">
        <v>0.70632870519857927</v>
      </c>
      <c r="E68" s="115">
        <v>175</v>
      </c>
      <c r="F68" s="114">
        <v>112</v>
      </c>
      <c r="G68" s="114">
        <v>134</v>
      </c>
      <c r="H68" s="114">
        <v>137</v>
      </c>
      <c r="I68" s="140">
        <v>138</v>
      </c>
      <c r="J68" s="115">
        <v>37</v>
      </c>
      <c r="K68" s="116">
        <v>26.811594202898551</v>
      </c>
    </row>
    <row r="69" spans="1:11" ht="14.1" customHeight="1" x14ac:dyDescent="0.2">
      <c r="A69" s="306">
        <v>83</v>
      </c>
      <c r="B69" s="307" t="s">
        <v>304</v>
      </c>
      <c r="C69" s="308"/>
      <c r="D69" s="113">
        <v>3.693090087181143</v>
      </c>
      <c r="E69" s="115">
        <v>915</v>
      </c>
      <c r="F69" s="114">
        <v>710</v>
      </c>
      <c r="G69" s="114">
        <v>1634</v>
      </c>
      <c r="H69" s="114">
        <v>686</v>
      </c>
      <c r="I69" s="140">
        <v>894</v>
      </c>
      <c r="J69" s="115">
        <v>21</v>
      </c>
      <c r="K69" s="116">
        <v>2.348993288590604</v>
      </c>
    </row>
    <row r="70" spans="1:11" ht="14.1" customHeight="1" x14ac:dyDescent="0.2">
      <c r="A70" s="306" t="s">
        <v>305</v>
      </c>
      <c r="B70" s="307" t="s">
        <v>306</v>
      </c>
      <c r="C70" s="308"/>
      <c r="D70" s="113">
        <v>3.0473038424281564</v>
      </c>
      <c r="E70" s="115">
        <v>755</v>
      </c>
      <c r="F70" s="114">
        <v>568</v>
      </c>
      <c r="G70" s="114">
        <v>1433</v>
      </c>
      <c r="H70" s="114">
        <v>559</v>
      </c>
      <c r="I70" s="140">
        <v>738</v>
      </c>
      <c r="J70" s="115">
        <v>17</v>
      </c>
      <c r="K70" s="116">
        <v>2.3035230352303522</v>
      </c>
    </row>
    <row r="71" spans="1:11" ht="14.1" customHeight="1" x14ac:dyDescent="0.2">
      <c r="A71" s="306"/>
      <c r="B71" s="307" t="s">
        <v>307</v>
      </c>
      <c r="C71" s="308"/>
      <c r="D71" s="113">
        <v>1.469163706813045</v>
      </c>
      <c r="E71" s="115">
        <v>364</v>
      </c>
      <c r="F71" s="114">
        <v>289</v>
      </c>
      <c r="G71" s="114">
        <v>1053</v>
      </c>
      <c r="H71" s="114">
        <v>252</v>
      </c>
      <c r="I71" s="140">
        <v>396</v>
      </c>
      <c r="J71" s="115">
        <v>-32</v>
      </c>
      <c r="K71" s="116">
        <v>-8.0808080808080813</v>
      </c>
    </row>
    <row r="72" spans="1:11" ht="14.1" customHeight="1" x14ac:dyDescent="0.2">
      <c r="A72" s="306">
        <v>84</v>
      </c>
      <c r="B72" s="307" t="s">
        <v>308</v>
      </c>
      <c r="C72" s="308"/>
      <c r="D72" s="113">
        <v>3.3621246367452375</v>
      </c>
      <c r="E72" s="115">
        <v>833</v>
      </c>
      <c r="F72" s="114">
        <v>622</v>
      </c>
      <c r="G72" s="114">
        <v>842</v>
      </c>
      <c r="H72" s="114">
        <v>460</v>
      </c>
      <c r="I72" s="140">
        <v>756</v>
      </c>
      <c r="J72" s="115">
        <v>77</v>
      </c>
      <c r="K72" s="116">
        <v>10.185185185185185</v>
      </c>
    </row>
    <row r="73" spans="1:11" ht="14.1" customHeight="1" x14ac:dyDescent="0.2">
      <c r="A73" s="306" t="s">
        <v>309</v>
      </c>
      <c r="B73" s="307" t="s">
        <v>310</v>
      </c>
      <c r="C73" s="308"/>
      <c r="D73" s="113">
        <v>1.2431385211494994</v>
      </c>
      <c r="E73" s="115">
        <v>308</v>
      </c>
      <c r="F73" s="114">
        <v>95</v>
      </c>
      <c r="G73" s="114">
        <v>323</v>
      </c>
      <c r="H73" s="114">
        <v>73</v>
      </c>
      <c r="I73" s="140">
        <v>271</v>
      </c>
      <c r="J73" s="115">
        <v>37</v>
      </c>
      <c r="K73" s="116">
        <v>13.653136531365314</v>
      </c>
    </row>
    <row r="74" spans="1:11" ht="14.1" customHeight="1" x14ac:dyDescent="0.2">
      <c r="A74" s="306" t="s">
        <v>311</v>
      </c>
      <c r="B74" s="307" t="s">
        <v>312</v>
      </c>
      <c r="C74" s="308"/>
      <c r="D74" s="113">
        <v>0.2098805295447207</v>
      </c>
      <c r="E74" s="115">
        <v>52</v>
      </c>
      <c r="F74" s="114">
        <v>104</v>
      </c>
      <c r="G74" s="114">
        <v>62</v>
      </c>
      <c r="H74" s="114">
        <v>35</v>
      </c>
      <c r="I74" s="140">
        <v>71</v>
      </c>
      <c r="J74" s="115">
        <v>-19</v>
      </c>
      <c r="K74" s="116">
        <v>-26.760563380281692</v>
      </c>
    </row>
    <row r="75" spans="1:11" ht="14.1" customHeight="1" x14ac:dyDescent="0.2">
      <c r="A75" s="306" t="s">
        <v>313</v>
      </c>
      <c r="B75" s="307" t="s">
        <v>314</v>
      </c>
      <c r="C75" s="308"/>
      <c r="D75" s="113">
        <v>1.4974168550209881</v>
      </c>
      <c r="E75" s="115">
        <v>371</v>
      </c>
      <c r="F75" s="114">
        <v>353</v>
      </c>
      <c r="G75" s="114">
        <v>355</v>
      </c>
      <c r="H75" s="114">
        <v>273</v>
      </c>
      <c r="I75" s="140">
        <v>319</v>
      </c>
      <c r="J75" s="115">
        <v>52</v>
      </c>
      <c r="K75" s="116">
        <v>16.300940438871475</v>
      </c>
    </row>
    <row r="76" spans="1:11" ht="14.1" customHeight="1" x14ac:dyDescent="0.2">
      <c r="A76" s="306">
        <v>91</v>
      </c>
      <c r="B76" s="307" t="s">
        <v>315</v>
      </c>
      <c r="C76" s="308"/>
      <c r="D76" s="113">
        <v>0.25831449790119471</v>
      </c>
      <c r="E76" s="115">
        <v>64</v>
      </c>
      <c r="F76" s="114">
        <v>63</v>
      </c>
      <c r="G76" s="114">
        <v>63</v>
      </c>
      <c r="H76" s="114">
        <v>66</v>
      </c>
      <c r="I76" s="140">
        <v>90</v>
      </c>
      <c r="J76" s="115">
        <v>-26</v>
      </c>
      <c r="K76" s="116">
        <v>-28.888888888888889</v>
      </c>
    </row>
    <row r="77" spans="1:11" ht="14.1" customHeight="1" x14ac:dyDescent="0.2">
      <c r="A77" s="306">
        <v>92</v>
      </c>
      <c r="B77" s="307" t="s">
        <v>316</v>
      </c>
      <c r="C77" s="308"/>
      <c r="D77" s="113">
        <v>2.6759767516951887</v>
      </c>
      <c r="E77" s="115">
        <v>663</v>
      </c>
      <c r="F77" s="114">
        <v>550</v>
      </c>
      <c r="G77" s="114">
        <v>606</v>
      </c>
      <c r="H77" s="114">
        <v>606</v>
      </c>
      <c r="I77" s="140">
        <v>710</v>
      </c>
      <c r="J77" s="115">
        <v>-47</v>
      </c>
      <c r="K77" s="116">
        <v>-6.619718309859155</v>
      </c>
    </row>
    <row r="78" spans="1:11" ht="14.1" customHeight="1" x14ac:dyDescent="0.2">
      <c r="A78" s="306">
        <v>93</v>
      </c>
      <c r="B78" s="307" t="s">
        <v>317</v>
      </c>
      <c r="C78" s="308"/>
      <c r="D78" s="113">
        <v>0.18162738133677753</v>
      </c>
      <c r="E78" s="115">
        <v>45</v>
      </c>
      <c r="F78" s="114">
        <v>26</v>
      </c>
      <c r="G78" s="114">
        <v>26</v>
      </c>
      <c r="H78" s="114">
        <v>46</v>
      </c>
      <c r="I78" s="140">
        <v>41</v>
      </c>
      <c r="J78" s="115">
        <v>4</v>
      </c>
      <c r="K78" s="116">
        <v>9.7560975609756095</v>
      </c>
    </row>
    <row r="79" spans="1:11" ht="14.1" customHeight="1" x14ac:dyDescent="0.2">
      <c r="A79" s="306">
        <v>94</v>
      </c>
      <c r="B79" s="307" t="s">
        <v>318</v>
      </c>
      <c r="C79" s="308"/>
      <c r="D79" s="113">
        <v>1.1341620923474329</v>
      </c>
      <c r="E79" s="115">
        <v>281</v>
      </c>
      <c r="F79" s="114">
        <v>448</v>
      </c>
      <c r="G79" s="114">
        <v>372</v>
      </c>
      <c r="H79" s="114">
        <v>287</v>
      </c>
      <c r="I79" s="140">
        <v>266</v>
      </c>
      <c r="J79" s="115">
        <v>15</v>
      </c>
      <c r="K79" s="116">
        <v>5.6390977443609023</v>
      </c>
    </row>
    <row r="80" spans="1:11" ht="14.1" customHeight="1" x14ac:dyDescent="0.2">
      <c r="A80" s="306" t="s">
        <v>319</v>
      </c>
      <c r="B80" s="307" t="s">
        <v>320</v>
      </c>
      <c r="C80" s="308"/>
      <c r="D80" s="113">
        <v>2.4216984178237002E-2</v>
      </c>
      <c r="E80" s="115">
        <v>6</v>
      </c>
      <c r="F80" s="114">
        <v>3</v>
      </c>
      <c r="G80" s="114">
        <v>3</v>
      </c>
      <c r="H80" s="114">
        <v>0</v>
      </c>
      <c r="I80" s="140">
        <v>0</v>
      </c>
      <c r="J80" s="115">
        <v>6</v>
      </c>
      <c r="K80" s="116" t="s">
        <v>514</v>
      </c>
    </row>
    <row r="81" spans="1:11" ht="14.1" customHeight="1" x14ac:dyDescent="0.2">
      <c r="A81" s="310" t="s">
        <v>321</v>
      </c>
      <c r="B81" s="311" t="s">
        <v>333</v>
      </c>
      <c r="C81" s="312"/>
      <c r="D81" s="125">
        <v>0.23006134969325154</v>
      </c>
      <c r="E81" s="143">
        <v>57</v>
      </c>
      <c r="F81" s="144">
        <v>40</v>
      </c>
      <c r="G81" s="144">
        <v>212</v>
      </c>
      <c r="H81" s="144">
        <v>92</v>
      </c>
      <c r="I81" s="145">
        <v>65</v>
      </c>
      <c r="J81" s="143">
        <v>-8</v>
      </c>
      <c r="K81" s="146">
        <v>-12.307692307692308</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9" t="s">
        <v>371</v>
      </c>
      <c r="B84" s="659"/>
      <c r="C84" s="659"/>
      <c r="D84" s="659"/>
      <c r="E84" s="659"/>
      <c r="F84" s="659"/>
      <c r="G84" s="659"/>
      <c r="H84" s="659"/>
      <c r="I84" s="659"/>
      <c r="J84" s="659"/>
      <c r="K84" s="659"/>
    </row>
    <row r="85" spans="1:11" s="405" customFormat="1" ht="21" customHeight="1" x14ac:dyDescent="0.2">
      <c r="A85" s="620" t="s">
        <v>323</v>
      </c>
      <c r="B85" s="620"/>
      <c r="C85" s="620"/>
      <c r="D85" s="620"/>
      <c r="E85" s="620"/>
      <c r="F85" s="620"/>
      <c r="G85" s="620"/>
      <c r="H85" s="620"/>
      <c r="I85" s="620"/>
      <c r="J85" s="620"/>
      <c r="K85" s="620"/>
    </row>
    <row r="86" spans="1:11" ht="11.25" x14ac:dyDescent="0.2">
      <c r="A86" s="620" t="s">
        <v>365</v>
      </c>
      <c r="B86" s="620"/>
      <c r="C86" s="620"/>
      <c r="D86" s="620"/>
      <c r="E86" s="620"/>
      <c r="F86" s="620"/>
      <c r="G86" s="620"/>
      <c r="H86" s="620"/>
      <c r="I86" s="620"/>
      <c r="J86" s="620"/>
      <c r="K86" s="620"/>
    </row>
    <row r="87" spans="1:11" ht="18" customHeight="1" x14ac:dyDescent="0.2">
      <c r="A87" s="660"/>
      <c r="B87" s="620"/>
      <c r="C87" s="620"/>
      <c r="D87" s="620"/>
      <c r="E87" s="620"/>
      <c r="F87" s="620"/>
      <c r="G87" s="620"/>
      <c r="H87" s="620"/>
      <c r="I87" s="620"/>
      <c r="J87" s="620"/>
      <c r="K87" s="620"/>
    </row>
    <row r="88" spans="1:11" ht="15.95" customHeight="1" x14ac:dyDescent="0.2">
      <c r="B88" s="110"/>
      <c r="C88" s="110"/>
    </row>
  </sheetData>
  <mergeCells count="17">
    <mergeCell ref="A86:K86"/>
    <mergeCell ref="A87:K87"/>
    <mergeCell ref="A3:K3"/>
    <mergeCell ref="A4:K4"/>
    <mergeCell ref="A5:E5"/>
    <mergeCell ref="A7:C10"/>
    <mergeCell ref="D7:D10"/>
    <mergeCell ref="E7:I7"/>
    <mergeCell ref="J7:K8"/>
    <mergeCell ref="E8:E9"/>
    <mergeCell ref="F8:F9"/>
    <mergeCell ref="G8:G9"/>
    <mergeCell ref="A6:K6"/>
    <mergeCell ref="H8:H9"/>
    <mergeCell ref="I8:I9"/>
    <mergeCell ref="A84:K84"/>
    <mergeCell ref="A85:K85"/>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8"/>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372</v>
      </c>
      <c r="B3" s="571"/>
      <c r="C3" s="571"/>
      <c r="D3" s="571"/>
      <c r="E3" s="571"/>
      <c r="F3" s="571"/>
      <c r="G3" s="571"/>
      <c r="H3" s="571"/>
      <c r="I3" s="571"/>
      <c r="J3" s="571"/>
      <c r="K3" s="571"/>
    </row>
    <row r="4" spans="1:13" s="94" customFormat="1" ht="12" customHeight="1" x14ac:dyDescent="0.2">
      <c r="A4" s="409" t="s">
        <v>373</v>
      </c>
      <c r="B4" s="410"/>
      <c r="C4" s="410"/>
      <c r="D4" s="410"/>
      <c r="E4" s="410"/>
      <c r="F4" s="410"/>
      <c r="G4" s="410"/>
      <c r="H4" s="410"/>
      <c r="I4" s="410"/>
      <c r="J4" s="410"/>
      <c r="K4" s="410"/>
      <c r="L4" s="410"/>
      <c r="M4" s="410"/>
    </row>
    <row r="5" spans="1:13" s="94" customFormat="1" ht="12" customHeight="1" x14ac:dyDescent="0.2">
      <c r="A5" s="666" t="s">
        <v>374</v>
      </c>
      <c r="B5" s="666"/>
      <c r="C5" s="411"/>
      <c r="D5" s="411"/>
      <c r="E5" s="411"/>
      <c r="F5" s="412"/>
      <c r="G5" s="412"/>
      <c r="H5" s="412"/>
      <c r="I5" s="412"/>
      <c r="J5" s="412"/>
      <c r="K5" s="412"/>
      <c r="L5" s="412"/>
      <c r="M5" s="412"/>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375</v>
      </c>
      <c r="B7" s="667" t="s">
        <v>376</v>
      </c>
      <c r="C7" s="667"/>
      <c r="D7" s="667"/>
      <c r="E7" s="667"/>
      <c r="F7" s="667"/>
      <c r="G7" s="667"/>
      <c r="H7" s="668"/>
      <c r="I7" s="667" t="s">
        <v>377</v>
      </c>
      <c r="J7" s="667"/>
      <c r="K7" s="668"/>
      <c r="L7" s="663" t="s">
        <v>378</v>
      </c>
      <c r="M7" s="664"/>
    </row>
    <row r="8" spans="1:13" ht="23.85" customHeight="1" x14ac:dyDescent="0.2">
      <c r="A8" s="583"/>
      <c r="B8" s="413" t="s">
        <v>104</v>
      </c>
      <c r="C8" s="414" t="s">
        <v>106</v>
      </c>
      <c r="D8" s="414" t="s">
        <v>107</v>
      </c>
      <c r="E8" s="414" t="s">
        <v>379</v>
      </c>
      <c r="F8" s="414" t="s">
        <v>380</v>
      </c>
      <c r="G8" s="414" t="s">
        <v>108</v>
      </c>
      <c r="H8" s="415" t="s">
        <v>381</v>
      </c>
      <c r="I8" s="413" t="s">
        <v>104</v>
      </c>
      <c r="J8" s="413" t="s">
        <v>382</v>
      </c>
      <c r="K8" s="416" t="s">
        <v>383</v>
      </c>
      <c r="L8" s="417" t="s">
        <v>384</v>
      </c>
      <c r="M8" s="418" t="s">
        <v>385</v>
      </c>
    </row>
    <row r="9" spans="1:13" ht="12" customHeight="1" x14ac:dyDescent="0.2">
      <c r="A9" s="584"/>
      <c r="B9" s="100">
        <v>1</v>
      </c>
      <c r="C9" s="100">
        <v>2</v>
      </c>
      <c r="D9" s="100">
        <v>3</v>
      </c>
      <c r="E9" s="100">
        <v>4</v>
      </c>
      <c r="F9" s="100">
        <v>5</v>
      </c>
      <c r="G9" s="100">
        <v>6</v>
      </c>
      <c r="H9" s="100">
        <v>7</v>
      </c>
      <c r="I9" s="100">
        <v>8</v>
      </c>
      <c r="J9" s="100">
        <v>9</v>
      </c>
      <c r="K9" s="419">
        <v>10</v>
      </c>
      <c r="L9" s="420">
        <v>11</v>
      </c>
      <c r="M9" s="420">
        <v>12</v>
      </c>
    </row>
    <row r="10" spans="1:13" ht="15" customHeight="1" x14ac:dyDescent="0.2">
      <c r="A10" s="421" t="s">
        <v>386</v>
      </c>
      <c r="B10" s="115">
        <v>239317</v>
      </c>
      <c r="C10" s="114">
        <v>134219</v>
      </c>
      <c r="D10" s="114">
        <v>105098</v>
      </c>
      <c r="E10" s="114">
        <v>182641</v>
      </c>
      <c r="F10" s="114">
        <v>54187</v>
      </c>
      <c r="G10" s="114">
        <v>23975</v>
      </c>
      <c r="H10" s="114">
        <v>64458</v>
      </c>
      <c r="I10" s="115">
        <v>56706</v>
      </c>
      <c r="J10" s="114">
        <v>40486</v>
      </c>
      <c r="K10" s="114">
        <v>16220</v>
      </c>
      <c r="L10" s="422">
        <v>17958</v>
      </c>
      <c r="M10" s="423">
        <v>19322</v>
      </c>
    </row>
    <row r="11" spans="1:13" ht="11.1" customHeight="1" x14ac:dyDescent="0.2">
      <c r="A11" s="421" t="s">
        <v>387</v>
      </c>
      <c r="B11" s="115">
        <v>239328</v>
      </c>
      <c r="C11" s="114">
        <v>134817</v>
      </c>
      <c r="D11" s="114">
        <v>104511</v>
      </c>
      <c r="E11" s="114">
        <v>182632</v>
      </c>
      <c r="F11" s="114">
        <v>54332</v>
      </c>
      <c r="G11" s="114">
        <v>23005</v>
      </c>
      <c r="H11" s="114">
        <v>65463</v>
      </c>
      <c r="I11" s="115">
        <v>56450</v>
      </c>
      <c r="J11" s="114">
        <v>40384</v>
      </c>
      <c r="K11" s="114">
        <v>16066</v>
      </c>
      <c r="L11" s="422">
        <v>17060</v>
      </c>
      <c r="M11" s="423">
        <v>17072</v>
      </c>
    </row>
    <row r="12" spans="1:13" ht="11.1" customHeight="1" x14ac:dyDescent="0.2">
      <c r="A12" s="421" t="s">
        <v>388</v>
      </c>
      <c r="B12" s="115">
        <v>244260</v>
      </c>
      <c r="C12" s="114">
        <v>137461</v>
      </c>
      <c r="D12" s="114">
        <v>106799</v>
      </c>
      <c r="E12" s="114">
        <v>186694</v>
      </c>
      <c r="F12" s="114">
        <v>55026</v>
      </c>
      <c r="G12" s="114">
        <v>26043</v>
      </c>
      <c r="H12" s="114">
        <v>66414</v>
      </c>
      <c r="I12" s="115">
        <v>55982</v>
      </c>
      <c r="J12" s="114">
        <v>39344</v>
      </c>
      <c r="K12" s="114">
        <v>16638</v>
      </c>
      <c r="L12" s="422">
        <v>23866</v>
      </c>
      <c r="M12" s="423">
        <v>20181</v>
      </c>
    </row>
    <row r="13" spans="1:13" s="110" customFormat="1" ht="11.1" customHeight="1" x14ac:dyDescent="0.2">
      <c r="A13" s="421" t="s">
        <v>389</v>
      </c>
      <c r="B13" s="115">
        <v>244300</v>
      </c>
      <c r="C13" s="114">
        <v>137170</v>
      </c>
      <c r="D13" s="114">
        <v>107130</v>
      </c>
      <c r="E13" s="114">
        <v>186103</v>
      </c>
      <c r="F13" s="114">
        <v>55678</v>
      </c>
      <c r="G13" s="114">
        <v>25372</v>
      </c>
      <c r="H13" s="114">
        <v>67400</v>
      </c>
      <c r="I13" s="115">
        <v>57226</v>
      </c>
      <c r="J13" s="114">
        <v>40364</v>
      </c>
      <c r="K13" s="114">
        <v>16862</v>
      </c>
      <c r="L13" s="422">
        <v>17012</v>
      </c>
      <c r="M13" s="423">
        <v>17288</v>
      </c>
    </row>
    <row r="14" spans="1:13" ht="15" customHeight="1" x14ac:dyDescent="0.2">
      <c r="A14" s="421" t="s">
        <v>390</v>
      </c>
      <c r="B14" s="115">
        <v>244081</v>
      </c>
      <c r="C14" s="114">
        <v>137258</v>
      </c>
      <c r="D14" s="114">
        <v>106823</v>
      </c>
      <c r="E14" s="114">
        <v>180692</v>
      </c>
      <c r="F14" s="114">
        <v>61383</v>
      </c>
      <c r="G14" s="114">
        <v>24551</v>
      </c>
      <c r="H14" s="114">
        <v>68143</v>
      </c>
      <c r="I14" s="115">
        <v>56742</v>
      </c>
      <c r="J14" s="114">
        <v>40013</v>
      </c>
      <c r="K14" s="114">
        <v>16729</v>
      </c>
      <c r="L14" s="422">
        <v>19797</v>
      </c>
      <c r="M14" s="423">
        <v>20472</v>
      </c>
    </row>
    <row r="15" spans="1:13" ht="11.1" customHeight="1" x14ac:dyDescent="0.2">
      <c r="A15" s="421" t="s">
        <v>387</v>
      </c>
      <c r="B15" s="115">
        <v>245665</v>
      </c>
      <c r="C15" s="114">
        <v>138657</v>
      </c>
      <c r="D15" s="114">
        <v>107008</v>
      </c>
      <c r="E15" s="114">
        <v>180951</v>
      </c>
      <c r="F15" s="114">
        <v>62766</v>
      </c>
      <c r="G15" s="114">
        <v>23966</v>
      </c>
      <c r="H15" s="114">
        <v>69281</v>
      </c>
      <c r="I15" s="115">
        <v>56276</v>
      </c>
      <c r="J15" s="114">
        <v>39661</v>
      </c>
      <c r="K15" s="114">
        <v>16615</v>
      </c>
      <c r="L15" s="422">
        <v>19586</v>
      </c>
      <c r="M15" s="423">
        <v>18557</v>
      </c>
    </row>
    <row r="16" spans="1:13" ht="11.1" customHeight="1" x14ac:dyDescent="0.2">
      <c r="A16" s="421" t="s">
        <v>388</v>
      </c>
      <c r="B16" s="115">
        <v>251334</v>
      </c>
      <c r="C16" s="114">
        <v>141779</v>
      </c>
      <c r="D16" s="114">
        <v>109555</v>
      </c>
      <c r="E16" s="114">
        <v>185471</v>
      </c>
      <c r="F16" s="114">
        <v>63740</v>
      </c>
      <c r="G16" s="114">
        <v>27312</v>
      </c>
      <c r="H16" s="114">
        <v>70536</v>
      </c>
      <c r="I16" s="115">
        <v>55920</v>
      </c>
      <c r="J16" s="114">
        <v>38753</v>
      </c>
      <c r="K16" s="114">
        <v>17167</v>
      </c>
      <c r="L16" s="422">
        <v>28051</v>
      </c>
      <c r="M16" s="423">
        <v>23081</v>
      </c>
    </row>
    <row r="17" spans="1:13" s="110" customFormat="1" ht="11.1" customHeight="1" x14ac:dyDescent="0.2">
      <c r="A17" s="421" t="s">
        <v>389</v>
      </c>
      <c r="B17" s="115">
        <v>250523</v>
      </c>
      <c r="C17" s="114">
        <v>140630</v>
      </c>
      <c r="D17" s="114">
        <v>109893</v>
      </c>
      <c r="E17" s="114">
        <v>185898</v>
      </c>
      <c r="F17" s="114">
        <v>64552</v>
      </c>
      <c r="G17" s="114">
        <v>26278</v>
      </c>
      <c r="H17" s="114">
        <v>71246</v>
      </c>
      <c r="I17" s="115">
        <v>57040</v>
      </c>
      <c r="J17" s="114">
        <v>39681</v>
      </c>
      <c r="K17" s="114">
        <v>17359</v>
      </c>
      <c r="L17" s="422">
        <v>16301</v>
      </c>
      <c r="M17" s="423">
        <v>17750</v>
      </c>
    </row>
    <row r="18" spans="1:13" ht="15" customHeight="1" x14ac:dyDescent="0.2">
      <c r="A18" s="421" t="s">
        <v>391</v>
      </c>
      <c r="B18" s="115">
        <v>249524</v>
      </c>
      <c r="C18" s="114">
        <v>140228</v>
      </c>
      <c r="D18" s="114">
        <v>109296</v>
      </c>
      <c r="E18" s="114">
        <v>183852</v>
      </c>
      <c r="F18" s="114">
        <v>65512</v>
      </c>
      <c r="G18" s="114">
        <v>25480</v>
      </c>
      <c r="H18" s="114">
        <v>71701</v>
      </c>
      <c r="I18" s="115">
        <v>56292</v>
      </c>
      <c r="J18" s="114">
        <v>39247</v>
      </c>
      <c r="K18" s="114">
        <v>17045</v>
      </c>
      <c r="L18" s="422">
        <v>20035</v>
      </c>
      <c r="M18" s="423">
        <v>20857</v>
      </c>
    </row>
    <row r="19" spans="1:13" ht="11.1" customHeight="1" x14ac:dyDescent="0.2">
      <c r="A19" s="421" t="s">
        <v>387</v>
      </c>
      <c r="B19" s="115">
        <v>249853</v>
      </c>
      <c r="C19" s="114">
        <v>140714</v>
      </c>
      <c r="D19" s="114">
        <v>109139</v>
      </c>
      <c r="E19" s="114">
        <v>183441</v>
      </c>
      <c r="F19" s="114">
        <v>66230</v>
      </c>
      <c r="G19" s="114">
        <v>24334</v>
      </c>
      <c r="H19" s="114">
        <v>72834</v>
      </c>
      <c r="I19" s="115">
        <v>56126</v>
      </c>
      <c r="J19" s="114">
        <v>39285</v>
      </c>
      <c r="K19" s="114">
        <v>16841</v>
      </c>
      <c r="L19" s="422">
        <v>17204</v>
      </c>
      <c r="M19" s="423">
        <v>17121</v>
      </c>
    </row>
    <row r="20" spans="1:13" ht="11.1" customHeight="1" x14ac:dyDescent="0.2">
      <c r="A20" s="421" t="s">
        <v>388</v>
      </c>
      <c r="B20" s="115">
        <v>253766</v>
      </c>
      <c r="C20" s="114">
        <v>142737</v>
      </c>
      <c r="D20" s="114">
        <v>111029</v>
      </c>
      <c r="E20" s="114">
        <v>186564</v>
      </c>
      <c r="F20" s="114">
        <v>66689</v>
      </c>
      <c r="G20" s="114">
        <v>27052</v>
      </c>
      <c r="H20" s="114">
        <v>73815</v>
      </c>
      <c r="I20" s="115">
        <v>57119</v>
      </c>
      <c r="J20" s="114">
        <v>39225</v>
      </c>
      <c r="K20" s="114">
        <v>17894</v>
      </c>
      <c r="L20" s="422">
        <v>25860</v>
      </c>
      <c r="M20" s="423">
        <v>22571</v>
      </c>
    </row>
    <row r="21" spans="1:13" s="110" customFormat="1" ht="11.1" customHeight="1" x14ac:dyDescent="0.2">
      <c r="A21" s="421" t="s">
        <v>389</v>
      </c>
      <c r="B21" s="115">
        <v>253168</v>
      </c>
      <c r="C21" s="114">
        <v>141906</v>
      </c>
      <c r="D21" s="114">
        <v>111262</v>
      </c>
      <c r="E21" s="114">
        <v>186111</v>
      </c>
      <c r="F21" s="114">
        <v>66973</v>
      </c>
      <c r="G21" s="114">
        <v>26329</v>
      </c>
      <c r="H21" s="114">
        <v>74652</v>
      </c>
      <c r="I21" s="115">
        <v>58146</v>
      </c>
      <c r="J21" s="114">
        <v>40048</v>
      </c>
      <c r="K21" s="114">
        <v>18098</v>
      </c>
      <c r="L21" s="422">
        <v>16713</v>
      </c>
      <c r="M21" s="423">
        <v>18149</v>
      </c>
    </row>
    <row r="22" spans="1:13" ht="15" customHeight="1" x14ac:dyDescent="0.2">
      <c r="A22" s="421" t="s">
        <v>392</v>
      </c>
      <c r="B22" s="115">
        <v>251710</v>
      </c>
      <c r="C22" s="114">
        <v>141039</v>
      </c>
      <c r="D22" s="114">
        <v>110671</v>
      </c>
      <c r="E22" s="114">
        <v>184228</v>
      </c>
      <c r="F22" s="114">
        <v>66944</v>
      </c>
      <c r="G22" s="114">
        <v>25127</v>
      </c>
      <c r="H22" s="114">
        <v>75220</v>
      </c>
      <c r="I22" s="115">
        <v>57730</v>
      </c>
      <c r="J22" s="114">
        <v>39845</v>
      </c>
      <c r="K22" s="114">
        <v>17885</v>
      </c>
      <c r="L22" s="422">
        <v>18825</v>
      </c>
      <c r="M22" s="423">
        <v>20089</v>
      </c>
    </row>
    <row r="23" spans="1:13" ht="11.1" customHeight="1" x14ac:dyDescent="0.2">
      <c r="A23" s="421" t="s">
        <v>387</v>
      </c>
      <c r="B23" s="115">
        <v>251612</v>
      </c>
      <c r="C23" s="114">
        <v>141355</v>
      </c>
      <c r="D23" s="114">
        <v>110257</v>
      </c>
      <c r="E23" s="114">
        <v>183668</v>
      </c>
      <c r="F23" s="114">
        <v>67411</v>
      </c>
      <c r="G23" s="114">
        <v>24198</v>
      </c>
      <c r="H23" s="114">
        <v>76262</v>
      </c>
      <c r="I23" s="115">
        <v>58018</v>
      </c>
      <c r="J23" s="114">
        <v>39999</v>
      </c>
      <c r="K23" s="114">
        <v>18019</v>
      </c>
      <c r="L23" s="422">
        <v>19698</v>
      </c>
      <c r="M23" s="423">
        <v>19843</v>
      </c>
    </row>
    <row r="24" spans="1:13" ht="11.1" customHeight="1" x14ac:dyDescent="0.2">
      <c r="A24" s="421" t="s">
        <v>388</v>
      </c>
      <c r="B24" s="115">
        <v>257008</v>
      </c>
      <c r="C24" s="114">
        <v>144078</v>
      </c>
      <c r="D24" s="114">
        <v>112930</v>
      </c>
      <c r="E24" s="114">
        <v>185860</v>
      </c>
      <c r="F24" s="114">
        <v>68635</v>
      </c>
      <c r="G24" s="114">
        <v>27035</v>
      </c>
      <c r="H24" s="114">
        <v>77605</v>
      </c>
      <c r="I24" s="115">
        <v>58558</v>
      </c>
      <c r="J24" s="114">
        <v>39683</v>
      </c>
      <c r="K24" s="114">
        <v>18875</v>
      </c>
      <c r="L24" s="422">
        <v>31801</v>
      </c>
      <c r="M24" s="423">
        <v>27657</v>
      </c>
    </row>
    <row r="25" spans="1:13" s="110" customFormat="1" ht="11.1" customHeight="1" x14ac:dyDescent="0.2">
      <c r="A25" s="421" t="s">
        <v>389</v>
      </c>
      <c r="B25" s="115">
        <v>256219</v>
      </c>
      <c r="C25" s="114">
        <v>143207</v>
      </c>
      <c r="D25" s="114">
        <v>113012</v>
      </c>
      <c r="E25" s="114">
        <v>184013</v>
      </c>
      <c r="F25" s="114">
        <v>69725</v>
      </c>
      <c r="G25" s="114">
        <v>26037</v>
      </c>
      <c r="H25" s="114">
        <v>78353</v>
      </c>
      <c r="I25" s="115">
        <v>61402</v>
      </c>
      <c r="J25" s="114">
        <v>41927</v>
      </c>
      <c r="K25" s="114">
        <v>19475</v>
      </c>
      <c r="L25" s="422">
        <v>24226</v>
      </c>
      <c r="M25" s="423">
        <v>25894</v>
      </c>
    </row>
    <row r="26" spans="1:13" ht="15" customHeight="1" x14ac:dyDescent="0.2">
      <c r="A26" s="421" t="s">
        <v>393</v>
      </c>
      <c r="B26" s="115">
        <v>255497</v>
      </c>
      <c r="C26" s="114">
        <v>142611</v>
      </c>
      <c r="D26" s="114">
        <v>112886</v>
      </c>
      <c r="E26" s="114">
        <v>183242</v>
      </c>
      <c r="F26" s="114">
        <v>69781</v>
      </c>
      <c r="G26" s="114">
        <v>25043</v>
      </c>
      <c r="H26" s="114">
        <v>79108</v>
      </c>
      <c r="I26" s="115">
        <v>60548</v>
      </c>
      <c r="J26" s="114">
        <v>41420</v>
      </c>
      <c r="K26" s="114">
        <v>19128</v>
      </c>
      <c r="L26" s="422">
        <v>25110</v>
      </c>
      <c r="M26" s="423">
        <v>26031</v>
      </c>
    </row>
    <row r="27" spans="1:13" ht="11.1" customHeight="1" x14ac:dyDescent="0.2">
      <c r="A27" s="421" t="s">
        <v>387</v>
      </c>
      <c r="B27" s="115">
        <v>256185</v>
      </c>
      <c r="C27" s="114">
        <v>143237</v>
      </c>
      <c r="D27" s="114">
        <v>112948</v>
      </c>
      <c r="E27" s="114">
        <v>182992</v>
      </c>
      <c r="F27" s="114">
        <v>70759</v>
      </c>
      <c r="G27" s="114">
        <v>24227</v>
      </c>
      <c r="H27" s="114">
        <v>80318</v>
      </c>
      <c r="I27" s="115">
        <v>60588</v>
      </c>
      <c r="J27" s="114">
        <v>41362</v>
      </c>
      <c r="K27" s="114">
        <v>19226</v>
      </c>
      <c r="L27" s="422">
        <v>22638</v>
      </c>
      <c r="M27" s="423">
        <v>22275</v>
      </c>
    </row>
    <row r="28" spans="1:13" ht="11.1" customHeight="1" x14ac:dyDescent="0.2">
      <c r="A28" s="421" t="s">
        <v>388</v>
      </c>
      <c r="B28" s="115">
        <v>260499</v>
      </c>
      <c r="C28" s="114">
        <v>145408</v>
      </c>
      <c r="D28" s="114">
        <v>115091</v>
      </c>
      <c r="E28" s="114">
        <v>187863</v>
      </c>
      <c r="F28" s="114">
        <v>72421</v>
      </c>
      <c r="G28" s="114">
        <v>26950</v>
      </c>
      <c r="H28" s="114">
        <v>81260</v>
      </c>
      <c r="I28" s="115">
        <v>60602</v>
      </c>
      <c r="J28" s="114">
        <v>40518</v>
      </c>
      <c r="K28" s="114">
        <v>20084</v>
      </c>
      <c r="L28" s="422">
        <v>40912</v>
      </c>
      <c r="M28" s="423">
        <v>36945</v>
      </c>
    </row>
    <row r="29" spans="1:13" s="110" customFormat="1" ht="11.1" customHeight="1" x14ac:dyDescent="0.2">
      <c r="A29" s="421" t="s">
        <v>389</v>
      </c>
      <c r="B29" s="115">
        <v>259338</v>
      </c>
      <c r="C29" s="114">
        <v>144262</v>
      </c>
      <c r="D29" s="114">
        <v>115076</v>
      </c>
      <c r="E29" s="114">
        <v>186364</v>
      </c>
      <c r="F29" s="114">
        <v>72926</v>
      </c>
      <c r="G29" s="114">
        <v>26048</v>
      </c>
      <c r="H29" s="114">
        <v>81692</v>
      </c>
      <c r="I29" s="115">
        <v>61665</v>
      </c>
      <c r="J29" s="114">
        <v>41481</v>
      </c>
      <c r="K29" s="114">
        <v>20184</v>
      </c>
      <c r="L29" s="422">
        <v>25896</v>
      </c>
      <c r="M29" s="423">
        <v>27031</v>
      </c>
    </row>
    <row r="30" spans="1:13" ht="15" customHeight="1" x14ac:dyDescent="0.2">
      <c r="A30" s="421" t="s">
        <v>394</v>
      </c>
      <c r="B30" s="115">
        <v>259412</v>
      </c>
      <c r="C30" s="114">
        <v>144305</v>
      </c>
      <c r="D30" s="114">
        <v>115107</v>
      </c>
      <c r="E30" s="114">
        <v>185749</v>
      </c>
      <c r="F30" s="114">
        <v>73638</v>
      </c>
      <c r="G30" s="114">
        <v>25282</v>
      </c>
      <c r="H30" s="114">
        <v>82393</v>
      </c>
      <c r="I30" s="115">
        <v>60501</v>
      </c>
      <c r="J30" s="114">
        <v>40490</v>
      </c>
      <c r="K30" s="114">
        <v>20011</v>
      </c>
      <c r="L30" s="422">
        <v>29542</v>
      </c>
      <c r="M30" s="423">
        <v>29481</v>
      </c>
    </row>
    <row r="31" spans="1:13" ht="11.1" customHeight="1" x14ac:dyDescent="0.2">
      <c r="A31" s="421" t="s">
        <v>387</v>
      </c>
      <c r="B31" s="115">
        <v>260430</v>
      </c>
      <c r="C31" s="114">
        <v>145368</v>
      </c>
      <c r="D31" s="114">
        <v>115062</v>
      </c>
      <c r="E31" s="114">
        <v>186088</v>
      </c>
      <c r="F31" s="114">
        <v>74327</v>
      </c>
      <c r="G31" s="114">
        <v>24551</v>
      </c>
      <c r="H31" s="114">
        <v>83519</v>
      </c>
      <c r="I31" s="115">
        <v>60331</v>
      </c>
      <c r="J31" s="114">
        <v>40251</v>
      </c>
      <c r="K31" s="114">
        <v>20080</v>
      </c>
      <c r="L31" s="422">
        <v>24952</v>
      </c>
      <c r="M31" s="423">
        <v>24027</v>
      </c>
    </row>
    <row r="32" spans="1:13" ht="11.1" customHeight="1" x14ac:dyDescent="0.2">
      <c r="A32" s="421" t="s">
        <v>388</v>
      </c>
      <c r="B32" s="115">
        <v>265247</v>
      </c>
      <c r="C32" s="114">
        <v>148038</v>
      </c>
      <c r="D32" s="114">
        <v>117209</v>
      </c>
      <c r="E32" s="114">
        <v>190453</v>
      </c>
      <c r="F32" s="114">
        <v>74789</v>
      </c>
      <c r="G32" s="114">
        <v>27266</v>
      </c>
      <c r="H32" s="114">
        <v>84546</v>
      </c>
      <c r="I32" s="115">
        <v>59502</v>
      </c>
      <c r="J32" s="114">
        <v>38961</v>
      </c>
      <c r="K32" s="114">
        <v>20541</v>
      </c>
      <c r="L32" s="422">
        <v>34849</v>
      </c>
      <c r="M32" s="423">
        <v>30387</v>
      </c>
    </row>
    <row r="33" spans="1:13" s="110" customFormat="1" ht="11.1" customHeight="1" x14ac:dyDescent="0.2">
      <c r="A33" s="421" t="s">
        <v>389</v>
      </c>
      <c r="B33" s="115">
        <v>265589</v>
      </c>
      <c r="C33" s="114">
        <v>148088</v>
      </c>
      <c r="D33" s="114">
        <v>117501</v>
      </c>
      <c r="E33" s="114">
        <v>189582</v>
      </c>
      <c r="F33" s="114">
        <v>76003</v>
      </c>
      <c r="G33" s="114">
        <v>26746</v>
      </c>
      <c r="H33" s="114">
        <v>85482</v>
      </c>
      <c r="I33" s="115">
        <v>59842</v>
      </c>
      <c r="J33" s="114">
        <v>39446</v>
      </c>
      <c r="K33" s="114">
        <v>20396</v>
      </c>
      <c r="L33" s="422">
        <v>22557</v>
      </c>
      <c r="M33" s="423">
        <v>22628</v>
      </c>
    </row>
    <row r="34" spans="1:13" ht="15" customHeight="1" x14ac:dyDescent="0.2">
      <c r="A34" s="421" t="s">
        <v>395</v>
      </c>
      <c r="B34" s="115">
        <v>266016</v>
      </c>
      <c r="C34" s="114">
        <v>148542</v>
      </c>
      <c r="D34" s="114">
        <v>117474</v>
      </c>
      <c r="E34" s="114">
        <v>189584</v>
      </c>
      <c r="F34" s="114">
        <v>76431</v>
      </c>
      <c r="G34" s="114">
        <v>26094</v>
      </c>
      <c r="H34" s="114">
        <v>86436</v>
      </c>
      <c r="I34" s="115">
        <v>58710</v>
      </c>
      <c r="J34" s="114">
        <v>38531</v>
      </c>
      <c r="K34" s="114">
        <v>20179</v>
      </c>
      <c r="L34" s="422">
        <v>24727</v>
      </c>
      <c r="M34" s="423">
        <v>24131</v>
      </c>
    </row>
    <row r="35" spans="1:13" ht="11.1" customHeight="1" x14ac:dyDescent="0.2">
      <c r="A35" s="421" t="s">
        <v>387</v>
      </c>
      <c r="B35" s="115">
        <v>267988</v>
      </c>
      <c r="C35" s="114">
        <v>150282</v>
      </c>
      <c r="D35" s="114">
        <v>117706</v>
      </c>
      <c r="E35" s="114">
        <v>190700</v>
      </c>
      <c r="F35" s="114">
        <v>77288</v>
      </c>
      <c r="G35" s="114">
        <v>25705</v>
      </c>
      <c r="H35" s="114">
        <v>87796</v>
      </c>
      <c r="I35" s="115">
        <v>58964</v>
      </c>
      <c r="J35" s="114">
        <v>38701</v>
      </c>
      <c r="K35" s="114">
        <v>20263</v>
      </c>
      <c r="L35" s="422">
        <v>23277</v>
      </c>
      <c r="M35" s="423">
        <v>21595</v>
      </c>
    </row>
    <row r="36" spans="1:13" ht="11.1" customHeight="1" x14ac:dyDescent="0.2">
      <c r="A36" s="421" t="s">
        <v>388</v>
      </c>
      <c r="B36" s="115">
        <v>272111</v>
      </c>
      <c r="C36" s="114">
        <v>152370</v>
      </c>
      <c r="D36" s="114">
        <v>119741</v>
      </c>
      <c r="E36" s="114">
        <v>193966</v>
      </c>
      <c r="F36" s="114">
        <v>78145</v>
      </c>
      <c r="G36" s="114">
        <v>28529</v>
      </c>
      <c r="H36" s="114">
        <v>88942</v>
      </c>
      <c r="I36" s="115">
        <v>58838</v>
      </c>
      <c r="J36" s="114">
        <v>37797</v>
      </c>
      <c r="K36" s="114">
        <v>21041</v>
      </c>
      <c r="L36" s="422">
        <v>29454</v>
      </c>
      <c r="M36" s="423">
        <v>25472</v>
      </c>
    </row>
    <row r="37" spans="1:13" s="110" customFormat="1" ht="11.1" customHeight="1" x14ac:dyDescent="0.2">
      <c r="A37" s="421" t="s">
        <v>389</v>
      </c>
      <c r="B37" s="115">
        <v>270762</v>
      </c>
      <c r="C37" s="114">
        <v>151308</v>
      </c>
      <c r="D37" s="114">
        <v>119454</v>
      </c>
      <c r="E37" s="114">
        <v>192087</v>
      </c>
      <c r="F37" s="114">
        <v>78675</v>
      </c>
      <c r="G37" s="114">
        <v>27139</v>
      </c>
      <c r="H37" s="114">
        <v>89774</v>
      </c>
      <c r="I37" s="115">
        <v>59693</v>
      </c>
      <c r="J37" s="114">
        <v>38595</v>
      </c>
      <c r="K37" s="114">
        <v>21098</v>
      </c>
      <c r="L37" s="422">
        <v>19182</v>
      </c>
      <c r="M37" s="423">
        <v>20923</v>
      </c>
    </row>
    <row r="38" spans="1:13" ht="15" customHeight="1" x14ac:dyDescent="0.2">
      <c r="A38" s="424" t="s">
        <v>396</v>
      </c>
      <c r="B38" s="115">
        <v>271276</v>
      </c>
      <c r="C38" s="114">
        <v>151662</v>
      </c>
      <c r="D38" s="114">
        <v>119614</v>
      </c>
      <c r="E38" s="114">
        <v>191976</v>
      </c>
      <c r="F38" s="114">
        <v>79300</v>
      </c>
      <c r="G38" s="114">
        <v>26569</v>
      </c>
      <c r="H38" s="114">
        <v>90626</v>
      </c>
      <c r="I38" s="115">
        <v>58998</v>
      </c>
      <c r="J38" s="114">
        <v>37986</v>
      </c>
      <c r="K38" s="114">
        <v>21012</v>
      </c>
      <c r="L38" s="422">
        <v>23291</v>
      </c>
      <c r="M38" s="423">
        <v>23130</v>
      </c>
    </row>
    <row r="39" spans="1:13" ht="11.1" customHeight="1" x14ac:dyDescent="0.2">
      <c r="A39" s="421" t="s">
        <v>387</v>
      </c>
      <c r="B39" s="115">
        <v>273068</v>
      </c>
      <c r="C39" s="114">
        <v>153122</v>
      </c>
      <c r="D39" s="114">
        <v>119946</v>
      </c>
      <c r="E39" s="114">
        <v>192867</v>
      </c>
      <c r="F39" s="114">
        <v>80201</v>
      </c>
      <c r="G39" s="114">
        <v>26302</v>
      </c>
      <c r="H39" s="114">
        <v>91948</v>
      </c>
      <c r="I39" s="115">
        <v>58958</v>
      </c>
      <c r="J39" s="114">
        <v>37815</v>
      </c>
      <c r="K39" s="114">
        <v>21143</v>
      </c>
      <c r="L39" s="422">
        <v>23190</v>
      </c>
      <c r="M39" s="423">
        <v>21424</v>
      </c>
    </row>
    <row r="40" spans="1:13" ht="11.1" customHeight="1" x14ac:dyDescent="0.2">
      <c r="A40" s="424" t="s">
        <v>388</v>
      </c>
      <c r="B40" s="115">
        <v>277664</v>
      </c>
      <c r="C40" s="114">
        <v>155485</v>
      </c>
      <c r="D40" s="114">
        <v>122179</v>
      </c>
      <c r="E40" s="114">
        <v>195560</v>
      </c>
      <c r="F40" s="114">
        <v>82104</v>
      </c>
      <c r="G40" s="114">
        <v>28979</v>
      </c>
      <c r="H40" s="114">
        <v>92816</v>
      </c>
      <c r="I40" s="115">
        <v>59168</v>
      </c>
      <c r="J40" s="114">
        <v>37247</v>
      </c>
      <c r="K40" s="114">
        <v>21921</v>
      </c>
      <c r="L40" s="422">
        <v>28667</v>
      </c>
      <c r="M40" s="423">
        <v>25362</v>
      </c>
    </row>
    <row r="41" spans="1:13" s="110" customFormat="1" ht="11.1" customHeight="1" x14ac:dyDescent="0.2">
      <c r="A41" s="421" t="s">
        <v>389</v>
      </c>
      <c r="B41" s="115">
        <v>276433</v>
      </c>
      <c r="C41" s="114">
        <v>154289</v>
      </c>
      <c r="D41" s="114">
        <v>122144</v>
      </c>
      <c r="E41" s="114">
        <v>193666</v>
      </c>
      <c r="F41" s="114">
        <v>82767</v>
      </c>
      <c r="G41" s="114">
        <v>27645</v>
      </c>
      <c r="H41" s="114">
        <v>93546</v>
      </c>
      <c r="I41" s="115">
        <v>59865</v>
      </c>
      <c r="J41" s="114">
        <v>38033</v>
      </c>
      <c r="K41" s="114">
        <v>21832</v>
      </c>
      <c r="L41" s="422">
        <v>20285</v>
      </c>
      <c r="M41" s="423">
        <v>21505</v>
      </c>
    </row>
    <row r="42" spans="1:13" ht="15" customHeight="1" x14ac:dyDescent="0.2">
      <c r="A42" s="421" t="s">
        <v>397</v>
      </c>
      <c r="B42" s="115">
        <v>276738</v>
      </c>
      <c r="C42" s="114">
        <v>154785</v>
      </c>
      <c r="D42" s="114">
        <v>121953</v>
      </c>
      <c r="E42" s="114">
        <v>193909</v>
      </c>
      <c r="F42" s="114">
        <v>82829</v>
      </c>
      <c r="G42" s="114">
        <v>27294</v>
      </c>
      <c r="H42" s="114">
        <v>94302</v>
      </c>
      <c r="I42" s="115">
        <v>59304</v>
      </c>
      <c r="J42" s="114">
        <v>37587</v>
      </c>
      <c r="K42" s="114">
        <v>21717</v>
      </c>
      <c r="L42" s="422">
        <v>24986</v>
      </c>
      <c r="M42" s="423">
        <v>24735</v>
      </c>
    </row>
    <row r="43" spans="1:13" ht="11.1" customHeight="1" x14ac:dyDescent="0.2">
      <c r="A43" s="421" t="s">
        <v>387</v>
      </c>
      <c r="B43" s="115">
        <v>277297</v>
      </c>
      <c r="C43" s="114">
        <v>155459</v>
      </c>
      <c r="D43" s="114">
        <v>121838</v>
      </c>
      <c r="E43" s="114">
        <v>193992</v>
      </c>
      <c r="F43" s="114">
        <v>83305</v>
      </c>
      <c r="G43" s="114">
        <v>26549</v>
      </c>
      <c r="H43" s="114">
        <v>95253</v>
      </c>
      <c r="I43" s="115">
        <v>59622</v>
      </c>
      <c r="J43" s="114">
        <v>37600</v>
      </c>
      <c r="K43" s="114">
        <v>22022</v>
      </c>
      <c r="L43" s="422">
        <v>23068</v>
      </c>
      <c r="M43" s="423">
        <v>22583</v>
      </c>
    </row>
    <row r="44" spans="1:13" ht="11.1" customHeight="1" x14ac:dyDescent="0.2">
      <c r="A44" s="421" t="s">
        <v>388</v>
      </c>
      <c r="B44" s="115">
        <v>282086</v>
      </c>
      <c r="C44" s="114">
        <v>157982</v>
      </c>
      <c r="D44" s="114">
        <v>124104</v>
      </c>
      <c r="E44" s="114">
        <v>198048</v>
      </c>
      <c r="F44" s="114">
        <v>84038</v>
      </c>
      <c r="G44" s="114">
        <v>29446</v>
      </c>
      <c r="H44" s="114">
        <v>96200</v>
      </c>
      <c r="I44" s="115">
        <v>59460</v>
      </c>
      <c r="J44" s="114">
        <v>36620</v>
      </c>
      <c r="K44" s="114">
        <v>22840</v>
      </c>
      <c r="L44" s="422">
        <v>31267</v>
      </c>
      <c r="M44" s="423">
        <v>27340</v>
      </c>
    </row>
    <row r="45" spans="1:13" s="110" customFormat="1" ht="11.1" customHeight="1" x14ac:dyDescent="0.2">
      <c r="A45" s="421" t="s">
        <v>389</v>
      </c>
      <c r="B45" s="115">
        <v>281354</v>
      </c>
      <c r="C45" s="114">
        <v>157039</v>
      </c>
      <c r="D45" s="114">
        <v>124315</v>
      </c>
      <c r="E45" s="114">
        <v>196767</v>
      </c>
      <c r="F45" s="114">
        <v>84587</v>
      </c>
      <c r="G45" s="114">
        <v>28243</v>
      </c>
      <c r="H45" s="114">
        <v>96962</v>
      </c>
      <c r="I45" s="115">
        <v>59697</v>
      </c>
      <c r="J45" s="114">
        <v>37006</v>
      </c>
      <c r="K45" s="114">
        <v>22691</v>
      </c>
      <c r="L45" s="422">
        <v>19985</v>
      </c>
      <c r="M45" s="423">
        <v>21431</v>
      </c>
    </row>
    <row r="46" spans="1:13" ht="15" customHeight="1" x14ac:dyDescent="0.2">
      <c r="A46" s="421" t="s">
        <v>398</v>
      </c>
      <c r="B46" s="115">
        <v>280695</v>
      </c>
      <c r="C46" s="114">
        <v>156962</v>
      </c>
      <c r="D46" s="114">
        <v>123733</v>
      </c>
      <c r="E46" s="114">
        <v>196188</v>
      </c>
      <c r="F46" s="114">
        <v>84507</v>
      </c>
      <c r="G46" s="114">
        <v>27329</v>
      </c>
      <c r="H46" s="114">
        <v>97329</v>
      </c>
      <c r="I46" s="115">
        <v>59136</v>
      </c>
      <c r="J46" s="114">
        <v>36572</v>
      </c>
      <c r="K46" s="114">
        <v>22564</v>
      </c>
      <c r="L46" s="422">
        <v>24042</v>
      </c>
      <c r="M46" s="423">
        <v>24573</v>
      </c>
    </row>
    <row r="47" spans="1:13" ht="11.1" customHeight="1" x14ac:dyDescent="0.2">
      <c r="A47" s="421" t="s">
        <v>387</v>
      </c>
      <c r="B47" s="115">
        <v>281384</v>
      </c>
      <c r="C47" s="114">
        <v>157569</v>
      </c>
      <c r="D47" s="114">
        <v>123815</v>
      </c>
      <c r="E47" s="114">
        <v>196097</v>
      </c>
      <c r="F47" s="114">
        <v>85287</v>
      </c>
      <c r="G47" s="114">
        <v>26795</v>
      </c>
      <c r="H47" s="114">
        <v>98130</v>
      </c>
      <c r="I47" s="115">
        <v>59058</v>
      </c>
      <c r="J47" s="114">
        <v>36377</v>
      </c>
      <c r="K47" s="114">
        <v>22681</v>
      </c>
      <c r="L47" s="422">
        <v>21682</v>
      </c>
      <c r="M47" s="423">
        <v>21120</v>
      </c>
    </row>
    <row r="48" spans="1:13" ht="11.1" customHeight="1" x14ac:dyDescent="0.2">
      <c r="A48" s="421" t="s">
        <v>388</v>
      </c>
      <c r="B48" s="115">
        <v>285609</v>
      </c>
      <c r="C48" s="114">
        <v>159812</v>
      </c>
      <c r="D48" s="114">
        <v>125797</v>
      </c>
      <c r="E48" s="114">
        <v>200388</v>
      </c>
      <c r="F48" s="114">
        <v>85221</v>
      </c>
      <c r="G48" s="114">
        <v>29653</v>
      </c>
      <c r="H48" s="114">
        <v>98735</v>
      </c>
      <c r="I48" s="115">
        <v>58603</v>
      </c>
      <c r="J48" s="114">
        <v>35005</v>
      </c>
      <c r="K48" s="114">
        <v>23598</v>
      </c>
      <c r="L48" s="422">
        <v>29827</v>
      </c>
      <c r="M48" s="423">
        <v>25732</v>
      </c>
    </row>
    <row r="49" spans="1:17" s="110" customFormat="1" ht="11.1" customHeight="1" x14ac:dyDescent="0.2">
      <c r="A49" s="421" t="s">
        <v>389</v>
      </c>
      <c r="B49" s="115">
        <v>284510</v>
      </c>
      <c r="C49" s="114">
        <v>158556</v>
      </c>
      <c r="D49" s="114">
        <v>125954</v>
      </c>
      <c r="E49" s="114">
        <v>198156</v>
      </c>
      <c r="F49" s="114">
        <v>86354</v>
      </c>
      <c r="G49" s="114">
        <v>28616</v>
      </c>
      <c r="H49" s="114">
        <v>99193</v>
      </c>
      <c r="I49" s="115">
        <v>59389</v>
      </c>
      <c r="J49" s="114">
        <v>35696</v>
      </c>
      <c r="K49" s="114">
        <v>23693</v>
      </c>
      <c r="L49" s="422">
        <v>34052</v>
      </c>
      <c r="M49" s="423">
        <v>35327</v>
      </c>
    </row>
    <row r="50" spans="1:17" ht="15" customHeight="1" x14ac:dyDescent="0.2">
      <c r="A50" s="421" t="s">
        <v>399</v>
      </c>
      <c r="B50" s="143">
        <v>284412</v>
      </c>
      <c r="C50" s="144">
        <v>158808</v>
      </c>
      <c r="D50" s="144">
        <v>125604</v>
      </c>
      <c r="E50" s="144">
        <v>198050</v>
      </c>
      <c r="F50" s="144">
        <v>86362</v>
      </c>
      <c r="G50" s="144">
        <v>27962</v>
      </c>
      <c r="H50" s="144">
        <v>99360</v>
      </c>
      <c r="I50" s="143">
        <v>57494</v>
      </c>
      <c r="J50" s="144">
        <v>34483</v>
      </c>
      <c r="K50" s="144">
        <v>23011</v>
      </c>
      <c r="L50" s="425">
        <v>24251</v>
      </c>
      <c r="M50" s="426">
        <v>24776</v>
      </c>
    </row>
    <row r="51" spans="1:17" ht="11.25" customHeight="1" x14ac:dyDescent="0.2">
      <c r="A51" s="427"/>
      <c r="B51" s="428"/>
      <c r="C51" s="429"/>
      <c r="D51" s="429"/>
      <c r="E51" s="429"/>
      <c r="F51" s="429"/>
      <c r="G51" s="429"/>
      <c r="H51" s="429"/>
      <c r="I51" s="429"/>
      <c r="J51" s="430"/>
      <c r="K51" s="269"/>
      <c r="L51" s="429"/>
      <c r="M51" s="431" t="s">
        <v>45</v>
      </c>
    </row>
    <row r="52" spans="1:17" ht="18" customHeight="1" x14ac:dyDescent="0.2">
      <c r="A52" s="669" t="s">
        <v>400</v>
      </c>
      <c r="B52" s="669"/>
      <c r="C52" s="669"/>
      <c r="D52" s="669"/>
      <c r="E52" s="669"/>
      <c r="F52" s="669"/>
      <c r="G52" s="669"/>
      <c r="H52" s="669"/>
      <c r="I52" s="669"/>
      <c r="J52" s="669"/>
      <c r="K52" s="669"/>
      <c r="L52" s="669"/>
      <c r="M52" s="669"/>
    </row>
    <row r="53" spans="1:17" ht="38.1" customHeight="1" x14ac:dyDescent="0.2">
      <c r="A53" s="670" t="s">
        <v>401</v>
      </c>
      <c r="B53" s="670"/>
      <c r="C53" s="670"/>
      <c r="D53" s="670"/>
      <c r="E53" s="670"/>
      <c r="F53" s="670"/>
      <c r="G53" s="670"/>
      <c r="H53" s="670"/>
      <c r="I53" s="670"/>
      <c r="J53" s="670"/>
      <c r="K53" s="670"/>
      <c r="L53" s="670"/>
      <c r="M53" s="670"/>
    </row>
    <row r="54" spans="1:17" s="151" customFormat="1" ht="9" x14ac:dyDescent="0.15">
      <c r="A54" s="671" t="s">
        <v>323</v>
      </c>
      <c r="B54" s="671"/>
      <c r="C54" s="671"/>
      <c r="D54" s="671"/>
      <c r="E54" s="671"/>
      <c r="F54" s="671"/>
      <c r="G54" s="671"/>
      <c r="H54" s="671"/>
      <c r="I54" s="671"/>
      <c r="J54" s="671"/>
      <c r="K54" s="671"/>
      <c r="L54" s="671"/>
      <c r="M54" s="671"/>
    </row>
    <row r="55" spans="1:17" s="151" customFormat="1" ht="20.25" customHeight="1" x14ac:dyDescent="0.15">
      <c r="A55" s="672"/>
      <c r="B55" s="673"/>
      <c r="C55" s="673"/>
      <c r="D55" s="673"/>
      <c r="E55" s="673"/>
      <c r="F55" s="673"/>
      <c r="G55" s="673"/>
      <c r="H55" s="673"/>
      <c r="I55" s="673"/>
      <c r="J55" s="673"/>
      <c r="K55" s="673"/>
      <c r="L55" s="221"/>
      <c r="M55" s="221"/>
    </row>
    <row r="56" spans="1:17" s="151" customFormat="1" ht="18" customHeight="1" x14ac:dyDescent="0.2">
      <c r="A56" s="674" t="s">
        <v>522</v>
      </c>
      <c r="B56" s="675"/>
      <c r="C56" s="675"/>
      <c r="D56" s="675"/>
      <c r="E56" s="675"/>
      <c r="F56" s="675"/>
      <c r="G56" s="675"/>
      <c r="H56" s="675"/>
      <c r="I56" s="675"/>
      <c r="J56" s="675"/>
      <c r="K56" s="675"/>
    </row>
    <row r="57" spans="1:17" s="151" customFormat="1" ht="11.25" customHeight="1" x14ac:dyDescent="0.2">
      <c r="A57" s="665"/>
      <c r="B57" s="665"/>
      <c r="C57" s="665"/>
      <c r="D57" s="665"/>
      <c r="E57" s="665"/>
      <c r="F57" s="665"/>
      <c r="G57" s="665"/>
      <c r="H57" s="665"/>
      <c r="I57" s="665"/>
      <c r="J57" s="665"/>
      <c r="L57" s="219"/>
      <c r="N57" s="219"/>
      <c r="O57" s="219"/>
      <c r="P57" s="219"/>
      <c r="Q57" s="219"/>
    </row>
    <row r="58" spans="1:17" ht="12.75" customHeight="1" x14ac:dyDescent="0.2">
      <c r="A58" s="432"/>
      <c r="B58" s="433"/>
      <c r="C58" s="434"/>
      <c r="D58" s="434"/>
      <c r="E58" s="434"/>
      <c r="F58" s="434"/>
      <c r="G58" s="434"/>
      <c r="H58" s="434"/>
      <c r="I58" s="434"/>
      <c r="J58" s="435"/>
      <c r="L58" s="434"/>
      <c r="N58" s="226"/>
      <c r="O58" s="226"/>
      <c r="P58" s="226"/>
      <c r="Q58" s="226"/>
    </row>
    <row r="59" spans="1:17" ht="12.75" customHeight="1" x14ac:dyDescent="0.2">
      <c r="A59" s="436"/>
      <c r="B59" s="433"/>
      <c r="C59" s="434"/>
      <c r="D59" s="434"/>
      <c r="E59" s="434"/>
      <c r="F59" s="434"/>
      <c r="G59" s="434"/>
      <c r="H59" s="434"/>
      <c r="I59" s="434"/>
      <c r="J59" s="435"/>
      <c r="L59" s="434"/>
    </row>
    <row r="60" spans="1:17" ht="12.75" customHeight="1" x14ac:dyDescent="0.2">
      <c r="A60" s="437"/>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8"/>
    </row>
    <row r="68" spans="1:13" ht="15.95" customHeight="1" x14ac:dyDescent="0.2">
      <c r="A68" s="438"/>
    </row>
    <row r="70" spans="1:13" ht="15.95" customHeight="1" x14ac:dyDescent="0.2">
      <c r="K70" s="439"/>
      <c r="M70" s="439"/>
    </row>
    <row r="71" spans="1:13" ht="15.95" customHeight="1" x14ac:dyDescent="0.2">
      <c r="K71" s="439"/>
      <c r="M71" s="439"/>
    </row>
    <row r="72" spans="1:13" ht="15.95" customHeight="1" x14ac:dyDescent="0.2">
      <c r="A72" s="438"/>
      <c r="K72" s="439"/>
      <c r="M72" s="439"/>
    </row>
    <row r="76" spans="1:13" ht="15.95" customHeight="1" x14ac:dyDescent="0.2">
      <c r="A76" s="438"/>
    </row>
    <row r="80" spans="1:13" ht="15.95" customHeight="1" x14ac:dyDescent="0.2">
      <c r="A80" s="438"/>
    </row>
    <row r="84" spans="1:1" ht="15.95" customHeight="1" x14ac:dyDescent="0.2">
      <c r="A84" s="438"/>
    </row>
    <row r="88" spans="1:1" ht="15.95" customHeight="1" x14ac:dyDescent="0.2">
      <c r="A88" s="438"/>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5" customWidth="1"/>
    <col min="2" max="2" width="78" style="445" customWidth="1"/>
    <col min="3" max="6" width="102.75" style="445" customWidth="1"/>
    <col min="7" max="256" width="11" style="445"/>
    <col min="257" max="257" width="2" style="445" customWidth="1"/>
    <col min="258" max="258" width="78" style="445" customWidth="1"/>
    <col min="259" max="262" width="102.75" style="445" customWidth="1"/>
    <col min="263" max="512" width="11" style="445"/>
    <col min="513" max="513" width="2" style="445" customWidth="1"/>
    <col min="514" max="514" width="78" style="445" customWidth="1"/>
    <col min="515" max="518" width="102.75" style="445" customWidth="1"/>
    <col min="519" max="768" width="11" style="445"/>
    <col min="769" max="769" width="2" style="445" customWidth="1"/>
    <col min="770" max="770" width="78" style="445" customWidth="1"/>
    <col min="771" max="774" width="102.75" style="445" customWidth="1"/>
    <col min="775" max="1024" width="11" style="445"/>
    <col min="1025" max="1025" width="2" style="445" customWidth="1"/>
    <col min="1026" max="1026" width="78" style="445" customWidth="1"/>
    <col min="1027" max="1030" width="102.75" style="445" customWidth="1"/>
    <col min="1031" max="1280" width="11" style="445"/>
    <col min="1281" max="1281" width="2" style="445" customWidth="1"/>
    <col min="1282" max="1282" width="78" style="445" customWidth="1"/>
    <col min="1283" max="1286" width="102.75" style="445" customWidth="1"/>
    <col min="1287" max="1536" width="11" style="445"/>
    <col min="1537" max="1537" width="2" style="445" customWidth="1"/>
    <col min="1538" max="1538" width="78" style="445" customWidth="1"/>
    <col min="1539" max="1542" width="102.75" style="445" customWidth="1"/>
    <col min="1543" max="1792" width="11" style="445"/>
    <col min="1793" max="1793" width="2" style="445" customWidth="1"/>
    <col min="1794" max="1794" width="78" style="445" customWidth="1"/>
    <col min="1795" max="1798" width="102.75" style="445" customWidth="1"/>
    <col min="1799" max="2048" width="11" style="445"/>
    <col min="2049" max="2049" width="2" style="445" customWidth="1"/>
    <col min="2050" max="2050" width="78" style="445" customWidth="1"/>
    <col min="2051" max="2054" width="102.75" style="445" customWidth="1"/>
    <col min="2055" max="2304" width="11" style="445"/>
    <col min="2305" max="2305" width="2" style="445" customWidth="1"/>
    <col min="2306" max="2306" width="78" style="445" customWidth="1"/>
    <col min="2307" max="2310" width="102.75" style="445" customWidth="1"/>
    <col min="2311" max="2560" width="11" style="445"/>
    <col min="2561" max="2561" width="2" style="445" customWidth="1"/>
    <col min="2562" max="2562" width="78" style="445" customWidth="1"/>
    <col min="2563" max="2566" width="102.75" style="445" customWidth="1"/>
    <col min="2567" max="2816" width="11" style="445"/>
    <col min="2817" max="2817" width="2" style="445" customWidth="1"/>
    <col min="2818" max="2818" width="78" style="445" customWidth="1"/>
    <col min="2819" max="2822" width="102.75" style="445" customWidth="1"/>
    <col min="2823" max="3072" width="11" style="445"/>
    <col min="3073" max="3073" width="2" style="445" customWidth="1"/>
    <col min="3074" max="3074" width="78" style="445" customWidth="1"/>
    <col min="3075" max="3078" width="102.75" style="445" customWidth="1"/>
    <col min="3079" max="3328" width="11" style="445"/>
    <col min="3329" max="3329" width="2" style="445" customWidth="1"/>
    <col min="3330" max="3330" width="78" style="445" customWidth="1"/>
    <col min="3331" max="3334" width="102.75" style="445" customWidth="1"/>
    <col min="3335" max="3584" width="11" style="445"/>
    <col min="3585" max="3585" width="2" style="445" customWidth="1"/>
    <col min="3586" max="3586" width="78" style="445" customWidth="1"/>
    <col min="3587" max="3590" width="102.75" style="445" customWidth="1"/>
    <col min="3591" max="3840" width="11" style="445"/>
    <col min="3841" max="3841" width="2" style="445" customWidth="1"/>
    <col min="3842" max="3842" width="78" style="445" customWidth="1"/>
    <col min="3843" max="3846" width="102.75" style="445" customWidth="1"/>
    <col min="3847" max="4096" width="11" style="445"/>
    <col min="4097" max="4097" width="2" style="445" customWidth="1"/>
    <col min="4098" max="4098" width="78" style="445" customWidth="1"/>
    <col min="4099" max="4102" width="102.75" style="445" customWidth="1"/>
    <col min="4103" max="4352" width="11" style="445"/>
    <col min="4353" max="4353" width="2" style="445" customWidth="1"/>
    <col min="4354" max="4354" width="78" style="445" customWidth="1"/>
    <col min="4355" max="4358" width="102.75" style="445" customWidth="1"/>
    <col min="4359" max="4608" width="11" style="445"/>
    <col min="4609" max="4609" width="2" style="445" customWidth="1"/>
    <col min="4610" max="4610" width="78" style="445" customWidth="1"/>
    <col min="4611" max="4614" width="102.75" style="445" customWidth="1"/>
    <col min="4615" max="4864" width="11" style="445"/>
    <col min="4865" max="4865" width="2" style="445" customWidth="1"/>
    <col min="4866" max="4866" width="78" style="445" customWidth="1"/>
    <col min="4867" max="4870" width="102.75" style="445" customWidth="1"/>
    <col min="4871" max="5120" width="11" style="445"/>
    <col min="5121" max="5121" width="2" style="445" customWidth="1"/>
    <col min="5122" max="5122" width="78" style="445" customWidth="1"/>
    <col min="5123" max="5126" width="102.75" style="445" customWidth="1"/>
    <col min="5127" max="5376" width="11" style="445"/>
    <col min="5377" max="5377" width="2" style="445" customWidth="1"/>
    <col min="5378" max="5378" width="78" style="445" customWidth="1"/>
    <col min="5379" max="5382" width="102.75" style="445" customWidth="1"/>
    <col min="5383" max="5632" width="11" style="445"/>
    <col min="5633" max="5633" width="2" style="445" customWidth="1"/>
    <col min="5634" max="5634" width="78" style="445" customWidth="1"/>
    <col min="5635" max="5638" width="102.75" style="445" customWidth="1"/>
    <col min="5639" max="5888" width="11" style="445"/>
    <col min="5889" max="5889" width="2" style="445" customWidth="1"/>
    <col min="5890" max="5890" width="78" style="445" customWidth="1"/>
    <col min="5891" max="5894" width="102.75" style="445" customWidth="1"/>
    <col min="5895" max="6144" width="11" style="445"/>
    <col min="6145" max="6145" width="2" style="445" customWidth="1"/>
    <col min="6146" max="6146" width="78" style="445" customWidth="1"/>
    <col min="6147" max="6150" width="102.75" style="445" customWidth="1"/>
    <col min="6151" max="6400" width="11" style="445"/>
    <col min="6401" max="6401" width="2" style="445" customWidth="1"/>
    <col min="6402" max="6402" width="78" style="445" customWidth="1"/>
    <col min="6403" max="6406" width="102.75" style="445" customWidth="1"/>
    <col min="6407" max="6656" width="11" style="445"/>
    <col min="6657" max="6657" width="2" style="445" customWidth="1"/>
    <col min="6658" max="6658" width="78" style="445" customWidth="1"/>
    <col min="6659" max="6662" width="102.75" style="445" customWidth="1"/>
    <col min="6663" max="6912" width="11" style="445"/>
    <col min="6913" max="6913" width="2" style="445" customWidth="1"/>
    <col min="6914" max="6914" width="78" style="445" customWidth="1"/>
    <col min="6915" max="6918" width="102.75" style="445" customWidth="1"/>
    <col min="6919" max="7168" width="11" style="445"/>
    <col min="7169" max="7169" width="2" style="445" customWidth="1"/>
    <col min="7170" max="7170" width="78" style="445" customWidth="1"/>
    <col min="7171" max="7174" width="102.75" style="445" customWidth="1"/>
    <col min="7175" max="7424" width="11" style="445"/>
    <col min="7425" max="7425" width="2" style="445" customWidth="1"/>
    <col min="7426" max="7426" width="78" style="445" customWidth="1"/>
    <col min="7427" max="7430" width="102.75" style="445" customWidth="1"/>
    <col min="7431" max="7680" width="11" style="445"/>
    <col min="7681" max="7681" width="2" style="445" customWidth="1"/>
    <col min="7682" max="7682" width="78" style="445" customWidth="1"/>
    <col min="7683" max="7686" width="102.75" style="445" customWidth="1"/>
    <col min="7687" max="7936" width="11" style="445"/>
    <col min="7937" max="7937" width="2" style="445" customWidth="1"/>
    <col min="7938" max="7938" width="78" style="445" customWidth="1"/>
    <col min="7939" max="7942" width="102.75" style="445" customWidth="1"/>
    <col min="7943" max="8192" width="11" style="445"/>
    <col min="8193" max="8193" width="2" style="445" customWidth="1"/>
    <col min="8194" max="8194" width="78" style="445" customWidth="1"/>
    <col min="8195" max="8198" width="102.75" style="445" customWidth="1"/>
    <col min="8199" max="8448" width="11" style="445"/>
    <col min="8449" max="8449" width="2" style="445" customWidth="1"/>
    <col min="8450" max="8450" width="78" style="445" customWidth="1"/>
    <col min="8451" max="8454" width="102.75" style="445" customWidth="1"/>
    <col min="8455" max="8704" width="11" style="445"/>
    <col min="8705" max="8705" width="2" style="445" customWidth="1"/>
    <col min="8706" max="8706" width="78" style="445" customWidth="1"/>
    <col min="8707" max="8710" width="102.75" style="445" customWidth="1"/>
    <col min="8711" max="8960" width="11" style="445"/>
    <col min="8961" max="8961" width="2" style="445" customWidth="1"/>
    <col min="8962" max="8962" width="78" style="445" customWidth="1"/>
    <col min="8963" max="8966" width="102.75" style="445" customWidth="1"/>
    <col min="8967" max="9216" width="11" style="445"/>
    <col min="9217" max="9217" width="2" style="445" customWidth="1"/>
    <col min="9218" max="9218" width="78" style="445" customWidth="1"/>
    <col min="9219" max="9222" width="102.75" style="445" customWidth="1"/>
    <col min="9223" max="9472" width="11" style="445"/>
    <col min="9473" max="9473" width="2" style="445" customWidth="1"/>
    <col min="9474" max="9474" width="78" style="445" customWidth="1"/>
    <col min="9475" max="9478" width="102.75" style="445" customWidth="1"/>
    <col min="9479" max="9728" width="11" style="445"/>
    <col min="9729" max="9729" width="2" style="445" customWidth="1"/>
    <col min="9730" max="9730" width="78" style="445" customWidth="1"/>
    <col min="9731" max="9734" width="102.75" style="445" customWidth="1"/>
    <col min="9735" max="9984" width="11" style="445"/>
    <col min="9985" max="9985" width="2" style="445" customWidth="1"/>
    <col min="9986" max="9986" width="78" style="445" customWidth="1"/>
    <col min="9987" max="9990" width="102.75" style="445" customWidth="1"/>
    <col min="9991" max="10240" width="11" style="445"/>
    <col min="10241" max="10241" width="2" style="445" customWidth="1"/>
    <col min="10242" max="10242" width="78" style="445" customWidth="1"/>
    <col min="10243" max="10246" width="102.75" style="445" customWidth="1"/>
    <col min="10247" max="10496" width="11" style="445"/>
    <col min="10497" max="10497" width="2" style="445" customWidth="1"/>
    <col min="10498" max="10498" width="78" style="445" customWidth="1"/>
    <col min="10499" max="10502" width="102.75" style="445" customWidth="1"/>
    <col min="10503" max="10752" width="11" style="445"/>
    <col min="10753" max="10753" width="2" style="445" customWidth="1"/>
    <col min="10754" max="10754" width="78" style="445" customWidth="1"/>
    <col min="10755" max="10758" width="102.75" style="445" customWidth="1"/>
    <col min="10759" max="11008" width="11" style="445"/>
    <col min="11009" max="11009" width="2" style="445" customWidth="1"/>
    <col min="11010" max="11010" width="78" style="445" customWidth="1"/>
    <col min="11011" max="11014" width="102.75" style="445" customWidth="1"/>
    <col min="11015" max="11264" width="11" style="445"/>
    <col min="11265" max="11265" width="2" style="445" customWidth="1"/>
    <col min="11266" max="11266" width="78" style="445" customWidth="1"/>
    <col min="11267" max="11270" width="102.75" style="445" customWidth="1"/>
    <col min="11271" max="11520" width="11" style="445"/>
    <col min="11521" max="11521" width="2" style="445" customWidth="1"/>
    <col min="11522" max="11522" width="78" style="445" customWidth="1"/>
    <col min="11523" max="11526" width="102.75" style="445" customWidth="1"/>
    <col min="11527" max="11776" width="11" style="445"/>
    <col min="11777" max="11777" width="2" style="445" customWidth="1"/>
    <col min="11778" max="11778" width="78" style="445" customWidth="1"/>
    <col min="11779" max="11782" width="102.75" style="445" customWidth="1"/>
    <col min="11783" max="12032" width="11" style="445"/>
    <col min="12033" max="12033" width="2" style="445" customWidth="1"/>
    <col min="12034" max="12034" width="78" style="445" customWidth="1"/>
    <col min="12035" max="12038" width="102.75" style="445" customWidth="1"/>
    <col min="12039" max="12288" width="11" style="445"/>
    <col min="12289" max="12289" width="2" style="445" customWidth="1"/>
    <col min="12290" max="12290" width="78" style="445" customWidth="1"/>
    <col min="12291" max="12294" width="102.75" style="445" customWidth="1"/>
    <col min="12295" max="12544" width="11" style="445"/>
    <col min="12545" max="12545" width="2" style="445" customWidth="1"/>
    <col min="12546" max="12546" width="78" style="445" customWidth="1"/>
    <col min="12547" max="12550" width="102.75" style="445" customWidth="1"/>
    <col min="12551" max="12800" width="11" style="445"/>
    <col min="12801" max="12801" width="2" style="445" customWidth="1"/>
    <col min="12802" max="12802" width="78" style="445" customWidth="1"/>
    <col min="12803" max="12806" width="102.75" style="445" customWidth="1"/>
    <col min="12807" max="13056" width="11" style="445"/>
    <col min="13057" max="13057" width="2" style="445" customWidth="1"/>
    <col min="13058" max="13058" width="78" style="445" customWidth="1"/>
    <col min="13059" max="13062" width="102.75" style="445" customWidth="1"/>
    <col min="13063" max="13312" width="11" style="445"/>
    <col min="13313" max="13313" width="2" style="445" customWidth="1"/>
    <col min="13314" max="13314" width="78" style="445" customWidth="1"/>
    <col min="13315" max="13318" width="102.75" style="445" customWidth="1"/>
    <col min="13319" max="13568" width="11" style="445"/>
    <col min="13569" max="13569" width="2" style="445" customWidth="1"/>
    <col min="13570" max="13570" width="78" style="445" customWidth="1"/>
    <col min="13571" max="13574" width="102.75" style="445" customWidth="1"/>
    <col min="13575" max="13824" width="11" style="445"/>
    <col min="13825" max="13825" width="2" style="445" customWidth="1"/>
    <col min="13826" max="13826" width="78" style="445" customWidth="1"/>
    <col min="13827" max="13830" width="102.75" style="445" customWidth="1"/>
    <col min="13831" max="14080" width="11" style="445"/>
    <col min="14081" max="14081" width="2" style="445" customWidth="1"/>
    <col min="14082" max="14082" width="78" style="445" customWidth="1"/>
    <col min="14083" max="14086" width="102.75" style="445" customWidth="1"/>
    <col min="14087" max="14336" width="11" style="445"/>
    <col min="14337" max="14337" width="2" style="445" customWidth="1"/>
    <col min="14338" max="14338" width="78" style="445" customWidth="1"/>
    <col min="14339" max="14342" width="102.75" style="445" customWidth="1"/>
    <col min="14343" max="14592" width="11" style="445"/>
    <col min="14593" max="14593" width="2" style="445" customWidth="1"/>
    <col min="14594" max="14594" width="78" style="445" customWidth="1"/>
    <col min="14595" max="14598" width="102.75" style="445" customWidth="1"/>
    <col min="14599" max="14848" width="11" style="445"/>
    <col min="14849" max="14849" width="2" style="445" customWidth="1"/>
    <col min="14850" max="14850" width="78" style="445" customWidth="1"/>
    <col min="14851" max="14854" width="102.75" style="445" customWidth="1"/>
    <col min="14855" max="15104" width="11" style="445"/>
    <col min="15105" max="15105" width="2" style="445" customWidth="1"/>
    <col min="15106" max="15106" width="78" style="445" customWidth="1"/>
    <col min="15107" max="15110" width="102.75" style="445" customWidth="1"/>
    <col min="15111" max="15360" width="11" style="445"/>
    <col min="15361" max="15361" width="2" style="445" customWidth="1"/>
    <col min="15362" max="15362" width="78" style="445" customWidth="1"/>
    <col min="15363" max="15366" width="102.75" style="445" customWidth="1"/>
    <col min="15367" max="15616" width="11" style="445"/>
    <col min="15617" max="15617" width="2" style="445" customWidth="1"/>
    <col min="15618" max="15618" width="78" style="445" customWidth="1"/>
    <col min="15619" max="15622" width="102.75" style="445" customWidth="1"/>
    <col min="15623" max="15872" width="11" style="445"/>
    <col min="15873" max="15873" width="2" style="445" customWidth="1"/>
    <col min="15874" max="15874" width="78" style="445" customWidth="1"/>
    <col min="15875" max="15878" width="102.75" style="445" customWidth="1"/>
    <col min="15879" max="16128" width="11" style="445"/>
    <col min="16129" max="16129" width="2" style="445" customWidth="1"/>
    <col min="16130" max="16130" width="78" style="445" customWidth="1"/>
    <col min="16131" max="16134" width="102.75" style="445" customWidth="1"/>
    <col min="16135" max="16384" width="11" style="445"/>
  </cols>
  <sheetData>
    <row r="1" spans="1:2" s="442" customFormat="1" ht="36.75" customHeight="1" x14ac:dyDescent="0.2">
      <c r="A1" s="440"/>
      <c r="B1" s="441" t="s">
        <v>6</v>
      </c>
    </row>
    <row r="2" spans="1:2" s="443" customFormat="1" ht="19.5" customHeight="1" x14ac:dyDescent="0.2">
      <c r="B2" s="444" t="s">
        <v>402</v>
      </c>
    </row>
    <row r="3" spans="1:2" ht="15" x14ac:dyDescent="0.25">
      <c r="B3" s="446" t="s">
        <v>403</v>
      </c>
    </row>
    <row r="5" spans="1:2" ht="29.25" customHeight="1" x14ac:dyDescent="0.2">
      <c r="B5" s="447" t="s">
        <v>404</v>
      </c>
    </row>
    <row r="6" spans="1:2" ht="9.9499999999999993" customHeight="1" x14ac:dyDescent="0.2">
      <c r="B6" s="447"/>
    </row>
    <row r="7" spans="1:2" ht="73.5" customHeight="1" x14ac:dyDescent="0.2">
      <c r="B7" s="447" t="s">
        <v>405</v>
      </c>
    </row>
    <row r="8" spans="1:2" ht="9.9499999999999993" customHeight="1" x14ac:dyDescent="0.2">
      <c r="B8" s="447"/>
    </row>
    <row r="9" spans="1:2" ht="50.25" customHeight="1" x14ac:dyDescent="0.2">
      <c r="B9" s="447" t="s">
        <v>406</v>
      </c>
    </row>
    <row r="10" spans="1:2" ht="9.9499999999999993" customHeight="1" x14ac:dyDescent="0.2">
      <c r="B10" s="447"/>
    </row>
    <row r="11" spans="1:2" ht="79.5" customHeight="1" x14ac:dyDescent="0.2">
      <c r="B11" s="447" t="s">
        <v>407</v>
      </c>
    </row>
    <row r="12" spans="1:2" ht="9.9499999999999993" customHeight="1" x14ac:dyDescent="0.2">
      <c r="B12" s="447"/>
    </row>
    <row r="13" spans="1:2" ht="48.75" customHeight="1" x14ac:dyDescent="0.2">
      <c r="B13" s="447" t="s">
        <v>408</v>
      </c>
    </row>
    <row r="14" spans="1:2" ht="9.9499999999999993" customHeight="1" x14ac:dyDescent="0.2">
      <c r="B14" s="447"/>
    </row>
    <row r="15" spans="1:2" ht="33" customHeight="1" x14ac:dyDescent="0.2">
      <c r="B15" s="447" t="s">
        <v>409</v>
      </c>
    </row>
    <row r="16" spans="1:2" ht="9.9499999999999993" customHeight="1" x14ac:dyDescent="0.2">
      <c r="B16" s="447"/>
    </row>
    <row r="17" spans="2:2" ht="105" customHeight="1" x14ac:dyDescent="0.2">
      <c r="B17" s="447" t="s">
        <v>410</v>
      </c>
    </row>
    <row r="18" spans="2:2" ht="9.9499999999999993" customHeight="1" x14ac:dyDescent="0.2">
      <c r="B18" s="447"/>
    </row>
    <row r="19" spans="2:2" ht="13.5" customHeight="1" x14ac:dyDescent="0.2">
      <c r="B19" s="448" t="s">
        <v>411</v>
      </c>
    </row>
    <row r="20" spans="2:2" ht="40.5" customHeight="1" x14ac:dyDescent="0.2">
      <c r="B20" s="449" t="s">
        <v>412</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2" customWidth="1"/>
    <col min="2" max="2" width="78" style="452" customWidth="1"/>
    <col min="3" max="6" width="11" style="452"/>
    <col min="7" max="7" width="4.125" style="452" customWidth="1"/>
    <col min="8" max="256" width="11" style="452"/>
    <col min="257" max="257" width="1.875" style="452" customWidth="1"/>
    <col min="258" max="258" width="78" style="452" customWidth="1"/>
    <col min="259" max="262" width="11" style="452"/>
    <col min="263" max="263" width="4.125" style="452" customWidth="1"/>
    <col min="264" max="512" width="11" style="452"/>
    <col min="513" max="513" width="1.875" style="452" customWidth="1"/>
    <col min="514" max="514" width="78" style="452" customWidth="1"/>
    <col min="515" max="518" width="11" style="452"/>
    <col min="519" max="519" width="4.125" style="452" customWidth="1"/>
    <col min="520" max="768" width="11" style="452"/>
    <col min="769" max="769" width="1.875" style="452" customWidth="1"/>
    <col min="770" max="770" width="78" style="452" customWidth="1"/>
    <col min="771" max="774" width="11" style="452"/>
    <col min="775" max="775" width="4.125" style="452" customWidth="1"/>
    <col min="776" max="1024" width="11" style="452"/>
    <col min="1025" max="1025" width="1.875" style="452" customWidth="1"/>
    <col min="1026" max="1026" width="78" style="452" customWidth="1"/>
    <col min="1027" max="1030" width="11" style="452"/>
    <col min="1031" max="1031" width="4.125" style="452" customWidth="1"/>
    <col min="1032" max="1280" width="11" style="452"/>
    <col min="1281" max="1281" width="1.875" style="452" customWidth="1"/>
    <col min="1282" max="1282" width="78" style="452" customWidth="1"/>
    <col min="1283" max="1286" width="11" style="452"/>
    <col min="1287" max="1287" width="4.125" style="452" customWidth="1"/>
    <col min="1288" max="1536" width="11" style="452"/>
    <col min="1537" max="1537" width="1.875" style="452" customWidth="1"/>
    <col min="1538" max="1538" width="78" style="452" customWidth="1"/>
    <col min="1539" max="1542" width="11" style="452"/>
    <col min="1543" max="1543" width="4.125" style="452" customWidth="1"/>
    <col min="1544" max="1792" width="11" style="452"/>
    <col min="1793" max="1793" width="1.875" style="452" customWidth="1"/>
    <col min="1794" max="1794" width="78" style="452" customWidth="1"/>
    <col min="1795" max="1798" width="11" style="452"/>
    <col min="1799" max="1799" width="4.125" style="452" customWidth="1"/>
    <col min="1800" max="2048" width="11" style="452"/>
    <col min="2049" max="2049" width="1.875" style="452" customWidth="1"/>
    <col min="2050" max="2050" width="78" style="452" customWidth="1"/>
    <col min="2051" max="2054" width="11" style="452"/>
    <col min="2055" max="2055" width="4.125" style="452" customWidth="1"/>
    <col min="2056" max="2304" width="11" style="452"/>
    <col min="2305" max="2305" width="1.875" style="452" customWidth="1"/>
    <col min="2306" max="2306" width="78" style="452" customWidth="1"/>
    <col min="2307" max="2310" width="11" style="452"/>
    <col min="2311" max="2311" width="4.125" style="452" customWidth="1"/>
    <col min="2312" max="2560" width="11" style="452"/>
    <col min="2561" max="2561" width="1.875" style="452" customWidth="1"/>
    <col min="2562" max="2562" width="78" style="452" customWidth="1"/>
    <col min="2563" max="2566" width="11" style="452"/>
    <col min="2567" max="2567" width="4.125" style="452" customWidth="1"/>
    <col min="2568" max="2816" width="11" style="452"/>
    <col min="2817" max="2817" width="1.875" style="452" customWidth="1"/>
    <col min="2818" max="2818" width="78" style="452" customWidth="1"/>
    <col min="2819" max="2822" width="11" style="452"/>
    <col min="2823" max="2823" width="4.125" style="452" customWidth="1"/>
    <col min="2824" max="3072" width="11" style="452"/>
    <col min="3073" max="3073" width="1.875" style="452" customWidth="1"/>
    <col min="3074" max="3074" width="78" style="452" customWidth="1"/>
    <col min="3075" max="3078" width="11" style="452"/>
    <col min="3079" max="3079" width="4.125" style="452" customWidth="1"/>
    <col min="3080" max="3328" width="11" style="452"/>
    <col min="3329" max="3329" width="1.875" style="452" customWidth="1"/>
    <col min="3330" max="3330" width="78" style="452" customWidth="1"/>
    <col min="3331" max="3334" width="11" style="452"/>
    <col min="3335" max="3335" width="4.125" style="452" customWidth="1"/>
    <col min="3336" max="3584" width="11" style="452"/>
    <col min="3585" max="3585" width="1.875" style="452" customWidth="1"/>
    <col min="3586" max="3586" width="78" style="452" customWidth="1"/>
    <col min="3587" max="3590" width="11" style="452"/>
    <col min="3591" max="3591" width="4.125" style="452" customWidth="1"/>
    <col min="3592" max="3840" width="11" style="452"/>
    <col min="3841" max="3841" width="1.875" style="452" customWidth="1"/>
    <col min="3842" max="3842" width="78" style="452" customWidth="1"/>
    <col min="3843" max="3846" width="11" style="452"/>
    <col min="3847" max="3847" width="4.125" style="452" customWidth="1"/>
    <col min="3848" max="4096" width="11" style="452"/>
    <col min="4097" max="4097" width="1.875" style="452" customWidth="1"/>
    <col min="4098" max="4098" width="78" style="452" customWidth="1"/>
    <col min="4099" max="4102" width="11" style="452"/>
    <col min="4103" max="4103" width="4.125" style="452" customWidth="1"/>
    <col min="4104" max="4352" width="11" style="452"/>
    <col min="4353" max="4353" width="1.875" style="452" customWidth="1"/>
    <col min="4354" max="4354" width="78" style="452" customWidth="1"/>
    <col min="4355" max="4358" width="11" style="452"/>
    <col min="4359" max="4359" width="4.125" style="452" customWidth="1"/>
    <col min="4360" max="4608" width="11" style="452"/>
    <col min="4609" max="4609" width="1.875" style="452" customWidth="1"/>
    <col min="4610" max="4610" width="78" style="452" customWidth="1"/>
    <col min="4611" max="4614" width="11" style="452"/>
    <col min="4615" max="4615" width="4.125" style="452" customWidth="1"/>
    <col min="4616" max="4864" width="11" style="452"/>
    <col min="4865" max="4865" width="1.875" style="452" customWidth="1"/>
    <col min="4866" max="4866" width="78" style="452" customWidth="1"/>
    <col min="4867" max="4870" width="11" style="452"/>
    <col min="4871" max="4871" width="4.125" style="452" customWidth="1"/>
    <col min="4872" max="5120" width="11" style="452"/>
    <col min="5121" max="5121" width="1.875" style="452" customWidth="1"/>
    <col min="5122" max="5122" width="78" style="452" customWidth="1"/>
    <col min="5123" max="5126" width="11" style="452"/>
    <col min="5127" max="5127" width="4.125" style="452" customWidth="1"/>
    <col min="5128" max="5376" width="11" style="452"/>
    <col min="5377" max="5377" width="1.875" style="452" customWidth="1"/>
    <col min="5378" max="5378" width="78" style="452" customWidth="1"/>
    <col min="5379" max="5382" width="11" style="452"/>
    <col min="5383" max="5383" width="4.125" style="452" customWidth="1"/>
    <col min="5384" max="5632" width="11" style="452"/>
    <col min="5633" max="5633" width="1.875" style="452" customWidth="1"/>
    <col min="5634" max="5634" width="78" style="452" customWidth="1"/>
    <col min="5635" max="5638" width="11" style="452"/>
    <col min="5639" max="5639" width="4.125" style="452" customWidth="1"/>
    <col min="5640" max="5888" width="11" style="452"/>
    <col min="5889" max="5889" width="1.875" style="452" customWidth="1"/>
    <col min="5890" max="5890" width="78" style="452" customWidth="1"/>
    <col min="5891" max="5894" width="11" style="452"/>
    <col min="5895" max="5895" width="4.125" style="452" customWidth="1"/>
    <col min="5896" max="6144" width="11" style="452"/>
    <col min="6145" max="6145" width="1.875" style="452" customWidth="1"/>
    <col min="6146" max="6146" width="78" style="452" customWidth="1"/>
    <col min="6147" max="6150" width="11" style="452"/>
    <col min="6151" max="6151" width="4.125" style="452" customWidth="1"/>
    <col min="6152" max="6400" width="11" style="452"/>
    <col min="6401" max="6401" width="1.875" style="452" customWidth="1"/>
    <col min="6402" max="6402" width="78" style="452" customWidth="1"/>
    <col min="6403" max="6406" width="11" style="452"/>
    <col min="6407" max="6407" width="4.125" style="452" customWidth="1"/>
    <col min="6408" max="6656" width="11" style="452"/>
    <col min="6657" max="6657" width="1.875" style="452" customWidth="1"/>
    <col min="6658" max="6658" width="78" style="452" customWidth="1"/>
    <col min="6659" max="6662" width="11" style="452"/>
    <col min="6663" max="6663" width="4.125" style="452" customWidth="1"/>
    <col min="6664" max="6912" width="11" style="452"/>
    <col min="6913" max="6913" width="1.875" style="452" customWidth="1"/>
    <col min="6914" max="6914" width="78" style="452" customWidth="1"/>
    <col min="6915" max="6918" width="11" style="452"/>
    <col min="6919" max="6919" width="4.125" style="452" customWidth="1"/>
    <col min="6920" max="7168" width="11" style="452"/>
    <col min="7169" max="7169" width="1.875" style="452" customWidth="1"/>
    <col min="7170" max="7170" width="78" style="452" customWidth="1"/>
    <col min="7171" max="7174" width="11" style="452"/>
    <col min="7175" max="7175" width="4.125" style="452" customWidth="1"/>
    <col min="7176" max="7424" width="11" style="452"/>
    <col min="7425" max="7425" width="1.875" style="452" customWidth="1"/>
    <col min="7426" max="7426" width="78" style="452" customWidth="1"/>
    <col min="7427" max="7430" width="11" style="452"/>
    <col min="7431" max="7431" width="4.125" style="452" customWidth="1"/>
    <col min="7432" max="7680" width="11" style="452"/>
    <col min="7681" max="7681" width="1.875" style="452" customWidth="1"/>
    <col min="7682" max="7682" width="78" style="452" customWidth="1"/>
    <col min="7683" max="7686" width="11" style="452"/>
    <col min="7687" max="7687" width="4.125" style="452" customWidth="1"/>
    <col min="7688" max="7936" width="11" style="452"/>
    <col min="7937" max="7937" width="1.875" style="452" customWidth="1"/>
    <col min="7938" max="7938" width="78" style="452" customWidth="1"/>
    <col min="7939" max="7942" width="11" style="452"/>
    <col min="7943" max="7943" width="4.125" style="452" customWidth="1"/>
    <col min="7944" max="8192" width="11" style="452"/>
    <col min="8193" max="8193" width="1.875" style="452" customWidth="1"/>
    <col min="8194" max="8194" width="78" style="452" customWidth="1"/>
    <col min="8195" max="8198" width="11" style="452"/>
    <col min="8199" max="8199" width="4.125" style="452" customWidth="1"/>
    <col min="8200" max="8448" width="11" style="452"/>
    <col min="8449" max="8449" width="1.875" style="452" customWidth="1"/>
    <col min="8450" max="8450" width="78" style="452" customWidth="1"/>
    <col min="8451" max="8454" width="11" style="452"/>
    <col min="8455" max="8455" width="4.125" style="452" customWidth="1"/>
    <col min="8456" max="8704" width="11" style="452"/>
    <col min="8705" max="8705" width="1.875" style="452" customWidth="1"/>
    <col min="8706" max="8706" width="78" style="452" customWidth="1"/>
    <col min="8707" max="8710" width="11" style="452"/>
    <col min="8711" max="8711" width="4.125" style="452" customWidth="1"/>
    <col min="8712" max="8960" width="11" style="452"/>
    <col min="8961" max="8961" width="1.875" style="452" customWidth="1"/>
    <col min="8962" max="8962" width="78" style="452" customWidth="1"/>
    <col min="8963" max="8966" width="11" style="452"/>
    <col min="8967" max="8967" width="4.125" style="452" customWidth="1"/>
    <col min="8968" max="9216" width="11" style="452"/>
    <col min="9217" max="9217" width="1.875" style="452" customWidth="1"/>
    <col min="9218" max="9218" width="78" style="452" customWidth="1"/>
    <col min="9219" max="9222" width="11" style="452"/>
    <col min="9223" max="9223" width="4.125" style="452" customWidth="1"/>
    <col min="9224" max="9472" width="11" style="452"/>
    <col min="9473" max="9473" width="1.875" style="452" customWidth="1"/>
    <col min="9474" max="9474" width="78" style="452" customWidth="1"/>
    <col min="9475" max="9478" width="11" style="452"/>
    <col min="9479" max="9479" width="4.125" style="452" customWidth="1"/>
    <col min="9480" max="9728" width="11" style="452"/>
    <col min="9729" max="9729" width="1.875" style="452" customWidth="1"/>
    <col min="9730" max="9730" width="78" style="452" customWidth="1"/>
    <col min="9731" max="9734" width="11" style="452"/>
    <col min="9735" max="9735" width="4.125" style="452" customWidth="1"/>
    <col min="9736" max="9984" width="11" style="452"/>
    <col min="9985" max="9985" width="1.875" style="452" customWidth="1"/>
    <col min="9986" max="9986" width="78" style="452" customWidth="1"/>
    <col min="9987" max="9990" width="11" style="452"/>
    <col min="9991" max="9991" width="4.125" style="452" customWidth="1"/>
    <col min="9992" max="10240" width="11" style="452"/>
    <col min="10241" max="10241" width="1.875" style="452" customWidth="1"/>
    <col min="10242" max="10242" width="78" style="452" customWidth="1"/>
    <col min="10243" max="10246" width="11" style="452"/>
    <col min="10247" max="10247" width="4.125" style="452" customWidth="1"/>
    <col min="10248" max="10496" width="11" style="452"/>
    <col min="10497" max="10497" width="1.875" style="452" customWidth="1"/>
    <col min="10498" max="10498" width="78" style="452" customWidth="1"/>
    <col min="10499" max="10502" width="11" style="452"/>
    <col min="10503" max="10503" width="4.125" style="452" customWidth="1"/>
    <col min="10504" max="10752" width="11" style="452"/>
    <col min="10753" max="10753" width="1.875" style="452" customWidth="1"/>
    <col min="10754" max="10754" width="78" style="452" customWidth="1"/>
    <col min="10755" max="10758" width="11" style="452"/>
    <col min="10759" max="10759" width="4.125" style="452" customWidth="1"/>
    <col min="10760" max="11008" width="11" style="452"/>
    <col min="11009" max="11009" width="1.875" style="452" customWidth="1"/>
    <col min="11010" max="11010" width="78" style="452" customWidth="1"/>
    <col min="11011" max="11014" width="11" style="452"/>
    <col min="11015" max="11015" width="4.125" style="452" customWidth="1"/>
    <col min="11016" max="11264" width="11" style="452"/>
    <col min="11265" max="11265" width="1.875" style="452" customWidth="1"/>
    <col min="11266" max="11266" width="78" style="452" customWidth="1"/>
    <col min="11267" max="11270" width="11" style="452"/>
    <col min="11271" max="11271" width="4.125" style="452" customWidth="1"/>
    <col min="11272" max="11520" width="11" style="452"/>
    <col min="11521" max="11521" width="1.875" style="452" customWidth="1"/>
    <col min="11522" max="11522" width="78" style="452" customWidth="1"/>
    <col min="11523" max="11526" width="11" style="452"/>
    <col min="11527" max="11527" width="4.125" style="452" customWidth="1"/>
    <col min="11528" max="11776" width="11" style="452"/>
    <col min="11777" max="11777" width="1.875" style="452" customWidth="1"/>
    <col min="11778" max="11778" width="78" style="452" customWidth="1"/>
    <col min="11779" max="11782" width="11" style="452"/>
    <col min="11783" max="11783" width="4.125" style="452" customWidth="1"/>
    <col min="11784" max="12032" width="11" style="452"/>
    <col min="12033" max="12033" width="1.875" style="452" customWidth="1"/>
    <col min="12034" max="12034" width="78" style="452" customWidth="1"/>
    <col min="12035" max="12038" width="11" style="452"/>
    <col min="12039" max="12039" width="4.125" style="452" customWidth="1"/>
    <col min="12040" max="12288" width="11" style="452"/>
    <col min="12289" max="12289" width="1.875" style="452" customWidth="1"/>
    <col min="12290" max="12290" width="78" style="452" customWidth="1"/>
    <col min="12291" max="12294" width="11" style="452"/>
    <col min="12295" max="12295" width="4.125" style="452" customWidth="1"/>
    <col min="12296" max="12544" width="11" style="452"/>
    <col min="12545" max="12545" width="1.875" style="452" customWidth="1"/>
    <col min="12546" max="12546" width="78" style="452" customWidth="1"/>
    <col min="12547" max="12550" width="11" style="452"/>
    <col min="12551" max="12551" width="4.125" style="452" customWidth="1"/>
    <col min="12552" max="12800" width="11" style="452"/>
    <col min="12801" max="12801" width="1.875" style="452" customWidth="1"/>
    <col min="12802" max="12802" width="78" style="452" customWidth="1"/>
    <col min="12803" max="12806" width="11" style="452"/>
    <col min="12807" max="12807" width="4.125" style="452" customWidth="1"/>
    <col min="12808" max="13056" width="11" style="452"/>
    <col min="13057" max="13057" width="1.875" style="452" customWidth="1"/>
    <col min="13058" max="13058" width="78" style="452" customWidth="1"/>
    <col min="13059" max="13062" width="11" style="452"/>
    <col min="13063" max="13063" width="4.125" style="452" customWidth="1"/>
    <col min="13064" max="13312" width="11" style="452"/>
    <col min="13313" max="13313" width="1.875" style="452" customWidth="1"/>
    <col min="13314" max="13314" width="78" style="452" customWidth="1"/>
    <col min="13315" max="13318" width="11" style="452"/>
    <col min="13319" max="13319" width="4.125" style="452" customWidth="1"/>
    <col min="13320" max="13568" width="11" style="452"/>
    <col min="13569" max="13569" width="1.875" style="452" customWidth="1"/>
    <col min="13570" max="13570" width="78" style="452" customWidth="1"/>
    <col min="13571" max="13574" width="11" style="452"/>
    <col min="13575" max="13575" width="4.125" style="452" customWidth="1"/>
    <col min="13576" max="13824" width="11" style="452"/>
    <col min="13825" max="13825" width="1.875" style="452" customWidth="1"/>
    <col min="13826" max="13826" width="78" style="452" customWidth="1"/>
    <col min="13827" max="13830" width="11" style="452"/>
    <col min="13831" max="13831" width="4.125" style="452" customWidth="1"/>
    <col min="13832" max="14080" width="11" style="452"/>
    <col min="14081" max="14081" width="1.875" style="452" customWidth="1"/>
    <col min="14082" max="14082" width="78" style="452" customWidth="1"/>
    <col min="14083" max="14086" width="11" style="452"/>
    <col min="14087" max="14087" width="4.125" style="452" customWidth="1"/>
    <col min="14088" max="14336" width="11" style="452"/>
    <col min="14337" max="14337" width="1.875" style="452" customWidth="1"/>
    <col min="14338" max="14338" width="78" style="452" customWidth="1"/>
    <col min="14339" max="14342" width="11" style="452"/>
    <col min="14343" max="14343" width="4.125" style="452" customWidth="1"/>
    <col min="14344" max="14592" width="11" style="452"/>
    <col min="14593" max="14593" width="1.875" style="452" customWidth="1"/>
    <col min="14594" max="14594" width="78" style="452" customWidth="1"/>
    <col min="14595" max="14598" width="11" style="452"/>
    <col min="14599" max="14599" width="4.125" style="452" customWidth="1"/>
    <col min="14600" max="14848" width="11" style="452"/>
    <col min="14849" max="14849" width="1.875" style="452" customWidth="1"/>
    <col min="14850" max="14850" width="78" style="452" customWidth="1"/>
    <col min="14851" max="14854" width="11" style="452"/>
    <col min="14855" max="14855" width="4.125" style="452" customWidth="1"/>
    <col min="14856" max="15104" width="11" style="452"/>
    <col min="15105" max="15105" width="1.875" style="452" customWidth="1"/>
    <col min="15106" max="15106" width="78" style="452" customWidth="1"/>
    <col min="15107" max="15110" width="11" style="452"/>
    <col min="15111" max="15111" width="4.125" style="452" customWidth="1"/>
    <col min="15112" max="15360" width="11" style="452"/>
    <col min="15361" max="15361" width="1.875" style="452" customWidth="1"/>
    <col min="15362" max="15362" width="78" style="452" customWidth="1"/>
    <col min="15363" max="15366" width="11" style="452"/>
    <col min="15367" max="15367" width="4.125" style="452" customWidth="1"/>
    <col min="15368" max="15616" width="11" style="452"/>
    <col min="15617" max="15617" width="1.875" style="452" customWidth="1"/>
    <col min="15618" max="15618" width="78" style="452" customWidth="1"/>
    <col min="15619" max="15622" width="11" style="452"/>
    <col min="15623" max="15623" width="4.125" style="452" customWidth="1"/>
    <col min="15624" max="15872" width="11" style="452"/>
    <col min="15873" max="15873" width="1.875" style="452" customWidth="1"/>
    <col min="15874" max="15874" width="78" style="452" customWidth="1"/>
    <col min="15875" max="15878" width="11" style="452"/>
    <col min="15879" max="15879" width="4.125" style="452" customWidth="1"/>
    <col min="15880" max="16128" width="11" style="452"/>
    <col min="16129" max="16129" width="1.875" style="452" customWidth="1"/>
    <col min="16130" max="16130" width="78" style="452" customWidth="1"/>
    <col min="16131" max="16134" width="11" style="452"/>
    <col min="16135" max="16135" width="4.125" style="452" customWidth="1"/>
    <col min="16136" max="16384" width="11" style="452"/>
  </cols>
  <sheetData>
    <row r="1" spans="1:2" ht="39.75" customHeight="1" x14ac:dyDescent="0.2">
      <c r="A1" s="450"/>
      <c r="B1" s="451" t="s">
        <v>6</v>
      </c>
    </row>
    <row r="2" spans="1:2" ht="25.5" customHeight="1" x14ac:dyDescent="0.2">
      <c r="B2" s="453" t="s">
        <v>402</v>
      </c>
    </row>
    <row r="3" spans="1:2" ht="24.95" customHeight="1" x14ac:dyDescent="0.2">
      <c r="A3" s="454"/>
      <c r="B3" s="455" t="s">
        <v>413</v>
      </c>
    </row>
    <row r="4" spans="1:2" s="445" customFormat="1" ht="12" x14ac:dyDescent="0.2"/>
    <row r="5" spans="1:2" s="445" customFormat="1" ht="139.5" customHeight="1" x14ac:dyDescent="0.2">
      <c r="B5" s="447" t="s">
        <v>414</v>
      </c>
    </row>
    <row r="6" spans="1:2" s="445" customFormat="1" ht="9.9499999999999993" customHeight="1" x14ac:dyDescent="0.2">
      <c r="B6" s="447"/>
    </row>
    <row r="7" spans="1:2" s="445" customFormat="1" ht="222.75" customHeight="1" x14ac:dyDescent="0.2">
      <c r="B7" s="447" t="s">
        <v>415</v>
      </c>
    </row>
    <row r="8" spans="1:2" s="445" customFormat="1" ht="9.9499999999999993" customHeight="1" x14ac:dyDescent="0.2">
      <c r="B8" s="447"/>
    </row>
    <row r="9" spans="1:2" s="445" customFormat="1" ht="61.5" customHeight="1" x14ac:dyDescent="0.2">
      <c r="B9" s="456" t="s">
        <v>416</v>
      </c>
    </row>
    <row r="10" spans="1:2" s="445" customFormat="1" ht="9.9499999999999993" customHeight="1" x14ac:dyDescent="0.2">
      <c r="B10" s="447"/>
    </row>
    <row r="11" spans="1:2" s="445" customFormat="1" ht="152.25" customHeight="1" x14ac:dyDescent="0.2">
      <c r="B11" s="447" t="s">
        <v>417</v>
      </c>
    </row>
    <row r="12" spans="1:2" s="445" customFormat="1" ht="9.9499999999999993" customHeight="1" x14ac:dyDescent="0.2">
      <c r="B12" s="447"/>
    </row>
    <row r="13" spans="1:2" s="445" customFormat="1" ht="96" customHeight="1" x14ac:dyDescent="0.2">
      <c r="B13" s="447" t="s">
        <v>418</v>
      </c>
    </row>
    <row r="14" spans="1:2" s="445" customFormat="1" ht="9.9499999999999993" customHeight="1" x14ac:dyDescent="0.2">
      <c r="B14" s="447"/>
    </row>
    <row r="15" spans="1:2" s="445" customFormat="1" ht="176.25" customHeight="1" x14ac:dyDescent="0.2">
      <c r="B15" s="456" t="s">
        <v>419</v>
      </c>
    </row>
    <row r="16" spans="1:2" s="445" customFormat="1" ht="9.9499999999999993" customHeight="1" x14ac:dyDescent="0.2">
      <c r="B16" s="447"/>
    </row>
    <row r="17" spans="1:6" s="445" customFormat="1" ht="26.25" customHeight="1" x14ac:dyDescent="0.2">
      <c r="B17" s="448" t="s">
        <v>420</v>
      </c>
    </row>
    <row r="18" spans="1:6" s="445" customFormat="1" ht="37.5" customHeight="1" x14ac:dyDescent="0.2">
      <c r="B18" s="449" t="s">
        <v>421</v>
      </c>
    </row>
    <row r="19" spans="1:6" s="445" customFormat="1" ht="12" x14ac:dyDescent="0.2"/>
    <row r="20" spans="1:6" s="445" customFormat="1" ht="12" x14ac:dyDescent="0.2"/>
    <row r="21" spans="1:6" s="445" customFormat="1" ht="12" x14ac:dyDescent="0.2"/>
    <row r="22" spans="1:6" x14ac:dyDescent="0.2">
      <c r="A22" s="454"/>
      <c r="B22" s="454"/>
      <c r="C22" s="454"/>
      <c r="D22" s="454"/>
      <c r="E22" s="454"/>
      <c r="F22" s="454"/>
    </row>
    <row r="23" spans="1:6" x14ac:dyDescent="0.2">
      <c r="A23" s="454"/>
      <c r="B23" s="454"/>
      <c r="C23" s="454"/>
      <c r="D23" s="454"/>
      <c r="E23" s="454"/>
      <c r="F23" s="454"/>
    </row>
    <row r="24" spans="1:6" x14ac:dyDescent="0.2">
      <c r="A24" s="457"/>
      <c r="B24" s="454"/>
      <c r="C24" s="454"/>
      <c r="D24" s="454"/>
      <c r="E24" s="454"/>
      <c r="F24" s="454"/>
    </row>
    <row r="25" spans="1:6" x14ac:dyDescent="0.2">
      <c r="A25" s="458"/>
      <c r="B25" s="454"/>
      <c r="C25" s="454"/>
      <c r="D25" s="454"/>
      <c r="E25" s="454"/>
      <c r="F25" s="454"/>
    </row>
    <row r="26" spans="1:6" x14ac:dyDescent="0.2">
      <c r="A26" s="454"/>
      <c r="B26" s="454"/>
      <c r="C26" s="454"/>
      <c r="D26" s="454"/>
      <c r="E26" s="454"/>
      <c r="F26" s="454"/>
    </row>
    <row r="27" spans="1:6" x14ac:dyDescent="0.2">
      <c r="A27" s="454"/>
      <c r="B27" s="454"/>
      <c r="C27" s="454"/>
      <c r="D27" s="454"/>
      <c r="E27" s="454"/>
      <c r="F27" s="454"/>
    </row>
    <row r="28" spans="1:6" x14ac:dyDescent="0.2">
      <c r="A28" s="454"/>
      <c r="B28" s="454"/>
      <c r="C28" s="454"/>
      <c r="D28" s="454"/>
      <c r="E28" s="454"/>
      <c r="F28" s="454"/>
    </row>
    <row r="29" spans="1:6" x14ac:dyDescent="0.2">
      <c r="A29" s="454"/>
      <c r="B29" s="454"/>
      <c r="C29" s="454"/>
      <c r="D29" s="454"/>
      <c r="E29" s="454"/>
      <c r="F29" s="454"/>
    </row>
    <row r="30" spans="1:6" x14ac:dyDescent="0.2">
      <c r="A30" s="454"/>
      <c r="B30" s="454"/>
      <c r="C30" s="454"/>
      <c r="D30" s="454"/>
      <c r="E30" s="454"/>
      <c r="F30" s="454"/>
    </row>
    <row r="31" spans="1:6" x14ac:dyDescent="0.2">
      <c r="A31" s="454"/>
      <c r="B31" s="454"/>
      <c r="C31" s="454"/>
      <c r="D31" s="454"/>
      <c r="E31" s="454"/>
      <c r="F31" s="454"/>
    </row>
    <row r="32" spans="1:6" x14ac:dyDescent="0.2">
      <c r="A32" s="454"/>
      <c r="B32" s="454"/>
      <c r="C32" s="454"/>
      <c r="D32" s="454"/>
      <c r="E32" s="454"/>
      <c r="F32" s="454"/>
    </row>
    <row r="33" spans="1:10" x14ac:dyDescent="0.2">
      <c r="A33" s="459"/>
      <c r="B33" s="459"/>
      <c r="C33" s="459"/>
      <c r="D33" s="459"/>
      <c r="E33" s="459"/>
      <c r="F33" s="459"/>
    </row>
    <row r="34" spans="1:10" x14ac:dyDescent="0.2">
      <c r="A34" s="454"/>
      <c r="B34" s="454"/>
      <c r="C34" s="454"/>
      <c r="D34" s="454"/>
      <c r="E34" s="454"/>
      <c r="F34" s="454"/>
    </row>
    <row r="35" spans="1:10" x14ac:dyDescent="0.2">
      <c r="A35" s="454"/>
      <c r="B35" s="454"/>
      <c r="C35" s="454"/>
      <c r="D35" s="454"/>
      <c r="E35" s="454"/>
      <c r="F35" s="454"/>
    </row>
    <row r="36" spans="1:10" ht="8.1" customHeight="1" x14ac:dyDescent="0.2">
      <c r="A36" s="454"/>
      <c r="B36" s="454"/>
      <c r="C36" s="454"/>
      <c r="D36" s="454"/>
      <c r="E36" s="454"/>
      <c r="F36" s="454"/>
    </row>
    <row r="37" spans="1:10" ht="13.5" customHeight="1" x14ac:dyDescent="0.2">
      <c r="A37" s="454"/>
      <c r="B37" s="454"/>
      <c r="C37" s="454"/>
      <c r="D37" s="454"/>
      <c r="E37" s="454"/>
      <c r="F37" s="454"/>
    </row>
    <row r="38" spans="1:10" x14ac:dyDescent="0.2">
      <c r="A38" s="454"/>
      <c r="B38" s="454"/>
      <c r="C38" s="454"/>
      <c r="D38" s="454"/>
      <c r="E38" s="454"/>
      <c r="F38" s="454"/>
    </row>
    <row r="39" spans="1:10" x14ac:dyDescent="0.2">
      <c r="A39" s="454"/>
      <c r="B39" s="454"/>
      <c r="C39" s="454"/>
      <c r="D39" s="454"/>
      <c r="E39" s="454"/>
      <c r="F39" s="454"/>
      <c r="J39" s="460"/>
    </row>
    <row r="40" spans="1:10" x14ac:dyDescent="0.2">
      <c r="A40" s="454"/>
      <c r="B40" s="454"/>
      <c r="C40" s="454"/>
      <c r="D40" s="454"/>
      <c r="E40" s="454"/>
      <c r="F40" s="454"/>
    </row>
    <row r="41" spans="1:10" x14ac:dyDescent="0.2">
      <c r="A41" s="454"/>
      <c r="B41" s="454"/>
      <c r="C41" s="454"/>
      <c r="D41" s="454"/>
      <c r="E41" s="454"/>
      <c r="F41" s="454"/>
    </row>
    <row r="42" spans="1:10" x14ac:dyDescent="0.2">
      <c r="A42" s="454"/>
      <c r="B42" s="454"/>
      <c r="C42" s="454"/>
      <c r="D42" s="454"/>
      <c r="E42" s="454"/>
      <c r="F42" s="454"/>
    </row>
    <row r="43" spans="1:10" ht="33" customHeight="1" x14ac:dyDescent="0.2">
      <c r="A43" s="454"/>
      <c r="B43" s="454"/>
      <c r="C43" s="454"/>
      <c r="D43" s="454"/>
      <c r="E43" s="454"/>
      <c r="F43" s="454"/>
    </row>
    <row r="44" spans="1:10" ht="16.5" customHeight="1" x14ac:dyDescent="0.2">
      <c r="A44" s="454"/>
      <c r="B44" s="454"/>
      <c r="C44" s="454"/>
      <c r="D44" s="454"/>
      <c r="E44" s="454"/>
      <c r="F44" s="454"/>
    </row>
    <row r="45" spans="1:10" x14ac:dyDescent="0.2">
      <c r="A45" s="454"/>
      <c r="B45" s="454"/>
      <c r="C45" s="454"/>
      <c r="D45" s="454"/>
      <c r="E45" s="454"/>
      <c r="F45" s="454"/>
    </row>
    <row r="46" spans="1:10" x14ac:dyDescent="0.2">
      <c r="A46" s="454"/>
      <c r="B46" s="454"/>
      <c r="C46" s="454"/>
      <c r="D46" s="454"/>
      <c r="E46" s="454"/>
      <c r="F46" s="454"/>
    </row>
    <row r="47" spans="1:10" x14ac:dyDescent="0.2">
      <c r="A47" s="454"/>
      <c r="B47" s="454"/>
      <c r="C47" s="454"/>
      <c r="D47" s="454"/>
      <c r="E47" s="454"/>
      <c r="F47" s="454"/>
    </row>
    <row r="48" spans="1:10" x14ac:dyDescent="0.2">
      <c r="A48" s="454"/>
      <c r="B48" s="454"/>
      <c r="C48" s="454"/>
      <c r="D48" s="454"/>
      <c r="E48" s="454"/>
      <c r="F48" s="454"/>
    </row>
    <row r="49" spans="1:6" x14ac:dyDescent="0.2">
      <c r="A49" s="454"/>
      <c r="B49" s="454"/>
      <c r="C49" s="454"/>
      <c r="D49" s="454"/>
      <c r="E49" s="454"/>
      <c r="F49" s="454"/>
    </row>
    <row r="50" spans="1:6" x14ac:dyDescent="0.2">
      <c r="A50" s="454"/>
      <c r="B50" s="454"/>
      <c r="C50" s="454"/>
      <c r="D50" s="454"/>
      <c r="E50" s="454"/>
      <c r="F50" s="454"/>
    </row>
    <row r="51" spans="1:6" x14ac:dyDescent="0.2">
      <c r="A51" s="454"/>
      <c r="B51" s="454"/>
      <c r="C51" s="454"/>
      <c r="D51" s="454"/>
      <c r="E51" s="454"/>
      <c r="F51" s="454"/>
    </row>
    <row r="52" spans="1:6" x14ac:dyDescent="0.2">
      <c r="A52" s="454"/>
      <c r="B52" s="454"/>
      <c r="C52" s="454"/>
      <c r="D52" s="454"/>
      <c r="E52" s="454"/>
      <c r="F52" s="454"/>
    </row>
    <row r="53" spans="1:6" x14ac:dyDescent="0.2">
      <c r="A53" s="454"/>
      <c r="B53" s="454"/>
      <c r="C53" s="454"/>
      <c r="D53" s="454"/>
      <c r="E53" s="454"/>
      <c r="F53" s="454"/>
    </row>
    <row r="54" spans="1:6" x14ac:dyDescent="0.2">
      <c r="A54" s="454"/>
      <c r="B54" s="454"/>
      <c r="C54" s="454"/>
      <c r="D54" s="454"/>
      <c r="E54" s="454"/>
      <c r="F54" s="454"/>
    </row>
    <row r="55" spans="1:6" x14ac:dyDescent="0.2">
      <c r="A55" s="454"/>
      <c r="B55" s="454"/>
      <c r="C55" s="454"/>
      <c r="D55" s="454"/>
      <c r="E55" s="454"/>
      <c r="F55" s="454"/>
    </row>
    <row r="56" spans="1:6" x14ac:dyDescent="0.2">
      <c r="A56" s="454"/>
      <c r="B56" s="454"/>
      <c r="C56" s="454"/>
      <c r="D56" s="454"/>
      <c r="E56" s="454"/>
      <c r="F56" s="454"/>
    </row>
    <row r="57" spans="1:6" x14ac:dyDescent="0.2">
      <c r="A57" s="454"/>
      <c r="B57" s="454"/>
      <c r="C57" s="454"/>
      <c r="D57" s="454"/>
      <c r="E57" s="454"/>
      <c r="F57" s="454"/>
    </row>
    <row r="58" spans="1:6" x14ac:dyDescent="0.2">
      <c r="A58" s="454"/>
      <c r="B58" s="454"/>
      <c r="C58" s="454"/>
      <c r="D58" s="454"/>
      <c r="E58" s="454"/>
      <c r="F58" s="454"/>
    </row>
    <row r="59" spans="1:6" x14ac:dyDescent="0.2">
      <c r="A59" s="454"/>
      <c r="B59" s="454"/>
      <c r="C59" s="454"/>
      <c r="D59" s="454"/>
      <c r="E59" s="454"/>
      <c r="F59" s="454"/>
    </row>
    <row r="60" spans="1:6" x14ac:dyDescent="0.2">
      <c r="A60" s="454"/>
      <c r="B60" s="454"/>
      <c r="C60" s="454"/>
      <c r="D60" s="454"/>
      <c r="E60" s="454"/>
      <c r="F60" s="454"/>
    </row>
    <row r="61" spans="1:6" x14ac:dyDescent="0.2">
      <c r="A61" s="454"/>
      <c r="B61" s="454"/>
      <c r="C61" s="454"/>
      <c r="D61" s="454"/>
      <c r="E61" s="454"/>
      <c r="F61" s="454"/>
    </row>
    <row r="62" spans="1:6" x14ac:dyDescent="0.2">
      <c r="A62" s="454"/>
      <c r="B62" s="454"/>
      <c r="C62" s="454"/>
      <c r="D62" s="454"/>
      <c r="E62" s="454"/>
      <c r="F62" s="454"/>
    </row>
    <row r="63" spans="1:6" x14ac:dyDescent="0.2">
      <c r="A63" s="454"/>
      <c r="B63" s="454"/>
      <c r="C63" s="454"/>
      <c r="D63" s="454"/>
      <c r="E63" s="454"/>
      <c r="F63" s="454"/>
    </row>
    <row r="64" spans="1:6" x14ac:dyDescent="0.2">
      <c r="A64" s="454"/>
      <c r="B64" s="454"/>
      <c r="C64" s="454"/>
      <c r="D64" s="454"/>
      <c r="E64" s="454"/>
      <c r="F64" s="454"/>
    </row>
    <row r="65" spans="1:6" x14ac:dyDescent="0.2">
      <c r="A65" s="454"/>
      <c r="B65" s="454"/>
      <c r="C65" s="454"/>
      <c r="D65" s="454"/>
      <c r="E65" s="454"/>
      <c r="F65" s="454"/>
    </row>
    <row r="66" spans="1:6" x14ac:dyDescent="0.2">
      <c r="A66" s="454"/>
      <c r="B66" s="454"/>
      <c r="C66" s="454"/>
      <c r="D66" s="454"/>
      <c r="E66" s="454"/>
      <c r="F66" s="454"/>
    </row>
    <row r="67" spans="1:6" x14ac:dyDescent="0.2">
      <c r="A67" s="454"/>
      <c r="B67" s="454"/>
      <c r="C67" s="454"/>
      <c r="D67" s="454"/>
      <c r="E67" s="454"/>
      <c r="F67" s="454"/>
    </row>
    <row r="68" spans="1:6" x14ac:dyDescent="0.2">
      <c r="A68" s="454"/>
      <c r="B68" s="454"/>
      <c r="C68" s="454"/>
      <c r="D68" s="454"/>
      <c r="E68" s="454"/>
      <c r="F68" s="454"/>
    </row>
    <row r="69" spans="1:6" x14ac:dyDescent="0.2">
      <c r="A69" s="454"/>
      <c r="B69" s="454"/>
      <c r="C69" s="454"/>
      <c r="D69" s="454"/>
      <c r="E69" s="454"/>
      <c r="F69" s="454"/>
    </row>
    <row r="70" spans="1:6" x14ac:dyDescent="0.2">
      <c r="A70" s="454"/>
      <c r="B70" s="454"/>
      <c r="C70" s="454"/>
      <c r="D70" s="454"/>
      <c r="E70" s="454"/>
      <c r="F70" s="454"/>
    </row>
    <row r="71" spans="1:6" x14ac:dyDescent="0.2">
      <c r="A71" s="454"/>
      <c r="B71" s="454"/>
      <c r="C71" s="454"/>
      <c r="D71" s="454"/>
      <c r="E71" s="454"/>
      <c r="F71" s="454"/>
    </row>
    <row r="72" spans="1:6" x14ac:dyDescent="0.2">
      <c r="A72" s="454"/>
      <c r="B72" s="454"/>
      <c r="C72" s="454"/>
      <c r="D72" s="454"/>
      <c r="E72" s="454"/>
      <c r="F72" s="454"/>
    </row>
    <row r="73" spans="1:6" x14ac:dyDescent="0.2">
      <c r="A73" s="454"/>
      <c r="B73" s="454"/>
      <c r="C73" s="454"/>
      <c r="D73" s="454"/>
      <c r="E73" s="454"/>
      <c r="F73" s="454"/>
    </row>
    <row r="74" spans="1:6" x14ac:dyDescent="0.2">
      <c r="A74" s="454"/>
      <c r="B74" s="454"/>
      <c r="C74" s="454"/>
      <c r="D74" s="454"/>
      <c r="E74" s="454"/>
      <c r="F74" s="454"/>
    </row>
    <row r="75" spans="1:6" x14ac:dyDescent="0.2">
      <c r="A75" s="454"/>
      <c r="B75" s="454"/>
      <c r="C75" s="454"/>
      <c r="D75" s="454"/>
      <c r="E75" s="454"/>
      <c r="F75" s="454"/>
    </row>
    <row r="76" spans="1:6" x14ac:dyDescent="0.2">
      <c r="A76" s="454"/>
      <c r="B76" s="454"/>
      <c r="C76" s="454"/>
      <c r="D76" s="454"/>
      <c r="E76" s="454"/>
      <c r="F76" s="454"/>
    </row>
    <row r="77" spans="1:6" x14ac:dyDescent="0.2">
      <c r="A77" s="454"/>
      <c r="B77" s="454"/>
      <c r="C77" s="454"/>
      <c r="D77" s="454"/>
      <c r="E77" s="454"/>
      <c r="F77" s="454"/>
    </row>
    <row r="78" spans="1:6" x14ac:dyDescent="0.2">
      <c r="A78" s="454"/>
      <c r="B78" s="454"/>
      <c r="C78" s="454"/>
      <c r="D78" s="454"/>
      <c r="E78" s="454"/>
      <c r="F78" s="454"/>
    </row>
    <row r="79" spans="1:6" x14ac:dyDescent="0.2">
      <c r="A79" s="454"/>
      <c r="B79" s="454"/>
      <c r="C79" s="454"/>
      <c r="D79" s="454"/>
      <c r="E79" s="454"/>
      <c r="F79" s="454"/>
    </row>
    <row r="80" spans="1:6" x14ac:dyDescent="0.2">
      <c r="A80" s="454"/>
      <c r="B80" s="454"/>
      <c r="C80" s="454"/>
      <c r="D80" s="454"/>
      <c r="E80" s="454"/>
      <c r="F80" s="454"/>
    </row>
    <row r="81" spans="1:6" x14ac:dyDescent="0.2">
      <c r="A81" s="454"/>
      <c r="B81" s="454"/>
      <c r="C81" s="454"/>
      <c r="D81" s="454"/>
      <c r="E81" s="454"/>
      <c r="F81" s="454"/>
    </row>
    <row r="82" spans="1:6" x14ac:dyDescent="0.2">
      <c r="A82" s="454"/>
      <c r="B82" s="454"/>
      <c r="C82" s="454"/>
      <c r="D82" s="454"/>
      <c r="E82" s="454"/>
      <c r="F82" s="454"/>
    </row>
    <row r="83" spans="1:6" x14ac:dyDescent="0.2">
      <c r="A83" s="454"/>
      <c r="B83" s="454"/>
      <c r="C83" s="454"/>
      <c r="D83" s="454"/>
      <c r="E83" s="454"/>
      <c r="F83" s="454"/>
    </row>
    <row r="84" spans="1:6" x14ac:dyDescent="0.2">
      <c r="A84" s="454"/>
      <c r="B84" s="454"/>
      <c r="C84" s="454"/>
      <c r="D84" s="454"/>
      <c r="E84" s="454"/>
      <c r="F84" s="454"/>
    </row>
    <row r="85" spans="1:6" x14ac:dyDescent="0.2">
      <c r="A85" s="454"/>
      <c r="B85" s="454"/>
      <c r="C85" s="454"/>
      <c r="D85" s="454"/>
      <c r="E85" s="454"/>
      <c r="F85" s="454"/>
    </row>
    <row r="86" spans="1:6" x14ac:dyDescent="0.2">
      <c r="A86" s="454"/>
      <c r="B86" s="454"/>
      <c r="C86" s="454"/>
      <c r="D86" s="454"/>
      <c r="E86" s="454"/>
      <c r="F86" s="454"/>
    </row>
    <row r="87" spans="1:6" x14ac:dyDescent="0.2">
      <c r="A87" s="454"/>
      <c r="B87" s="454"/>
      <c r="C87" s="454"/>
      <c r="D87" s="454"/>
      <c r="E87" s="454"/>
      <c r="F87" s="454"/>
    </row>
    <row r="88" spans="1:6" x14ac:dyDescent="0.2">
      <c r="A88" s="454"/>
      <c r="B88" s="454"/>
      <c r="C88" s="454"/>
      <c r="D88" s="454"/>
      <c r="E88" s="454"/>
      <c r="F88" s="454"/>
    </row>
    <row r="89" spans="1:6" x14ac:dyDescent="0.2">
      <c r="A89" s="454"/>
      <c r="B89" s="454"/>
      <c r="C89" s="454"/>
      <c r="D89" s="454"/>
      <c r="E89" s="454"/>
      <c r="F89" s="454"/>
    </row>
    <row r="90" spans="1:6" x14ac:dyDescent="0.2">
      <c r="A90" s="454"/>
      <c r="B90" s="454"/>
      <c r="C90" s="454"/>
      <c r="D90" s="454"/>
      <c r="E90" s="454"/>
      <c r="F90" s="454"/>
    </row>
    <row r="91" spans="1:6" x14ac:dyDescent="0.2">
      <c r="A91" s="454"/>
      <c r="B91" s="454"/>
      <c r="C91" s="454"/>
      <c r="D91" s="454"/>
      <c r="E91" s="454"/>
      <c r="F91" s="454"/>
    </row>
    <row r="92" spans="1:6" x14ac:dyDescent="0.2">
      <c r="A92" s="454"/>
      <c r="B92" s="454"/>
      <c r="C92" s="454"/>
      <c r="D92" s="454"/>
      <c r="E92" s="454"/>
      <c r="F92" s="454"/>
    </row>
    <row r="93" spans="1:6" x14ac:dyDescent="0.2">
      <c r="A93" s="454"/>
      <c r="B93" s="454"/>
      <c r="C93" s="454"/>
      <c r="D93" s="454"/>
      <c r="E93" s="454"/>
      <c r="F93" s="454"/>
    </row>
    <row r="94" spans="1:6" x14ac:dyDescent="0.2">
      <c r="A94" s="454"/>
      <c r="B94" s="454"/>
      <c r="C94" s="454"/>
      <c r="D94" s="454"/>
      <c r="E94" s="454"/>
      <c r="F94" s="454"/>
    </row>
    <row r="95" spans="1:6" x14ac:dyDescent="0.2">
      <c r="A95" s="454"/>
      <c r="B95" s="454"/>
      <c r="C95" s="454"/>
      <c r="D95" s="454"/>
      <c r="E95" s="454"/>
      <c r="F95" s="454"/>
    </row>
    <row r="96" spans="1:6" x14ac:dyDescent="0.2">
      <c r="A96" s="454"/>
      <c r="B96" s="454"/>
      <c r="C96" s="454"/>
      <c r="D96" s="454"/>
      <c r="E96" s="454"/>
      <c r="F96" s="454"/>
    </row>
    <row r="97" spans="1:6" x14ac:dyDescent="0.2">
      <c r="A97" s="454"/>
      <c r="B97" s="454"/>
      <c r="C97" s="454"/>
      <c r="D97" s="454"/>
      <c r="E97" s="454"/>
      <c r="F97" s="454"/>
    </row>
    <row r="98" spans="1:6" x14ac:dyDescent="0.2">
      <c r="A98" s="454"/>
      <c r="B98" s="454"/>
      <c r="C98" s="454"/>
      <c r="D98" s="454"/>
      <c r="E98" s="454"/>
      <c r="F98" s="454"/>
    </row>
    <row r="99" spans="1:6" x14ac:dyDescent="0.2">
      <c r="A99" s="454"/>
      <c r="B99" s="454"/>
      <c r="C99" s="454"/>
      <c r="D99" s="454"/>
      <c r="E99" s="454"/>
      <c r="F99" s="454"/>
    </row>
    <row r="100" spans="1:6" x14ac:dyDescent="0.2">
      <c r="A100" s="454"/>
      <c r="B100" s="454"/>
      <c r="C100" s="454"/>
      <c r="D100" s="454"/>
      <c r="E100" s="454"/>
      <c r="F100" s="454"/>
    </row>
    <row r="101" spans="1:6" x14ac:dyDescent="0.2">
      <c r="A101" s="454"/>
      <c r="B101" s="454"/>
      <c r="C101" s="454"/>
      <c r="D101" s="454"/>
      <c r="E101" s="454"/>
      <c r="F101" s="454"/>
    </row>
    <row r="102" spans="1:6" x14ac:dyDescent="0.2">
      <c r="A102" s="454"/>
      <c r="B102" s="454"/>
      <c r="C102" s="454"/>
      <c r="D102" s="454"/>
      <c r="E102" s="454"/>
      <c r="F102" s="454"/>
    </row>
    <row r="103" spans="1:6" x14ac:dyDescent="0.2">
      <c r="A103" s="454"/>
      <c r="B103" s="454"/>
      <c r="C103" s="454"/>
      <c r="D103" s="454"/>
      <c r="E103" s="454"/>
      <c r="F103" s="454"/>
    </row>
    <row r="104" spans="1:6" x14ac:dyDescent="0.2">
      <c r="A104" s="454"/>
      <c r="B104" s="454"/>
      <c r="C104" s="454"/>
      <c r="D104" s="454"/>
      <c r="E104" s="454"/>
      <c r="F104" s="454"/>
    </row>
    <row r="105" spans="1:6" x14ac:dyDescent="0.2">
      <c r="A105" s="454"/>
      <c r="B105" s="454"/>
      <c r="C105" s="454"/>
      <c r="D105" s="454"/>
      <c r="E105" s="454"/>
      <c r="F105" s="454"/>
    </row>
    <row r="106" spans="1:6" x14ac:dyDescent="0.2">
      <c r="A106" s="454"/>
      <c r="B106" s="454"/>
      <c r="C106" s="454"/>
      <c r="D106" s="454"/>
      <c r="E106" s="454"/>
      <c r="F106" s="454"/>
    </row>
    <row r="107" spans="1:6" x14ac:dyDescent="0.2">
      <c r="A107" s="454"/>
      <c r="B107" s="454"/>
      <c r="C107" s="454"/>
      <c r="D107" s="454"/>
      <c r="E107" s="454"/>
      <c r="F107" s="454"/>
    </row>
    <row r="108" spans="1:6" x14ac:dyDescent="0.2">
      <c r="A108" s="454"/>
      <c r="B108" s="454"/>
      <c r="C108" s="454"/>
      <c r="D108" s="454"/>
      <c r="E108" s="454"/>
      <c r="F108" s="454"/>
    </row>
    <row r="109" spans="1:6" x14ac:dyDescent="0.2">
      <c r="A109" s="454"/>
      <c r="B109" s="454"/>
      <c r="C109" s="454"/>
      <c r="D109" s="454"/>
      <c r="E109" s="454"/>
      <c r="F109" s="454"/>
    </row>
    <row r="110" spans="1:6" x14ac:dyDescent="0.2">
      <c r="A110" s="454"/>
      <c r="B110" s="454"/>
      <c r="C110" s="454"/>
      <c r="D110" s="454"/>
      <c r="E110" s="454"/>
      <c r="F110" s="454"/>
    </row>
    <row r="111" spans="1:6" x14ac:dyDescent="0.2">
      <c r="A111" s="454"/>
      <c r="B111" s="454"/>
      <c r="C111" s="454"/>
      <c r="D111" s="454"/>
      <c r="E111" s="454"/>
      <c r="F111" s="454"/>
    </row>
    <row r="112" spans="1:6" x14ac:dyDescent="0.2">
      <c r="A112" s="454"/>
      <c r="B112" s="454"/>
      <c r="C112" s="454"/>
      <c r="D112" s="454"/>
      <c r="E112" s="454"/>
      <c r="F112" s="454"/>
    </row>
    <row r="113" spans="1:6" x14ac:dyDescent="0.2">
      <c r="A113" s="454"/>
      <c r="B113" s="454"/>
      <c r="C113" s="454"/>
      <c r="D113" s="454"/>
      <c r="E113" s="454"/>
      <c r="F113" s="454"/>
    </row>
    <row r="114" spans="1:6" x14ac:dyDescent="0.2">
      <c r="A114" s="454"/>
      <c r="B114" s="454"/>
      <c r="C114" s="454"/>
      <c r="D114" s="454"/>
      <c r="E114" s="454"/>
      <c r="F114" s="454"/>
    </row>
    <row r="115" spans="1:6" x14ac:dyDescent="0.2">
      <c r="A115" s="454"/>
      <c r="B115" s="454"/>
      <c r="C115" s="454"/>
      <c r="D115" s="454"/>
      <c r="E115" s="454"/>
      <c r="F115" s="454"/>
    </row>
    <row r="116" spans="1:6" x14ac:dyDescent="0.2">
      <c r="A116" s="454"/>
      <c r="B116" s="454"/>
      <c r="C116" s="454"/>
      <c r="D116" s="454"/>
      <c r="E116" s="454"/>
      <c r="F116" s="454"/>
    </row>
    <row r="117" spans="1:6" x14ac:dyDescent="0.2">
      <c r="A117" s="454"/>
      <c r="B117" s="454"/>
      <c r="C117" s="454"/>
      <c r="D117" s="454"/>
      <c r="E117" s="454"/>
      <c r="F117" s="454"/>
    </row>
    <row r="118" spans="1:6" x14ac:dyDescent="0.2">
      <c r="A118" s="454"/>
      <c r="B118" s="454"/>
      <c r="C118" s="454"/>
      <c r="D118" s="454"/>
      <c r="E118" s="454"/>
      <c r="F118" s="454"/>
    </row>
    <row r="119" spans="1:6" x14ac:dyDescent="0.2">
      <c r="A119" s="454"/>
      <c r="B119" s="454"/>
      <c r="C119" s="454"/>
      <c r="D119" s="454"/>
      <c r="E119" s="454"/>
      <c r="F119" s="454"/>
    </row>
    <row r="120" spans="1:6" x14ac:dyDescent="0.2">
      <c r="A120" s="454"/>
      <c r="B120" s="454"/>
      <c r="C120" s="454"/>
      <c r="D120" s="454"/>
      <c r="E120" s="454"/>
      <c r="F120" s="454"/>
    </row>
    <row r="121" spans="1:6" x14ac:dyDescent="0.2">
      <c r="A121" s="454"/>
      <c r="B121" s="454"/>
      <c r="C121" s="454"/>
      <c r="D121" s="454"/>
      <c r="E121" s="454"/>
      <c r="F121" s="454"/>
    </row>
    <row r="122" spans="1:6" x14ac:dyDescent="0.2">
      <c r="A122" s="454"/>
      <c r="B122" s="454"/>
      <c r="C122" s="454"/>
      <c r="D122" s="454"/>
      <c r="E122" s="454"/>
      <c r="F122" s="454"/>
    </row>
    <row r="123" spans="1:6" x14ac:dyDescent="0.2">
      <c r="A123" s="454"/>
      <c r="B123" s="454"/>
      <c r="C123" s="454"/>
      <c r="D123" s="454"/>
      <c r="E123" s="454"/>
      <c r="F123" s="454"/>
    </row>
    <row r="124" spans="1:6" x14ac:dyDescent="0.2">
      <c r="A124" s="454"/>
      <c r="B124" s="454"/>
      <c r="C124" s="454"/>
      <c r="D124" s="454"/>
      <c r="E124" s="454"/>
      <c r="F124" s="454"/>
    </row>
    <row r="125" spans="1:6" x14ac:dyDescent="0.2">
      <c r="A125" s="454"/>
      <c r="B125" s="454"/>
      <c r="C125" s="454"/>
      <c r="D125" s="454"/>
      <c r="E125" s="454"/>
      <c r="F125" s="454"/>
    </row>
    <row r="126" spans="1:6" x14ac:dyDescent="0.2">
      <c r="A126" s="454"/>
      <c r="B126" s="454"/>
      <c r="C126" s="454"/>
      <c r="D126" s="454"/>
      <c r="E126" s="454"/>
      <c r="F126" s="454"/>
    </row>
    <row r="127" spans="1:6" x14ac:dyDescent="0.2">
      <c r="A127" s="454"/>
      <c r="B127" s="454"/>
      <c r="C127" s="454"/>
      <c r="D127" s="454"/>
      <c r="E127" s="454"/>
      <c r="F127" s="454"/>
    </row>
    <row r="128" spans="1:6" x14ac:dyDescent="0.2">
      <c r="A128" s="454"/>
      <c r="B128" s="454"/>
      <c r="C128" s="454"/>
      <c r="D128" s="454"/>
      <c r="E128" s="454"/>
      <c r="F128" s="454"/>
    </row>
    <row r="129" spans="1:6" x14ac:dyDescent="0.2">
      <c r="A129" s="454"/>
      <c r="B129" s="454"/>
      <c r="C129" s="454"/>
      <c r="D129" s="454"/>
      <c r="E129" s="454"/>
      <c r="F129" s="454"/>
    </row>
    <row r="130" spans="1:6" x14ac:dyDescent="0.2">
      <c r="A130" s="454"/>
      <c r="B130" s="454"/>
      <c r="C130" s="454"/>
      <c r="D130" s="454"/>
      <c r="E130" s="454"/>
      <c r="F130" s="454"/>
    </row>
    <row r="131" spans="1:6" x14ac:dyDescent="0.2">
      <c r="A131" s="454"/>
      <c r="B131" s="454"/>
      <c r="C131" s="454"/>
      <c r="D131" s="454"/>
      <c r="E131" s="454"/>
      <c r="F131" s="454"/>
    </row>
    <row r="132" spans="1:6" x14ac:dyDescent="0.2">
      <c r="A132" s="454"/>
      <c r="B132" s="454"/>
      <c r="C132" s="454"/>
      <c r="D132" s="454"/>
      <c r="E132" s="454"/>
      <c r="F132" s="454"/>
    </row>
    <row r="133" spans="1:6" x14ac:dyDescent="0.2">
      <c r="A133" s="454"/>
      <c r="B133" s="454"/>
      <c r="C133" s="454"/>
      <c r="D133" s="454"/>
      <c r="E133" s="454"/>
      <c r="F133" s="454"/>
    </row>
    <row r="134" spans="1:6" x14ac:dyDescent="0.2">
      <c r="A134" s="454"/>
      <c r="B134" s="454"/>
      <c r="C134" s="454"/>
      <c r="D134" s="454"/>
      <c r="E134" s="454"/>
      <c r="F134" s="454"/>
    </row>
    <row r="135" spans="1:6" x14ac:dyDescent="0.2">
      <c r="A135" s="454"/>
      <c r="B135" s="454"/>
      <c r="C135" s="454"/>
      <c r="D135" s="454"/>
      <c r="E135" s="454"/>
      <c r="F135" s="454"/>
    </row>
    <row r="136" spans="1:6" x14ac:dyDescent="0.2">
      <c r="A136" s="454"/>
      <c r="B136" s="454"/>
      <c r="C136" s="454"/>
      <c r="D136" s="454"/>
      <c r="E136" s="454"/>
      <c r="F136" s="454"/>
    </row>
    <row r="137" spans="1:6" x14ac:dyDescent="0.2">
      <c r="A137" s="454"/>
      <c r="B137" s="454"/>
      <c r="C137" s="454"/>
      <c r="D137" s="454"/>
      <c r="E137" s="454"/>
      <c r="F137" s="454"/>
    </row>
    <row r="138" spans="1:6" x14ac:dyDescent="0.2">
      <c r="A138" s="454"/>
      <c r="B138" s="454"/>
      <c r="C138" s="454"/>
      <c r="D138" s="454"/>
      <c r="E138" s="454"/>
      <c r="F138" s="454"/>
    </row>
    <row r="139" spans="1:6" x14ac:dyDescent="0.2">
      <c r="A139" s="454"/>
      <c r="B139" s="454"/>
      <c r="C139" s="454"/>
      <c r="D139" s="454"/>
      <c r="E139" s="454"/>
      <c r="F139" s="454"/>
    </row>
    <row r="140" spans="1:6" x14ac:dyDescent="0.2">
      <c r="A140" s="454"/>
      <c r="B140" s="454"/>
      <c r="C140" s="454"/>
      <c r="D140" s="454"/>
      <c r="E140" s="454"/>
      <c r="F140" s="454"/>
    </row>
    <row r="141" spans="1:6" x14ac:dyDescent="0.2">
      <c r="A141" s="454"/>
      <c r="B141" s="454"/>
      <c r="C141" s="454"/>
      <c r="D141" s="454"/>
      <c r="E141" s="454"/>
      <c r="F141" s="454"/>
    </row>
    <row r="142" spans="1:6" x14ac:dyDescent="0.2">
      <c r="A142" s="454"/>
      <c r="B142" s="454"/>
      <c r="C142" s="454"/>
      <c r="D142" s="454"/>
      <c r="E142" s="454"/>
      <c r="F142" s="454"/>
    </row>
    <row r="143" spans="1:6" x14ac:dyDescent="0.2">
      <c r="A143" s="454"/>
      <c r="B143" s="454"/>
      <c r="C143" s="454"/>
      <c r="D143" s="454"/>
      <c r="E143" s="454"/>
      <c r="F143" s="454"/>
    </row>
    <row r="144" spans="1:6" x14ac:dyDescent="0.2">
      <c r="A144" s="454"/>
      <c r="B144" s="454"/>
      <c r="C144" s="454"/>
      <c r="D144" s="454"/>
      <c r="E144" s="454"/>
      <c r="F144" s="454"/>
    </row>
    <row r="145" spans="1:6" x14ac:dyDescent="0.2">
      <c r="A145" s="454"/>
      <c r="B145" s="454"/>
      <c r="C145" s="454"/>
      <c r="D145" s="454"/>
      <c r="E145" s="454"/>
      <c r="F145" s="454"/>
    </row>
    <row r="146" spans="1:6" x14ac:dyDescent="0.2">
      <c r="A146" s="454"/>
      <c r="B146" s="454"/>
      <c r="C146" s="454"/>
      <c r="D146" s="454"/>
      <c r="E146" s="454"/>
      <c r="F146" s="454"/>
    </row>
    <row r="147" spans="1:6" x14ac:dyDescent="0.2">
      <c r="A147" s="454"/>
      <c r="B147" s="454"/>
      <c r="C147" s="454"/>
      <c r="D147" s="454"/>
      <c r="E147" s="454"/>
      <c r="F147" s="454"/>
    </row>
    <row r="148" spans="1:6" x14ac:dyDescent="0.2">
      <c r="A148" s="454"/>
      <c r="B148" s="454"/>
      <c r="C148" s="454"/>
      <c r="D148" s="454"/>
      <c r="E148" s="454"/>
      <c r="F148" s="454"/>
    </row>
    <row r="149" spans="1:6" x14ac:dyDescent="0.2">
      <c r="A149" s="454"/>
      <c r="B149" s="454"/>
      <c r="C149" s="454"/>
      <c r="D149" s="454"/>
      <c r="E149" s="454"/>
      <c r="F149" s="454"/>
    </row>
    <row r="150" spans="1:6" x14ac:dyDescent="0.2">
      <c r="A150" s="454"/>
      <c r="B150" s="454"/>
      <c r="C150" s="454"/>
      <c r="D150" s="454"/>
      <c r="E150" s="454"/>
      <c r="F150" s="454"/>
    </row>
    <row r="151" spans="1:6" x14ac:dyDescent="0.2">
      <c r="A151" s="454"/>
      <c r="B151" s="454"/>
      <c r="C151" s="454"/>
      <c r="D151" s="454"/>
      <c r="E151" s="454"/>
      <c r="F151" s="454"/>
    </row>
    <row r="152" spans="1:6" x14ac:dyDescent="0.2">
      <c r="A152" s="454"/>
      <c r="B152" s="454"/>
      <c r="C152" s="454"/>
      <c r="D152" s="454"/>
      <c r="E152" s="454"/>
      <c r="F152" s="454"/>
    </row>
    <row r="153" spans="1:6" x14ac:dyDescent="0.2">
      <c r="A153" s="454"/>
      <c r="B153" s="454"/>
      <c r="C153" s="454"/>
      <c r="D153" s="454"/>
      <c r="E153" s="454"/>
      <c r="F153" s="454"/>
    </row>
    <row r="154" spans="1:6" x14ac:dyDescent="0.2">
      <c r="A154" s="454"/>
      <c r="B154" s="454"/>
      <c r="C154" s="454"/>
      <c r="D154" s="454"/>
      <c r="E154" s="454"/>
      <c r="F154" s="454"/>
    </row>
    <row r="155" spans="1:6" x14ac:dyDescent="0.2">
      <c r="A155" s="454"/>
      <c r="B155" s="454"/>
      <c r="C155" s="454"/>
      <c r="D155" s="454"/>
      <c r="E155" s="454"/>
      <c r="F155" s="454"/>
    </row>
    <row r="156" spans="1:6" x14ac:dyDescent="0.2">
      <c r="A156" s="454"/>
      <c r="B156" s="454"/>
      <c r="C156" s="454"/>
      <c r="D156" s="454"/>
      <c r="E156" s="454"/>
      <c r="F156" s="454"/>
    </row>
    <row r="157" spans="1:6" x14ac:dyDescent="0.2">
      <c r="A157" s="454"/>
      <c r="B157" s="454"/>
      <c r="C157" s="454"/>
      <c r="D157" s="454"/>
      <c r="E157" s="454"/>
      <c r="F157" s="454"/>
    </row>
    <row r="158" spans="1:6" x14ac:dyDescent="0.2">
      <c r="A158" s="454"/>
      <c r="B158" s="454"/>
      <c r="C158" s="454"/>
      <c r="D158" s="454"/>
      <c r="E158" s="454"/>
      <c r="F158" s="454"/>
    </row>
    <row r="159" spans="1:6" x14ac:dyDescent="0.2">
      <c r="A159" s="454"/>
      <c r="B159" s="454"/>
      <c r="C159" s="454"/>
      <c r="D159" s="454"/>
      <c r="E159" s="454"/>
      <c r="F159" s="454"/>
    </row>
    <row r="160" spans="1:6" x14ac:dyDescent="0.2">
      <c r="A160" s="454"/>
      <c r="B160" s="454"/>
      <c r="C160" s="454"/>
      <c r="D160" s="454"/>
      <c r="E160" s="454"/>
      <c r="F160" s="454"/>
    </row>
    <row r="161" spans="1:6" x14ac:dyDescent="0.2">
      <c r="A161" s="454"/>
      <c r="B161" s="454"/>
      <c r="C161" s="454"/>
      <c r="D161" s="454"/>
      <c r="E161" s="454"/>
      <c r="F161" s="454"/>
    </row>
    <row r="162" spans="1:6" x14ac:dyDescent="0.2">
      <c r="A162" s="454"/>
      <c r="B162" s="454"/>
      <c r="C162" s="454"/>
      <c r="D162" s="454"/>
      <c r="E162" s="454"/>
      <c r="F162" s="454"/>
    </row>
    <row r="163" spans="1:6" x14ac:dyDescent="0.2">
      <c r="A163" s="454"/>
      <c r="B163" s="454"/>
      <c r="C163" s="454"/>
      <c r="D163" s="454"/>
      <c r="E163" s="454"/>
      <c r="F163" s="454"/>
    </row>
    <row r="164" spans="1:6" x14ac:dyDescent="0.2">
      <c r="A164" s="454"/>
      <c r="B164" s="454"/>
      <c r="C164" s="454"/>
      <c r="D164" s="454"/>
      <c r="E164" s="454"/>
      <c r="F164" s="454"/>
    </row>
    <row r="165" spans="1:6" x14ac:dyDescent="0.2">
      <c r="A165" s="454"/>
      <c r="B165" s="454"/>
      <c r="C165" s="454"/>
      <c r="D165" s="454"/>
      <c r="E165" s="454"/>
      <c r="F165" s="454"/>
    </row>
    <row r="166" spans="1:6" x14ac:dyDescent="0.2">
      <c r="A166" s="454"/>
      <c r="B166" s="454"/>
      <c r="C166" s="454"/>
      <c r="D166" s="454"/>
      <c r="E166" s="454"/>
      <c r="F166" s="454"/>
    </row>
    <row r="167" spans="1:6" x14ac:dyDescent="0.2">
      <c r="A167" s="454"/>
      <c r="B167" s="454"/>
      <c r="C167" s="454"/>
      <c r="D167" s="454"/>
      <c r="E167" s="454"/>
      <c r="F167" s="454"/>
    </row>
    <row r="168" spans="1:6" x14ac:dyDescent="0.2">
      <c r="A168" s="454"/>
      <c r="B168" s="454"/>
      <c r="C168" s="454"/>
      <c r="D168" s="454"/>
      <c r="E168" s="454"/>
      <c r="F168" s="454"/>
    </row>
    <row r="169" spans="1:6" x14ac:dyDescent="0.2">
      <c r="A169" s="454"/>
      <c r="B169" s="454"/>
      <c r="C169" s="454"/>
      <c r="D169" s="454"/>
      <c r="E169" s="454"/>
      <c r="F169" s="454"/>
    </row>
    <row r="170" spans="1:6" x14ac:dyDescent="0.2">
      <c r="A170" s="454"/>
      <c r="B170" s="454"/>
      <c r="C170" s="454"/>
      <c r="D170" s="454"/>
      <c r="E170" s="454"/>
      <c r="F170" s="454"/>
    </row>
    <row r="171" spans="1:6" x14ac:dyDescent="0.2">
      <c r="A171" s="454"/>
      <c r="B171" s="454"/>
      <c r="C171" s="454"/>
      <c r="D171" s="454"/>
      <c r="E171" s="454"/>
      <c r="F171" s="454"/>
    </row>
    <row r="172" spans="1:6" x14ac:dyDescent="0.2">
      <c r="A172" s="454"/>
      <c r="B172" s="454"/>
      <c r="C172" s="454"/>
      <c r="D172" s="454"/>
      <c r="E172" s="454"/>
      <c r="F172" s="454"/>
    </row>
    <row r="173" spans="1:6" x14ac:dyDescent="0.2">
      <c r="A173" s="454"/>
      <c r="B173" s="454"/>
      <c r="C173" s="454"/>
      <c r="D173" s="454"/>
      <c r="E173" s="454"/>
      <c r="F173" s="454"/>
    </row>
    <row r="174" spans="1:6" x14ac:dyDescent="0.2">
      <c r="A174" s="454"/>
      <c r="B174" s="454"/>
      <c r="C174" s="454"/>
      <c r="D174" s="454"/>
      <c r="E174" s="454"/>
      <c r="F174" s="454"/>
    </row>
    <row r="175" spans="1:6" x14ac:dyDescent="0.2">
      <c r="A175" s="454"/>
      <c r="B175" s="454"/>
      <c r="C175" s="454"/>
      <c r="D175" s="454"/>
      <c r="E175" s="454"/>
      <c r="F175" s="454"/>
    </row>
    <row r="176" spans="1:6" x14ac:dyDescent="0.2">
      <c r="A176" s="454"/>
      <c r="B176" s="454"/>
      <c r="C176" s="454"/>
      <c r="D176" s="454"/>
      <c r="E176" s="454"/>
      <c r="F176" s="454"/>
    </row>
    <row r="177" spans="1:6" x14ac:dyDescent="0.2">
      <c r="A177" s="454"/>
      <c r="B177" s="454"/>
      <c r="C177" s="454"/>
      <c r="D177" s="454"/>
      <c r="E177" s="454"/>
      <c r="F177" s="454"/>
    </row>
    <row r="178" spans="1:6" x14ac:dyDescent="0.2">
      <c r="A178" s="454"/>
      <c r="B178" s="454"/>
      <c r="C178" s="454"/>
      <c r="D178" s="454"/>
      <c r="E178" s="454"/>
      <c r="F178" s="454"/>
    </row>
    <row r="179" spans="1:6" x14ac:dyDescent="0.2">
      <c r="A179" s="454"/>
      <c r="B179" s="454"/>
      <c r="C179" s="454"/>
      <c r="D179" s="454"/>
      <c r="E179" s="454"/>
      <c r="F179" s="454"/>
    </row>
    <row r="180" spans="1:6" x14ac:dyDescent="0.2">
      <c r="A180" s="454"/>
      <c r="B180" s="454"/>
      <c r="C180" s="454"/>
      <c r="D180" s="454"/>
      <c r="E180" s="454"/>
      <c r="F180" s="454"/>
    </row>
    <row r="181" spans="1:6" x14ac:dyDescent="0.2">
      <c r="A181" s="454"/>
      <c r="B181" s="454"/>
      <c r="C181" s="454"/>
      <c r="D181" s="454"/>
      <c r="E181" s="454"/>
      <c r="F181" s="454"/>
    </row>
    <row r="182" spans="1:6" x14ac:dyDescent="0.2">
      <c r="A182" s="454"/>
      <c r="B182" s="454"/>
      <c r="C182" s="454"/>
      <c r="D182" s="454"/>
      <c r="E182" s="454"/>
      <c r="F182" s="454"/>
    </row>
    <row r="183" spans="1:6" x14ac:dyDescent="0.2">
      <c r="A183" s="454"/>
      <c r="B183" s="454"/>
      <c r="C183" s="454"/>
      <c r="D183" s="454"/>
      <c r="E183" s="454"/>
      <c r="F183" s="454"/>
    </row>
    <row r="184" spans="1:6" x14ac:dyDescent="0.2">
      <c r="A184" s="454"/>
      <c r="B184" s="454"/>
      <c r="C184" s="454"/>
      <c r="D184" s="454"/>
      <c r="E184" s="454"/>
      <c r="F184" s="454"/>
    </row>
    <row r="185" spans="1:6" x14ac:dyDescent="0.2">
      <c r="A185" s="454"/>
      <c r="B185" s="454"/>
      <c r="C185" s="454"/>
      <c r="D185" s="454"/>
      <c r="E185" s="454"/>
      <c r="F185" s="454"/>
    </row>
    <row r="186" spans="1:6" x14ac:dyDescent="0.2">
      <c r="A186" s="454"/>
      <c r="B186" s="454"/>
      <c r="C186" s="454"/>
      <c r="D186" s="454"/>
      <c r="E186" s="454"/>
      <c r="F186" s="454"/>
    </row>
    <row r="187" spans="1:6" x14ac:dyDescent="0.2">
      <c r="A187" s="454"/>
      <c r="B187" s="454"/>
      <c r="C187" s="454"/>
      <c r="D187" s="454"/>
      <c r="E187" s="454"/>
      <c r="F187" s="454"/>
    </row>
    <row r="188" spans="1:6" x14ac:dyDescent="0.2">
      <c r="A188" s="454"/>
      <c r="B188" s="454"/>
      <c r="C188" s="454"/>
      <c r="D188" s="454"/>
      <c r="E188" s="454"/>
      <c r="F188" s="454"/>
    </row>
    <row r="189" spans="1:6" x14ac:dyDescent="0.2">
      <c r="A189" s="454"/>
      <c r="B189" s="454"/>
      <c r="C189" s="454"/>
      <c r="D189" s="454"/>
      <c r="E189" s="454"/>
      <c r="F189" s="454"/>
    </row>
    <row r="190" spans="1:6" x14ac:dyDescent="0.2">
      <c r="A190" s="454"/>
      <c r="B190" s="454"/>
      <c r="C190" s="454"/>
      <c r="D190" s="454"/>
      <c r="E190" s="454"/>
      <c r="F190" s="454"/>
    </row>
    <row r="191" spans="1:6" x14ac:dyDescent="0.2">
      <c r="A191" s="454"/>
      <c r="B191" s="454"/>
      <c r="C191" s="454"/>
      <c r="D191" s="454"/>
      <c r="E191" s="454"/>
      <c r="F191" s="454"/>
    </row>
    <row r="192" spans="1:6" x14ac:dyDescent="0.2">
      <c r="A192" s="454"/>
      <c r="B192" s="454"/>
      <c r="C192" s="454"/>
      <c r="D192" s="454"/>
      <c r="E192" s="454"/>
      <c r="F192" s="454"/>
    </row>
    <row r="193" spans="1:6" x14ac:dyDescent="0.2">
      <c r="A193" s="454"/>
      <c r="B193" s="454"/>
      <c r="C193" s="454"/>
      <c r="D193" s="454"/>
      <c r="E193" s="454"/>
      <c r="F193" s="454"/>
    </row>
    <row r="194" spans="1:6" x14ac:dyDescent="0.2">
      <c r="A194" s="454"/>
      <c r="B194" s="454"/>
      <c r="C194" s="454"/>
      <c r="D194" s="454"/>
      <c r="E194" s="454"/>
      <c r="F194" s="454"/>
    </row>
    <row r="195" spans="1:6" x14ac:dyDescent="0.2">
      <c r="A195" s="454"/>
      <c r="B195" s="454"/>
      <c r="C195" s="454"/>
      <c r="D195" s="454"/>
      <c r="E195" s="454"/>
      <c r="F195" s="454"/>
    </row>
    <row r="196" spans="1:6" x14ac:dyDescent="0.2">
      <c r="A196" s="454"/>
      <c r="B196" s="454"/>
      <c r="C196" s="454"/>
      <c r="D196" s="454"/>
      <c r="E196" s="454"/>
      <c r="F196" s="454"/>
    </row>
    <row r="197" spans="1:6" x14ac:dyDescent="0.2">
      <c r="A197" s="454"/>
      <c r="B197" s="454"/>
      <c r="C197" s="454"/>
      <c r="D197" s="454"/>
      <c r="E197" s="454"/>
      <c r="F197" s="454"/>
    </row>
    <row r="198" spans="1:6" x14ac:dyDescent="0.2">
      <c r="A198" s="454"/>
      <c r="B198" s="454"/>
      <c r="C198" s="454"/>
      <c r="D198" s="454"/>
      <c r="E198" s="454"/>
      <c r="F198" s="454"/>
    </row>
    <row r="199" spans="1:6" x14ac:dyDescent="0.2">
      <c r="A199" s="454"/>
      <c r="B199" s="454"/>
      <c r="C199" s="454"/>
      <c r="D199" s="454"/>
      <c r="E199" s="454"/>
      <c r="F199" s="454"/>
    </row>
    <row r="200" spans="1:6" x14ac:dyDescent="0.2">
      <c r="A200" s="454"/>
      <c r="B200" s="454"/>
      <c r="C200" s="454"/>
      <c r="D200" s="454"/>
      <c r="E200" s="454"/>
      <c r="F200" s="454"/>
    </row>
    <row r="201" spans="1:6" x14ac:dyDescent="0.2">
      <c r="A201" s="454"/>
      <c r="B201" s="454"/>
      <c r="C201" s="454"/>
      <c r="D201" s="454"/>
      <c r="E201" s="454"/>
      <c r="F201" s="454"/>
    </row>
    <row r="202" spans="1:6" x14ac:dyDescent="0.2">
      <c r="A202" s="454"/>
      <c r="B202" s="454"/>
      <c r="C202" s="454"/>
      <c r="D202" s="454"/>
      <c r="E202" s="454"/>
      <c r="F202" s="454"/>
    </row>
    <row r="203" spans="1:6" x14ac:dyDescent="0.2">
      <c r="A203" s="454"/>
      <c r="B203" s="454"/>
      <c r="C203" s="454"/>
      <c r="D203" s="454"/>
      <c r="E203" s="454"/>
      <c r="F203" s="454"/>
    </row>
    <row r="204" spans="1:6" x14ac:dyDescent="0.2">
      <c r="A204" s="454"/>
      <c r="B204" s="454"/>
      <c r="C204" s="454"/>
      <c r="D204" s="454"/>
      <c r="E204" s="454"/>
      <c r="F204" s="454"/>
    </row>
    <row r="205" spans="1:6" x14ac:dyDescent="0.2">
      <c r="A205" s="454"/>
      <c r="B205" s="454"/>
      <c r="C205" s="454"/>
      <c r="D205" s="454"/>
      <c r="E205" s="454"/>
      <c r="F205" s="454"/>
    </row>
    <row r="206" spans="1:6" x14ac:dyDescent="0.2">
      <c r="A206" s="454"/>
      <c r="B206" s="454"/>
      <c r="C206" s="454"/>
      <c r="D206" s="454"/>
      <c r="E206" s="454"/>
      <c r="F206" s="454"/>
    </row>
    <row r="207" spans="1:6" x14ac:dyDescent="0.2">
      <c r="A207" s="454"/>
      <c r="B207" s="454"/>
      <c r="C207" s="454"/>
      <c r="D207" s="454"/>
      <c r="E207" s="454"/>
      <c r="F207" s="454"/>
    </row>
    <row r="208" spans="1:6" x14ac:dyDescent="0.2">
      <c r="A208" s="454"/>
      <c r="B208" s="454"/>
      <c r="C208" s="454"/>
      <c r="D208" s="454"/>
      <c r="E208" s="454"/>
      <c r="F208" s="454"/>
    </row>
    <row r="209" spans="1:6" x14ac:dyDescent="0.2">
      <c r="A209" s="454"/>
      <c r="B209" s="454"/>
      <c r="C209" s="454"/>
      <c r="D209" s="454"/>
      <c r="E209" s="454"/>
      <c r="F209" s="454"/>
    </row>
    <row r="210" spans="1:6" x14ac:dyDescent="0.2">
      <c r="A210" s="454"/>
      <c r="B210" s="454"/>
      <c r="C210" s="454"/>
      <c r="D210" s="454"/>
      <c r="E210" s="454"/>
      <c r="F210" s="454"/>
    </row>
    <row r="211" spans="1:6" x14ac:dyDescent="0.2">
      <c r="A211" s="454"/>
      <c r="B211" s="454"/>
      <c r="C211" s="454"/>
      <c r="D211" s="454"/>
      <c r="E211" s="454"/>
      <c r="F211" s="454"/>
    </row>
    <row r="212" spans="1:6" x14ac:dyDescent="0.2">
      <c r="A212" s="454"/>
      <c r="B212" s="454"/>
      <c r="C212" s="454"/>
      <c r="D212" s="454"/>
      <c r="E212" s="454"/>
      <c r="F212" s="454"/>
    </row>
    <row r="213" spans="1:6" x14ac:dyDescent="0.2">
      <c r="A213" s="454"/>
      <c r="B213" s="454"/>
      <c r="C213" s="454"/>
      <c r="D213" s="454"/>
      <c r="E213" s="454"/>
      <c r="F213" s="454"/>
    </row>
    <row r="214" spans="1:6" x14ac:dyDescent="0.2">
      <c r="A214" s="454"/>
      <c r="B214" s="454"/>
      <c r="C214" s="454"/>
      <c r="D214" s="454"/>
      <c r="E214" s="454"/>
      <c r="F214" s="454"/>
    </row>
    <row r="215" spans="1:6" x14ac:dyDescent="0.2">
      <c r="A215" s="454"/>
      <c r="B215" s="454"/>
      <c r="C215" s="454"/>
      <c r="D215" s="454"/>
      <c r="E215" s="454"/>
      <c r="F215" s="454"/>
    </row>
    <row r="216" spans="1:6" x14ac:dyDescent="0.2">
      <c r="A216" s="454"/>
      <c r="B216" s="454"/>
      <c r="C216" s="454"/>
      <c r="D216" s="454"/>
      <c r="E216" s="454"/>
      <c r="F216" s="454"/>
    </row>
    <row r="217" spans="1:6" x14ac:dyDescent="0.2">
      <c r="A217" s="454"/>
      <c r="B217" s="454"/>
      <c r="C217" s="454"/>
      <c r="D217" s="454"/>
      <c r="E217" s="454"/>
      <c r="F217" s="454"/>
    </row>
    <row r="218" spans="1:6" x14ac:dyDescent="0.2">
      <c r="A218" s="454"/>
      <c r="B218" s="454"/>
      <c r="C218" s="454"/>
      <c r="D218" s="454"/>
      <c r="E218" s="454"/>
      <c r="F218" s="454"/>
    </row>
    <row r="219" spans="1:6" x14ac:dyDescent="0.2">
      <c r="A219" s="454"/>
      <c r="B219" s="454"/>
      <c r="C219" s="454"/>
      <c r="D219" s="454"/>
      <c r="E219" s="454"/>
      <c r="F219" s="454"/>
    </row>
    <row r="220" spans="1:6" x14ac:dyDescent="0.2">
      <c r="A220" s="454"/>
      <c r="B220" s="454"/>
      <c r="C220" s="454"/>
      <c r="D220" s="454"/>
      <c r="E220" s="454"/>
      <c r="F220" s="454"/>
    </row>
    <row r="221" spans="1:6" x14ac:dyDescent="0.2">
      <c r="A221" s="454"/>
      <c r="B221" s="454"/>
      <c r="C221" s="454"/>
      <c r="D221" s="454"/>
      <c r="E221" s="454"/>
      <c r="F221" s="454"/>
    </row>
    <row r="222" spans="1:6" x14ac:dyDescent="0.2">
      <c r="A222" s="454"/>
      <c r="B222" s="454"/>
      <c r="C222" s="454"/>
      <c r="D222" s="454"/>
      <c r="E222" s="454"/>
      <c r="F222" s="454"/>
    </row>
    <row r="223" spans="1:6" x14ac:dyDescent="0.2">
      <c r="A223" s="454"/>
      <c r="B223" s="454"/>
      <c r="C223" s="454"/>
      <c r="D223" s="454"/>
      <c r="E223" s="454"/>
      <c r="F223" s="454"/>
    </row>
    <row r="224" spans="1:6" x14ac:dyDescent="0.2">
      <c r="A224" s="454"/>
      <c r="B224" s="454"/>
      <c r="C224" s="454"/>
      <c r="D224" s="454"/>
      <c r="E224" s="454"/>
      <c r="F224" s="454"/>
    </row>
    <row r="225" spans="1:6" x14ac:dyDescent="0.2">
      <c r="A225" s="454"/>
      <c r="B225" s="454"/>
      <c r="C225" s="454"/>
      <c r="D225" s="454"/>
      <c r="E225" s="454"/>
      <c r="F225" s="454"/>
    </row>
    <row r="226" spans="1:6" x14ac:dyDescent="0.2">
      <c r="A226" s="454"/>
      <c r="B226" s="454"/>
      <c r="C226" s="454"/>
      <c r="D226" s="454"/>
      <c r="E226" s="454"/>
      <c r="F226" s="454"/>
    </row>
    <row r="227" spans="1:6" x14ac:dyDescent="0.2">
      <c r="A227" s="454"/>
      <c r="B227" s="454"/>
      <c r="C227" s="454"/>
      <c r="D227" s="454"/>
      <c r="E227" s="454"/>
      <c r="F227" s="454"/>
    </row>
    <row r="228" spans="1:6" x14ac:dyDescent="0.2">
      <c r="A228" s="454"/>
      <c r="B228" s="454"/>
      <c r="C228" s="454"/>
      <c r="D228" s="454"/>
      <c r="E228" s="454"/>
      <c r="F228" s="454"/>
    </row>
    <row r="229" spans="1:6" x14ac:dyDescent="0.2">
      <c r="A229" s="454"/>
      <c r="B229" s="454"/>
      <c r="C229" s="454"/>
      <c r="D229" s="454"/>
      <c r="E229" s="454"/>
      <c r="F229" s="454"/>
    </row>
    <row r="230" spans="1:6" x14ac:dyDescent="0.2">
      <c r="A230" s="454"/>
      <c r="B230" s="454"/>
      <c r="C230" s="454"/>
      <c r="D230" s="454"/>
      <c r="E230" s="454"/>
      <c r="F230" s="454"/>
    </row>
    <row r="231" spans="1:6" x14ac:dyDescent="0.2">
      <c r="A231" s="454"/>
      <c r="B231" s="454"/>
      <c r="C231" s="454"/>
      <c r="D231" s="454"/>
      <c r="E231" s="454"/>
      <c r="F231" s="454"/>
    </row>
    <row r="232" spans="1:6" x14ac:dyDescent="0.2">
      <c r="A232" s="454"/>
      <c r="B232" s="454"/>
      <c r="C232" s="454"/>
      <c r="D232" s="454"/>
      <c r="E232" s="454"/>
      <c r="F232" s="454"/>
    </row>
    <row r="233" spans="1:6" x14ac:dyDescent="0.2">
      <c r="A233" s="454"/>
      <c r="B233" s="454"/>
      <c r="C233" s="454"/>
      <c r="D233" s="454"/>
      <c r="E233" s="454"/>
      <c r="F233" s="454"/>
    </row>
    <row r="234" spans="1:6" x14ac:dyDescent="0.2">
      <c r="A234" s="454"/>
      <c r="B234" s="454"/>
      <c r="C234" s="454"/>
      <c r="D234" s="454"/>
      <c r="E234" s="454"/>
      <c r="F234" s="454"/>
    </row>
    <row r="235" spans="1:6" x14ac:dyDescent="0.2">
      <c r="A235" s="454"/>
      <c r="B235" s="454"/>
      <c r="C235" s="454"/>
      <c r="D235" s="454"/>
      <c r="E235" s="454"/>
      <c r="F235" s="454"/>
    </row>
    <row r="236" spans="1:6" x14ac:dyDescent="0.2">
      <c r="A236" s="454"/>
      <c r="B236" s="454"/>
      <c r="C236" s="454"/>
      <c r="D236" s="454"/>
      <c r="E236" s="454"/>
      <c r="F236" s="454"/>
    </row>
    <row r="237" spans="1:6" x14ac:dyDescent="0.2">
      <c r="A237" s="454"/>
      <c r="B237" s="454"/>
      <c r="C237" s="454"/>
      <c r="D237" s="454"/>
      <c r="E237" s="454"/>
      <c r="F237" s="454"/>
    </row>
    <row r="238" spans="1:6" x14ac:dyDescent="0.2">
      <c r="A238" s="454"/>
      <c r="B238" s="454"/>
      <c r="C238" s="454"/>
      <c r="D238" s="454"/>
      <c r="E238" s="454"/>
      <c r="F238" s="454"/>
    </row>
    <row r="239" spans="1:6" x14ac:dyDescent="0.2">
      <c r="A239" s="454"/>
      <c r="B239" s="454"/>
      <c r="C239" s="454"/>
      <c r="D239" s="454"/>
      <c r="E239" s="454"/>
      <c r="F239" s="454"/>
    </row>
    <row r="240" spans="1:6" x14ac:dyDescent="0.2">
      <c r="A240" s="454"/>
      <c r="B240" s="454"/>
      <c r="C240" s="454"/>
      <c r="D240" s="454"/>
      <c r="E240" s="454"/>
      <c r="F240" s="454"/>
    </row>
    <row r="241" spans="1:6" x14ac:dyDescent="0.2">
      <c r="A241" s="454"/>
      <c r="B241" s="454"/>
      <c r="C241" s="454"/>
      <c r="D241" s="454"/>
      <c r="E241" s="454"/>
      <c r="F241" s="454"/>
    </row>
    <row r="242" spans="1:6" x14ac:dyDescent="0.2">
      <c r="A242" s="454"/>
      <c r="B242" s="454"/>
      <c r="C242" s="454"/>
      <c r="D242" s="454"/>
      <c r="E242" s="454"/>
      <c r="F242" s="454"/>
    </row>
    <row r="243" spans="1:6" x14ac:dyDescent="0.2">
      <c r="A243" s="454"/>
      <c r="B243" s="454"/>
      <c r="C243" s="454"/>
      <c r="D243" s="454"/>
      <c r="E243" s="454"/>
      <c r="F243" s="454"/>
    </row>
    <row r="244" spans="1:6" x14ac:dyDescent="0.2">
      <c r="A244" s="454"/>
      <c r="B244" s="454"/>
      <c r="C244" s="454"/>
      <c r="D244" s="454"/>
      <c r="E244" s="454"/>
      <c r="F244" s="454"/>
    </row>
    <row r="245" spans="1:6" x14ac:dyDescent="0.2">
      <c r="A245" s="454"/>
      <c r="B245" s="454"/>
      <c r="C245" s="454"/>
      <c r="D245" s="454"/>
      <c r="E245" s="454"/>
      <c r="F245" s="454"/>
    </row>
    <row r="246" spans="1:6" x14ac:dyDescent="0.2">
      <c r="A246" s="454"/>
      <c r="B246" s="454"/>
      <c r="C246" s="454"/>
      <c r="D246" s="454"/>
      <c r="E246" s="454"/>
      <c r="F246" s="454"/>
    </row>
    <row r="247" spans="1:6" x14ac:dyDescent="0.2">
      <c r="A247" s="454"/>
      <c r="B247" s="454"/>
      <c r="C247" s="454"/>
      <c r="D247" s="454"/>
      <c r="E247" s="454"/>
      <c r="F247" s="454"/>
    </row>
    <row r="248" spans="1:6" x14ac:dyDescent="0.2">
      <c r="A248" s="454"/>
      <c r="B248" s="454"/>
      <c r="C248" s="454"/>
      <c r="D248" s="454"/>
      <c r="E248" s="454"/>
      <c r="F248" s="454"/>
    </row>
    <row r="249" spans="1:6" x14ac:dyDescent="0.2">
      <c r="A249" s="454"/>
      <c r="B249" s="454"/>
      <c r="C249" s="454"/>
      <c r="D249" s="454"/>
      <c r="E249" s="454"/>
      <c r="F249" s="454"/>
    </row>
    <row r="250" spans="1:6" x14ac:dyDescent="0.2">
      <c r="A250" s="454"/>
      <c r="B250" s="454"/>
      <c r="C250" s="454"/>
      <c r="D250" s="454"/>
      <c r="E250" s="454"/>
      <c r="F250" s="454"/>
    </row>
    <row r="251" spans="1:6" x14ac:dyDescent="0.2">
      <c r="A251" s="454"/>
      <c r="B251" s="454"/>
      <c r="C251" s="454"/>
      <c r="D251" s="454"/>
      <c r="E251" s="454"/>
      <c r="F251" s="454"/>
    </row>
    <row r="252" spans="1:6" x14ac:dyDescent="0.2">
      <c r="A252" s="454"/>
      <c r="B252" s="454"/>
      <c r="C252" s="454"/>
      <c r="D252" s="454"/>
      <c r="E252" s="454"/>
      <c r="F252" s="454"/>
    </row>
    <row r="253" spans="1:6" x14ac:dyDescent="0.2">
      <c r="A253" s="454"/>
      <c r="B253" s="454"/>
      <c r="C253" s="454"/>
      <c r="D253" s="454"/>
      <c r="E253" s="454"/>
      <c r="F253" s="454"/>
    </row>
    <row r="254" spans="1:6" x14ac:dyDescent="0.2">
      <c r="A254" s="454"/>
      <c r="B254" s="454"/>
      <c r="C254" s="454"/>
      <c r="D254" s="454"/>
      <c r="E254" s="454"/>
      <c r="F254" s="454"/>
    </row>
    <row r="255" spans="1:6" x14ac:dyDescent="0.2">
      <c r="A255" s="454"/>
      <c r="B255" s="454"/>
      <c r="C255" s="454"/>
      <c r="D255" s="454"/>
      <c r="E255" s="454"/>
      <c r="F255" s="454"/>
    </row>
    <row r="256" spans="1:6" x14ac:dyDescent="0.2">
      <c r="A256" s="454"/>
      <c r="B256" s="454"/>
      <c r="C256" s="454"/>
      <c r="D256" s="454"/>
      <c r="E256" s="454"/>
      <c r="F256" s="454"/>
    </row>
    <row r="257" spans="1:6" x14ac:dyDescent="0.2">
      <c r="A257" s="454"/>
      <c r="B257" s="454"/>
      <c r="C257" s="454"/>
      <c r="D257" s="454"/>
      <c r="E257" s="454"/>
      <c r="F257" s="454"/>
    </row>
    <row r="258" spans="1:6" x14ac:dyDescent="0.2">
      <c r="A258" s="454"/>
      <c r="B258" s="454"/>
      <c r="C258" s="454"/>
      <c r="D258" s="454"/>
      <c r="E258" s="454"/>
      <c r="F258" s="454"/>
    </row>
    <row r="259" spans="1:6" x14ac:dyDescent="0.2">
      <c r="A259" s="454"/>
      <c r="B259" s="454"/>
      <c r="C259" s="454"/>
      <c r="D259" s="454"/>
      <c r="E259" s="454"/>
      <c r="F259" s="454"/>
    </row>
    <row r="260" spans="1:6" x14ac:dyDescent="0.2">
      <c r="A260" s="454"/>
      <c r="B260" s="454"/>
      <c r="C260" s="454"/>
      <c r="D260" s="454"/>
      <c r="E260" s="454"/>
      <c r="F260" s="454"/>
    </row>
    <row r="261" spans="1:6" x14ac:dyDescent="0.2">
      <c r="A261" s="454"/>
      <c r="B261" s="454"/>
      <c r="C261" s="454"/>
      <c r="D261" s="454"/>
      <c r="E261" s="454"/>
      <c r="F261" s="454"/>
    </row>
    <row r="262" spans="1:6" x14ac:dyDescent="0.2">
      <c r="A262" s="454"/>
      <c r="B262" s="454"/>
      <c r="C262" s="454"/>
      <c r="D262" s="454"/>
      <c r="E262" s="454"/>
      <c r="F262" s="454"/>
    </row>
    <row r="263" spans="1:6" x14ac:dyDescent="0.2">
      <c r="A263" s="454"/>
      <c r="B263" s="454"/>
      <c r="C263" s="454"/>
      <c r="D263" s="454"/>
      <c r="E263" s="454"/>
      <c r="F263" s="454"/>
    </row>
    <row r="264" spans="1:6" x14ac:dyDescent="0.2">
      <c r="A264" s="454"/>
      <c r="B264" s="454"/>
      <c r="C264" s="454"/>
      <c r="D264" s="454"/>
      <c r="E264" s="454"/>
      <c r="F264" s="454"/>
    </row>
    <row r="265" spans="1:6" x14ac:dyDescent="0.2">
      <c r="A265" s="454"/>
      <c r="B265" s="454"/>
      <c r="C265" s="454"/>
      <c r="D265" s="454"/>
      <c r="E265" s="454"/>
      <c r="F265" s="454"/>
    </row>
    <row r="266" spans="1:6" x14ac:dyDescent="0.2">
      <c r="A266" s="454"/>
      <c r="B266" s="454"/>
      <c r="C266" s="454"/>
      <c r="D266" s="454"/>
      <c r="E266" s="454"/>
      <c r="F266" s="454"/>
    </row>
    <row r="267" spans="1:6" x14ac:dyDescent="0.2">
      <c r="A267" s="454"/>
      <c r="B267" s="454"/>
      <c r="C267" s="454"/>
      <c r="D267" s="454"/>
      <c r="E267" s="454"/>
      <c r="F267" s="454"/>
    </row>
    <row r="268" spans="1:6" x14ac:dyDescent="0.2">
      <c r="A268" s="454"/>
      <c r="B268" s="454"/>
      <c r="C268" s="454"/>
      <c r="D268" s="454"/>
      <c r="E268" s="454"/>
      <c r="F268" s="454"/>
    </row>
    <row r="269" spans="1:6" x14ac:dyDescent="0.2">
      <c r="A269" s="454"/>
      <c r="B269" s="454"/>
      <c r="C269" s="454"/>
      <c r="D269" s="454"/>
      <c r="E269" s="454"/>
      <c r="F269" s="454"/>
    </row>
    <row r="270" spans="1:6" x14ac:dyDescent="0.2">
      <c r="A270" s="454"/>
      <c r="B270" s="454"/>
      <c r="C270" s="454"/>
      <c r="D270" s="454"/>
      <c r="E270" s="454"/>
      <c r="F270" s="454"/>
    </row>
    <row r="271" spans="1:6" x14ac:dyDescent="0.2">
      <c r="A271" s="454"/>
      <c r="B271" s="454"/>
      <c r="C271" s="454"/>
      <c r="D271" s="454"/>
      <c r="E271" s="454"/>
      <c r="F271" s="454"/>
    </row>
    <row r="272" spans="1:6" x14ac:dyDescent="0.2">
      <c r="A272" s="454"/>
      <c r="B272" s="454"/>
      <c r="C272" s="454"/>
      <c r="D272" s="454"/>
      <c r="E272" s="454"/>
      <c r="F272" s="454"/>
    </row>
    <row r="273" spans="1:6" x14ac:dyDescent="0.2">
      <c r="A273" s="454"/>
      <c r="B273" s="454"/>
      <c r="C273" s="454"/>
      <c r="D273" s="454"/>
      <c r="E273" s="454"/>
      <c r="F273" s="454"/>
    </row>
    <row r="274" spans="1:6" x14ac:dyDescent="0.2">
      <c r="A274" s="454"/>
      <c r="B274" s="454"/>
      <c r="C274" s="454"/>
      <c r="D274" s="454"/>
      <c r="E274" s="454"/>
      <c r="F274" s="454"/>
    </row>
    <row r="275" spans="1:6" x14ac:dyDescent="0.2">
      <c r="A275" s="454"/>
      <c r="B275" s="454"/>
      <c r="C275" s="454"/>
      <c r="D275" s="454"/>
      <c r="E275" s="454"/>
      <c r="F275" s="454"/>
    </row>
    <row r="276" spans="1:6" x14ac:dyDescent="0.2">
      <c r="A276" s="454"/>
      <c r="B276" s="454"/>
      <c r="C276" s="454"/>
      <c r="D276" s="454"/>
      <c r="E276" s="454"/>
      <c r="F276" s="454"/>
    </row>
    <row r="277" spans="1:6" x14ac:dyDescent="0.2">
      <c r="A277" s="454"/>
      <c r="B277" s="454"/>
      <c r="C277" s="454"/>
      <c r="D277" s="454"/>
      <c r="E277" s="454"/>
      <c r="F277" s="454"/>
    </row>
    <row r="278" spans="1:6" x14ac:dyDescent="0.2">
      <c r="A278" s="454"/>
      <c r="B278" s="454"/>
      <c r="C278" s="454"/>
      <c r="D278" s="454"/>
      <c r="E278" s="454"/>
      <c r="F278" s="454"/>
    </row>
    <row r="279" spans="1:6" x14ac:dyDescent="0.2">
      <c r="A279" s="454"/>
      <c r="B279" s="454"/>
      <c r="C279" s="454"/>
      <c r="D279" s="454"/>
      <c r="E279" s="454"/>
      <c r="F279" s="454"/>
    </row>
    <row r="280" spans="1:6" x14ac:dyDescent="0.2">
      <c r="A280" s="454"/>
      <c r="B280" s="454"/>
      <c r="C280" s="454"/>
      <c r="D280" s="454"/>
      <c r="E280" s="454"/>
      <c r="F280" s="454"/>
    </row>
    <row r="281" spans="1:6" x14ac:dyDescent="0.2">
      <c r="A281" s="454"/>
      <c r="B281" s="454"/>
      <c r="C281" s="454"/>
      <c r="D281" s="454"/>
      <c r="E281" s="454"/>
      <c r="F281" s="454"/>
    </row>
    <row r="282" spans="1:6" x14ac:dyDescent="0.2">
      <c r="A282" s="454"/>
      <c r="B282" s="454"/>
      <c r="C282" s="454"/>
      <c r="D282" s="454"/>
      <c r="E282" s="454"/>
      <c r="F282" s="454"/>
    </row>
    <row r="283" spans="1:6" x14ac:dyDescent="0.2">
      <c r="A283" s="454"/>
      <c r="B283" s="454"/>
      <c r="C283" s="454"/>
      <c r="D283" s="454"/>
      <c r="E283" s="454"/>
      <c r="F283" s="454"/>
    </row>
    <row r="284" spans="1:6" x14ac:dyDescent="0.2">
      <c r="A284" s="454"/>
      <c r="B284" s="454"/>
      <c r="C284" s="454"/>
      <c r="D284" s="454"/>
      <c r="E284" s="454"/>
      <c r="F284" s="454"/>
    </row>
    <row r="285" spans="1:6" x14ac:dyDescent="0.2">
      <c r="A285" s="454"/>
      <c r="B285" s="454"/>
      <c r="C285" s="454"/>
      <c r="D285" s="454"/>
      <c r="E285" s="454"/>
      <c r="F285" s="454"/>
    </row>
    <row r="286" spans="1:6" x14ac:dyDescent="0.2">
      <c r="A286" s="454"/>
      <c r="B286" s="454"/>
      <c r="C286" s="454"/>
      <c r="D286" s="454"/>
      <c r="E286" s="454"/>
      <c r="F286" s="454"/>
    </row>
    <row r="287" spans="1:6" x14ac:dyDescent="0.2">
      <c r="A287" s="454"/>
      <c r="B287" s="454"/>
      <c r="C287" s="454"/>
      <c r="D287" s="454"/>
      <c r="E287" s="454"/>
      <c r="F287" s="454"/>
    </row>
    <row r="288" spans="1:6" x14ac:dyDescent="0.2">
      <c r="A288" s="454"/>
      <c r="B288" s="454"/>
      <c r="C288" s="454"/>
      <c r="D288" s="454"/>
      <c r="E288" s="454"/>
      <c r="F288" s="454"/>
    </row>
    <row r="289" spans="1:6" x14ac:dyDescent="0.2">
      <c r="A289" s="454"/>
      <c r="B289" s="454"/>
      <c r="C289" s="454"/>
      <c r="D289" s="454"/>
      <c r="E289" s="454"/>
      <c r="F289" s="454"/>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3" customWidth="1"/>
    <col min="2" max="2" width="78.75" style="463" customWidth="1"/>
    <col min="3" max="5" width="10.25" style="463"/>
    <col min="6" max="6" width="4.25" style="463" customWidth="1"/>
    <col min="7" max="256" width="10.25" style="463"/>
    <col min="257" max="257" width="1.25" style="463" customWidth="1"/>
    <col min="258" max="258" width="78.75" style="463" customWidth="1"/>
    <col min="259" max="261" width="10.25" style="463"/>
    <col min="262" max="262" width="4.25" style="463" customWidth="1"/>
    <col min="263" max="512" width="10.25" style="463"/>
    <col min="513" max="513" width="1.25" style="463" customWidth="1"/>
    <col min="514" max="514" width="78.75" style="463" customWidth="1"/>
    <col min="515" max="517" width="10.25" style="463"/>
    <col min="518" max="518" width="4.25" style="463" customWidth="1"/>
    <col min="519" max="768" width="10.25" style="463"/>
    <col min="769" max="769" width="1.25" style="463" customWidth="1"/>
    <col min="770" max="770" width="78.75" style="463" customWidth="1"/>
    <col min="771" max="773" width="10.25" style="463"/>
    <col min="774" max="774" width="4.25" style="463" customWidth="1"/>
    <col min="775" max="1024" width="10.25" style="463"/>
    <col min="1025" max="1025" width="1.25" style="463" customWidth="1"/>
    <col min="1026" max="1026" width="78.75" style="463" customWidth="1"/>
    <col min="1027" max="1029" width="10.25" style="463"/>
    <col min="1030" max="1030" width="4.25" style="463" customWidth="1"/>
    <col min="1031" max="1280" width="10.25" style="463"/>
    <col min="1281" max="1281" width="1.25" style="463" customWidth="1"/>
    <col min="1282" max="1282" width="78.75" style="463" customWidth="1"/>
    <col min="1283" max="1285" width="10.25" style="463"/>
    <col min="1286" max="1286" width="4.25" style="463" customWidth="1"/>
    <col min="1287" max="1536" width="10.25" style="463"/>
    <col min="1537" max="1537" width="1.25" style="463" customWidth="1"/>
    <col min="1538" max="1538" width="78.75" style="463" customWidth="1"/>
    <col min="1539" max="1541" width="10.25" style="463"/>
    <col min="1542" max="1542" width="4.25" style="463" customWidth="1"/>
    <col min="1543" max="1792" width="10.25" style="463"/>
    <col min="1793" max="1793" width="1.25" style="463" customWidth="1"/>
    <col min="1794" max="1794" width="78.75" style="463" customWidth="1"/>
    <col min="1795" max="1797" width="10.25" style="463"/>
    <col min="1798" max="1798" width="4.25" style="463" customWidth="1"/>
    <col min="1799" max="2048" width="10.25" style="463"/>
    <col min="2049" max="2049" width="1.25" style="463" customWidth="1"/>
    <col min="2050" max="2050" width="78.75" style="463" customWidth="1"/>
    <col min="2051" max="2053" width="10.25" style="463"/>
    <col min="2054" max="2054" width="4.25" style="463" customWidth="1"/>
    <col min="2055" max="2304" width="10.25" style="463"/>
    <col min="2305" max="2305" width="1.25" style="463" customWidth="1"/>
    <col min="2306" max="2306" width="78.75" style="463" customWidth="1"/>
    <col min="2307" max="2309" width="10.25" style="463"/>
    <col min="2310" max="2310" width="4.25" style="463" customWidth="1"/>
    <col min="2311" max="2560" width="10.25" style="463"/>
    <col min="2561" max="2561" width="1.25" style="463" customWidth="1"/>
    <col min="2562" max="2562" width="78.75" style="463" customWidth="1"/>
    <col min="2563" max="2565" width="10.25" style="463"/>
    <col min="2566" max="2566" width="4.25" style="463" customWidth="1"/>
    <col min="2567" max="2816" width="10.25" style="463"/>
    <col min="2817" max="2817" width="1.25" style="463" customWidth="1"/>
    <col min="2818" max="2818" width="78.75" style="463" customWidth="1"/>
    <col min="2819" max="2821" width="10.25" style="463"/>
    <col min="2822" max="2822" width="4.25" style="463" customWidth="1"/>
    <col min="2823" max="3072" width="10.25" style="463"/>
    <col min="3073" max="3073" width="1.25" style="463" customWidth="1"/>
    <col min="3074" max="3074" width="78.75" style="463" customWidth="1"/>
    <col min="3075" max="3077" width="10.25" style="463"/>
    <col min="3078" max="3078" width="4.25" style="463" customWidth="1"/>
    <col min="3079" max="3328" width="10.25" style="463"/>
    <col min="3329" max="3329" width="1.25" style="463" customWidth="1"/>
    <col min="3330" max="3330" width="78.75" style="463" customWidth="1"/>
    <col min="3331" max="3333" width="10.25" style="463"/>
    <col min="3334" max="3334" width="4.25" style="463" customWidth="1"/>
    <col min="3335" max="3584" width="10.25" style="463"/>
    <col min="3585" max="3585" width="1.25" style="463" customWidth="1"/>
    <col min="3586" max="3586" width="78.75" style="463" customWidth="1"/>
    <col min="3587" max="3589" width="10.25" style="463"/>
    <col min="3590" max="3590" width="4.25" style="463" customWidth="1"/>
    <col min="3591" max="3840" width="10.25" style="463"/>
    <col min="3841" max="3841" width="1.25" style="463" customWidth="1"/>
    <col min="3842" max="3842" width="78.75" style="463" customWidth="1"/>
    <col min="3843" max="3845" width="10.25" style="463"/>
    <col min="3846" max="3846" width="4.25" style="463" customWidth="1"/>
    <col min="3847" max="4096" width="10.25" style="463"/>
    <col min="4097" max="4097" width="1.25" style="463" customWidth="1"/>
    <col min="4098" max="4098" width="78.75" style="463" customWidth="1"/>
    <col min="4099" max="4101" width="10.25" style="463"/>
    <col min="4102" max="4102" width="4.25" style="463" customWidth="1"/>
    <col min="4103" max="4352" width="10.25" style="463"/>
    <col min="4353" max="4353" width="1.25" style="463" customWidth="1"/>
    <col min="4354" max="4354" width="78.75" style="463" customWidth="1"/>
    <col min="4355" max="4357" width="10.25" style="463"/>
    <col min="4358" max="4358" width="4.25" style="463" customWidth="1"/>
    <col min="4359" max="4608" width="10.25" style="463"/>
    <col min="4609" max="4609" width="1.25" style="463" customWidth="1"/>
    <col min="4610" max="4610" width="78.75" style="463" customWidth="1"/>
    <col min="4611" max="4613" width="10.25" style="463"/>
    <col min="4614" max="4614" width="4.25" style="463" customWidth="1"/>
    <col min="4615" max="4864" width="10.25" style="463"/>
    <col min="4865" max="4865" width="1.25" style="463" customWidth="1"/>
    <col min="4866" max="4866" width="78.75" style="463" customWidth="1"/>
    <col min="4867" max="4869" width="10.25" style="463"/>
    <col min="4870" max="4870" width="4.25" style="463" customWidth="1"/>
    <col min="4871" max="5120" width="10.25" style="463"/>
    <col min="5121" max="5121" width="1.25" style="463" customWidth="1"/>
    <col min="5122" max="5122" width="78.75" style="463" customWidth="1"/>
    <col min="5123" max="5125" width="10.25" style="463"/>
    <col min="5126" max="5126" width="4.25" style="463" customWidth="1"/>
    <col min="5127" max="5376" width="10.25" style="463"/>
    <col min="5377" max="5377" width="1.25" style="463" customWidth="1"/>
    <col min="5378" max="5378" width="78.75" style="463" customWidth="1"/>
    <col min="5379" max="5381" width="10.25" style="463"/>
    <col min="5382" max="5382" width="4.25" style="463" customWidth="1"/>
    <col min="5383" max="5632" width="10.25" style="463"/>
    <col min="5633" max="5633" width="1.25" style="463" customWidth="1"/>
    <col min="5634" max="5634" width="78.75" style="463" customWidth="1"/>
    <col min="5635" max="5637" width="10.25" style="463"/>
    <col min="5638" max="5638" width="4.25" style="463" customWidth="1"/>
    <col min="5639" max="5888" width="10.25" style="463"/>
    <col min="5889" max="5889" width="1.25" style="463" customWidth="1"/>
    <col min="5890" max="5890" width="78.75" style="463" customWidth="1"/>
    <col min="5891" max="5893" width="10.25" style="463"/>
    <col min="5894" max="5894" width="4.25" style="463" customWidth="1"/>
    <col min="5895" max="6144" width="10.25" style="463"/>
    <col min="6145" max="6145" width="1.25" style="463" customWidth="1"/>
    <col min="6146" max="6146" width="78.75" style="463" customWidth="1"/>
    <col min="6147" max="6149" width="10.25" style="463"/>
    <col min="6150" max="6150" width="4.25" style="463" customWidth="1"/>
    <col min="6151" max="6400" width="10.25" style="463"/>
    <col min="6401" max="6401" width="1.25" style="463" customWidth="1"/>
    <col min="6402" max="6402" width="78.75" style="463" customWidth="1"/>
    <col min="6403" max="6405" width="10.25" style="463"/>
    <col min="6406" max="6406" width="4.25" style="463" customWidth="1"/>
    <col min="6407" max="6656" width="10.25" style="463"/>
    <col min="6657" max="6657" width="1.25" style="463" customWidth="1"/>
    <col min="6658" max="6658" width="78.75" style="463" customWidth="1"/>
    <col min="6659" max="6661" width="10.25" style="463"/>
    <col min="6662" max="6662" width="4.25" style="463" customWidth="1"/>
    <col min="6663" max="6912" width="10.25" style="463"/>
    <col min="6913" max="6913" width="1.25" style="463" customWidth="1"/>
    <col min="6914" max="6914" width="78.75" style="463" customWidth="1"/>
    <col min="6915" max="6917" width="10.25" style="463"/>
    <col min="6918" max="6918" width="4.25" style="463" customWidth="1"/>
    <col min="6919" max="7168" width="10.25" style="463"/>
    <col min="7169" max="7169" width="1.25" style="463" customWidth="1"/>
    <col min="7170" max="7170" width="78.75" style="463" customWidth="1"/>
    <col min="7171" max="7173" width="10.25" style="463"/>
    <col min="7174" max="7174" width="4.25" style="463" customWidth="1"/>
    <col min="7175" max="7424" width="10.25" style="463"/>
    <col min="7425" max="7425" width="1.25" style="463" customWidth="1"/>
    <col min="7426" max="7426" width="78.75" style="463" customWidth="1"/>
    <col min="7427" max="7429" width="10.25" style="463"/>
    <col min="7430" max="7430" width="4.25" style="463" customWidth="1"/>
    <col min="7431" max="7680" width="10.25" style="463"/>
    <col min="7681" max="7681" width="1.25" style="463" customWidth="1"/>
    <col min="7682" max="7682" width="78.75" style="463" customWidth="1"/>
    <col min="7683" max="7685" width="10.25" style="463"/>
    <col min="7686" max="7686" width="4.25" style="463" customWidth="1"/>
    <col min="7687" max="7936" width="10.25" style="463"/>
    <col min="7937" max="7937" width="1.25" style="463" customWidth="1"/>
    <col min="7938" max="7938" width="78.75" style="463" customWidth="1"/>
    <col min="7939" max="7941" width="10.25" style="463"/>
    <col min="7942" max="7942" width="4.25" style="463" customWidth="1"/>
    <col min="7943" max="8192" width="10.25" style="463"/>
    <col min="8193" max="8193" width="1.25" style="463" customWidth="1"/>
    <col min="8194" max="8194" width="78.75" style="463" customWidth="1"/>
    <col min="8195" max="8197" width="10.25" style="463"/>
    <col min="8198" max="8198" width="4.25" style="463" customWidth="1"/>
    <col min="8199" max="8448" width="10.25" style="463"/>
    <col min="8449" max="8449" width="1.25" style="463" customWidth="1"/>
    <col min="8450" max="8450" width="78.75" style="463" customWidth="1"/>
    <col min="8451" max="8453" width="10.25" style="463"/>
    <col min="8454" max="8454" width="4.25" style="463" customWidth="1"/>
    <col min="8455" max="8704" width="10.25" style="463"/>
    <col min="8705" max="8705" width="1.25" style="463" customWidth="1"/>
    <col min="8706" max="8706" width="78.75" style="463" customWidth="1"/>
    <col min="8707" max="8709" width="10.25" style="463"/>
    <col min="8710" max="8710" width="4.25" style="463" customWidth="1"/>
    <col min="8711" max="8960" width="10.25" style="463"/>
    <col min="8961" max="8961" width="1.25" style="463" customWidth="1"/>
    <col min="8962" max="8962" width="78.75" style="463" customWidth="1"/>
    <col min="8963" max="8965" width="10.25" style="463"/>
    <col min="8966" max="8966" width="4.25" style="463" customWidth="1"/>
    <col min="8967" max="9216" width="10.25" style="463"/>
    <col min="9217" max="9217" width="1.25" style="463" customWidth="1"/>
    <col min="9218" max="9218" width="78.75" style="463" customWidth="1"/>
    <col min="9219" max="9221" width="10.25" style="463"/>
    <col min="9222" max="9222" width="4.25" style="463" customWidth="1"/>
    <col min="9223" max="9472" width="10.25" style="463"/>
    <col min="9473" max="9473" width="1.25" style="463" customWidth="1"/>
    <col min="9474" max="9474" width="78.75" style="463" customWidth="1"/>
    <col min="9475" max="9477" width="10.25" style="463"/>
    <col min="9478" max="9478" width="4.25" style="463" customWidth="1"/>
    <col min="9479" max="9728" width="10.25" style="463"/>
    <col min="9729" max="9729" width="1.25" style="463" customWidth="1"/>
    <col min="9730" max="9730" width="78.75" style="463" customWidth="1"/>
    <col min="9731" max="9733" width="10.25" style="463"/>
    <col min="9734" max="9734" width="4.25" style="463" customWidth="1"/>
    <col min="9735" max="9984" width="10.25" style="463"/>
    <col min="9985" max="9985" width="1.25" style="463" customWidth="1"/>
    <col min="9986" max="9986" width="78.75" style="463" customWidth="1"/>
    <col min="9987" max="9989" width="10.25" style="463"/>
    <col min="9990" max="9990" width="4.25" style="463" customWidth="1"/>
    <col min="9991" max="10240" width="10.25" style="463"/>
    <col min="10241" max="10241" width="1.25" style="463" customWidth="1"/>
    <col min="10242" max="10242" width="78.75" style="463" customWidth="1"/>
    <col min="10243" max="10245" width="10.25" style="463"/>
    <col min="10246" max="10246" width="4.25" style="463" customWidth="1"/>
    <col min="10247" max="10496" width="10.25" style="463"/>
    <col min="10497" max="10497" width="1.25" style="463" customWidth="1"/>
    <col min="10498" max="10498" width="78.75" style="463" customWidth="1"/>
    <col min="10499" max="10501" width="10.25" style="463"/>
    <col min="10502" max="10502" width="4.25" style="463" customWidth="1"/>
    <col min="10503" max="10752" width="10.25" style="463"/>
    <col min="10753" max="10753" width="1.25" style="463" customWidth="1"/>
    <col min="10754" max="10754" width="78.75" style="463" customWidth="1"/>
    <col min="10755" max="10757" width="10.25" style="463"/>
    <col min="10758" max="10758" width="4.25" style="463" customWidth="1"/>
    <col min="10759" max="11008" width="10.25" style="463"/>
    <col min="11009" max="11009" width="1.25" style="463" customWidth="1"/>
    <col min="11010" max="11010" width="78.75" style="463" customWidth="1"/>
    <col min="11011" max="11013" width="10.25" style="463"/>
    <col min="11014" max="11014" width="4.25" style="463" customWidth="1"/>
    <col min="11015" max="11264" width="10.25" style="463"/>
    <col min="11265" max="11265" width="1.25" style="463" customWidth="1"/>
    <col min="11266" max="11266" width="78.75" style="463" customWidth="1"/>
    <col min="11267" max="11269" width="10.25" style="463"/>
    <col min="11270" max="11270" width="4.25" style="463" customWidth="1"/>
    <col min="11271" max="11520" width="10.25" style="463"/>
    <col min="11521" max="11521" width="1.25" style="463" customWidth="1"/>
    <col min="11522" max="11522" width="78.75" style="463" customWidth="1"/>
    <col min="11523" max="11525" width="10.25" style="463"/>
    <col min="11526" max="11526" width="4.25" style="463" customWidth="1"/>
    <col min="11527" max="11776" width="10.25" style="463"/>
    <col min="11777" max="11777" width="1.25" style="463" customWidth="1"/>
    <col min="11778" max="11778" width="78.75" style="463" customWidth="1"/>
    <col min="11779" max="11781" width="10.25" style="463"/>
    <col min="11782" max="11782" width="4.25" style="463" customWidth="1"/>
    <col min="11783" max="12032" width="10.25" style="463"/>
    <col min="12033" max="12033" width="1.25" style="463" customWidth="1"/>
    <col min="12034" max="12034" width="78.75" style="463" customWidth="1"/>
    <col min="12035" max="12037" width="10.25" style="463"/>
    <col min="12038" max="12038" width="4.25" style="463" customWidth="1"/>
    <col min="12039" max="12288" width="10.25" style="463"/>
    <col min="12289" max="12289" width="1.25" style="463" customWidth="1"/>
    <col min="12290" max="12290" width="78.75" style="463" customWidth="1"/>
    <col min="12291" max="12293" width="10.25" style="463"/>
    <col min="12294" max="12294" width="4.25" style="463" customWidth="1"/>
    <col min="12295" max="12544" width="10.25" style="463"/>
    <col min="12545" max="12545" width="1.25" style="463" customWidth="1"/>
    <col min="12546" max="12546" width="78.75" style="463" customWidth="1"/>
    <col min="12547" max="12549" width="10.25" style="463"/>
    <col min="12550" max="12550" width="4.25" style="463" customWidth="1"/>
    <col min="12551" max="12800" width="10.25" style="463"/>
    <col min="12801" max="12801" width="1.25" style="463" customWidth="1"/>
    <col min="12802" max="12802" width="78.75" style="463" customWidth="1"/>
    <col min="12803" max="12805" width="10.25" style="463"/>
    <col min="12806" max="12806" width="4.25" style="463" customWidth="1"/>
    <col min="12807" max="13056" width="10.25" style="463"/>
    <col min="13057" max="13057" width="1.25" style="463" customWidth="1"/>
    <col min="13058" max="13058" width="78.75" style="463" customWidth="1"/>
    <col min="13059" max="13061" width="10.25" style="463"/>
    <col min="13062" max="13062" width="4.25" style="463" customWidth="1"/>
    <col min="13063" max="13312" width="10.25" style="463"/>
    <col min="13313" max="13313" width="1.25" style="463" customWidth="1"/>
    <col min="13314" max="13314" width="78.75" style="463" customWidth="1"/>
    <col min="13315" max="13317" width="10.25" style="463"/>
    <col min="13318" max="13318" width="4.25" style="463" customWidth="1"/>
    <col min="13319" max="13568" width="10.25" style="463"/>
    <col min="13569" max="13569" width="1.25" style="463" customWidth="1"/>
    <col min="13570" max="13570" width="78.75" style="463" customWidth="1"/>
    <col min="13571" max="13573" width="10.25" style="463"/>
    <col min="13574" max="13574" width="4.25" style="463" customWidth="1"/>
    <col min="13575" max="13824" width="10.25" style="463"/>
    <col min="13825" max="13825" width="1.25" style="463" customWidth="1"/>
    <col min="13826" max="13826" width="78.75" style="463" customWidth="1"/>
    <col min="13827" max="13829" width="10.25" style="463"/>
    <col min="13830" max="13830" width="4.25" style="463" customWidth="1"/>
    <col min="13831" max="14080" width="10.25" style="463"/>
    <col min="14081" max="14081" width="1.25" style="463" customWidth="1"/>
    <col min="14082" max="14082" width="78.75" style="463" customWidth="1"/>
    <col min="14083" max="14085" width="10.25" style="463"/>
    <col min="14086" max="14086" width="4.25" style="463" customWidth="1"/>
    <col min="14087" max="14336" width="10.25" style="463"/>
    <col min="14337" max="14337" width="1.25" style="463" customWidth="1"/>
    <col min="14338" max="14338" width="78.75" style="463" customWidth="1"/>
    <col min="14339" max="14341" width="10.25" style="463"/>
    <col min="14342" max="14342" width="4.25" style="463" customWidth="1"/>
    <col min="14343" max="14592" width="10.25" style="463"/>
    <col min="14593" max="14593" width="1.25" style="463" customWidth="1"/>
    <col min="14594" max="14594" width="78.75" style="463" customWidth="1"/>
    <col min="14595" max="14597" width="10.25" style="463"/>
    <col min="14598" max="14598" width="4.25" style="463" customWidth="1"/>
    <col min="14599" max="14848" width="10.25" style="463"/>
    <col min="14849" max="14849" width="1.25" style="463" customWidth="1"/>
    <col min="14850" max="14850" width="78.75" style="463" customWidth="1"/>
    <col min="14851" max="14853" width="10.25" style="463"/>
    <col min="14854" max="14854" width="4.25" style="463" customWidth="1"/>
    <col min="14855" max="15104" width="10.25" style="463"/>
    <col min="15105" max="15105" width="1.25" style="463" customWidth="1"/>
    <col min="15106" max="15106" width="78.75" style="463" customWidth="1"/>
    <col min="15107" max="15109" width="10.25" style="463"/>
    <col min="15110" max="15110" width="4.25" style="463" customWidth="1"/>
    <col min="15111" max="15360" width="10.25" style="463"/>
    <col min="15361" max="15361" width="1.25" style="463" customWidth="1"/>
    <col min="15362" max="15362" width="78.75" style="463" customWidth="1"/>
    <col min="15363" max="15365" width="10.25" style="463"/>
    <col min="15366" max="15366" width="4.25" style="463" customWidth="1"/>
    <col min="15367" max="15616" width="10.25" style="463"/>
    <col min="15617" max="15617" width="1.25" style="463" customWidth="1"/>
    <col min="15618" max="15618" width="78.75" style="463" customWidth="1"/>
    <col min="15619" max="15621" width="10.25" style="463"/>
    <col min="15622" max="15622" width="4.25" style="463" customWidth="1"/>
    <col min="15623" max="15872" width="10.25" style="463"/>
    <col min="15873" max="15873" width="1.25" style="463" customWidth="1"/>
    <col min="15874" max="15874" width="78.75" style="463" customWidth="1"/>
    <col min="15875" max="15877" width="10.25" style="463"/>
    <col min="15878" max="15878" width="4.25" style="463" customWidth="1"/>
    <col min="15879" max="16128" width="10.25" style="463"/>
    <col min="16129" max="16129" width="1.25" style="463" customWidth="1"/>
    <col min="16130" max="16130" width="78.75" style="463" customWidth="1"/>
    <col min="16131" max="16133" width="10.25" style="463"/>
    <col min="16134" max="16134" width="4.25" style="463" customWidth="1"/>
    <col min="16135" max="16384" width="10.25" style="463"/>
  </cols>
  <sheetData>
    <row r="1" spans="1:5" ht="39.75" customHeight="1" x14ac:dyDescent="0.2">
      <c r="A1" s="461"/>
      <c r="B1" s="462" t="s">
        <v>6</v>
      </c>
    </row>
    <row r="2" spans="1:5" ht="25.5" customHeight="1" x14ac:dyDescent="0.2">
      <c r="B2" s="464" t="s">
        <v>422</v>
      </c>
    </row>
    <row r="3" spans="1:5" ht="24.95" customHeight="1" x14ac:dyDescent="0.2">
      <c r="A3" s="465"/>
      <c r="B3" s="466" t="s">
        <v>423</v>
      </c>
    </row>
    <row r="4" spans="1:5" ht="24.75" customHeight="1" x14ac:dyDescent="0.2">
      <c r="A4" s="465"/>
      <c r="B4" s="467"/>
    </row>
    <row r="5" spans="1:5" s="470" customFormat="1" ht="60" x14ac:dyDescent="0.2">
      <c r="A5" s="468"/>
      <c r="B5" s="469" t="s">
        <v>424</v>
      </c>
      <c r="C5" s="468"/>
      <c r="D5" s="468"/>
      <c r="E5" s="468"/>
    </row>
    <row r="6" spans="1:5" s="470" customFormat="1" ht="10.15" customHeight="1" x14ac:dyDescent="0.2">
      <c r="A6" s="468"/>
      <c r="B6" s="469"/>
      <c r="C6" s="468"/>
      <c r="D6" s="468"/>
      <c r="E6" s="468"/>
    </row>
    <row r="7" spans="1:5" ht="96" x14ac:dyDescent="0.2">
      <c r="A7" s="465"/>
      <c r="B7" s="469" t="s">
        <v>425</v>
      </c>
      <c r="C7" s="465"/>
      <c r="D7" s="465"/>
      <c r="E7" s="465"/>
    </row>
    <row r="8" spans="1:5" ht="10.15" customHeight="1" x14ac:dyDescent="0.2">
      <c r="A8" s="465"/>
      <c r="B8" s="465"/>
      <c r="C8" s="465"/>
      <c r="D8" s="465"/>
      <c r="E8" s="465"/>
    </row>
    <row r="9" spans="1:5" ht="204" x14ac:dyDescent="0.2">
      <c r="A9" s="465"/>
      <c r="B9" s="469" t="s">
        <v>426</v>
      </c>
      <c r="C9" s="465"/>
      <c r="D9" s="465"/>
      <c r="E9" s="465"/>
    </row>
    <row r="10" spans="1:5" ht="10.15" customHeight="1" x14ac:dyDescent="0.2">
      <c r="A10" s="465"/>
      <c r="B10" s="471"/>
      <c r="C10" s="465"/>
      <c r="D10" s="465"/>
      <c r="E10" s="465"/>
    </row>
    <row r="11" spans="1:5" ht="36" x14ac:dyDescent="0.2">
      <c r="A11" s="465"/>
      <c r="B11" s="469" t="s">
        <v>427</v>
      </c>
      <c r="C11" s="465"/>
      <c r="D11" s="465"/>
      <c r="E11" s="465"/>
    </row>
    <row r="12" spans="1:5" ht="9" customHeight="1" x14ac:dyDescent="0.2">
      <c r="A12" s="465"/>
      <c r="B12" s="471"/>
      <c r="C12" s="465"/>
      <c r="D12" s="465"/>
      <c r="E12" s="465"/>
    </row>
    <row r="13" spans="1:5" ht="96" x14ac:dyDescent="0.2">
      <c r="A13" s="465"/>
      <c r="B13" s="469" t="s">
        <v>428</v>
      </c>
      <c r="C13" s="465"/>
      <c r="D13" s="465"/>
      <c r="E13" s="465"/>
    </row>
    <row r="14" spans="1:5" ht="9" customHeight="1" x14ac:dyDescent="0.2">
      <c r="A14" s="465"/>
      <c r="B14" s="471"/>
      <c r="C14" s="465"/>
      <c r="D14" s="465"/>
      <c r="E14" s="465"/>
    </row>
    <row r="15" spans="1:5" ht="96" x14ac:dyDescent="0.2">
      <c r="A15" s="465"/>
      <c r="B15" s="469" t="s">
        <v>429</v>
      </c>
      <c r="C15" s="465"/>
      <c r="D15" s="465"/>
      <c r="E15" s="465"/>
    </row>
    <row r="16" spans="1:5" ht="9" customHeight="1" x14ac:dyDescent="0.2">
      <c r="A16" s="465"/>
      <c r="B16" s="471"/>
      <c r="C16" s="465"/>
      <c r="D16" s="465"/>
      <c r="E16" s="465"/>
    </row>
    <row r="17" spans="1:8" ht="120" x14ac:dyDescent="0.2">
      <c r="A17" s="465"/>
      <c r="B17" s="469" t="s">
        <v>430</v>
      </c>
      <c r="C17" s="465"/>
      <c r="D17" s="465"/>
      <c r="E17" s="465"/>
    </row>
    <row r="18" spans="1:8" ht="9" customHeight="1" x14ac:dyDescent="0.2">
      <c r="A18" s="465"/>
      <c r="B18" s="471"/>
      <c r="C18" s="465"/>
      <c r="D18" s="465"/>
      <c r="E18" s="465"/>
    </row>
    <row r="19" spans="1:8" ht="168" x14ac:dyDescent="0.2">
      <c r="A19" s="465"/>
      <c r="B19" s="469" t="s">
        <v>431</v>
      </c>
      <c r="C19" s="465"/>
      <c r="D19" s="465"/>
      <c r="E19" s="465"/>
    </row>
    <row r="20" spans="1:8" ht="9" customHeight="1" x14ac:dyDescent="0.2">
      <c r="A20" s="465"/>
      <c r="B20" s="471"/>
      <c r="C20" s="465"/>
      <c r="D20" s="465"/>
      <c r="E20" s="465"/>
    </row>
    <row r="21" spans="1:8" ht="24" x14ac:dyDescent="0.2">
      <c r="A21" s="465"/>
      <c r="B21" s="469" t="s">
        <v>432</v>
      </c>
      <c r="C21" s="465"/>
      <c r="D21" s="465"/>
      <c r="E21" s="465"/>
    </row>
    <row r="22" spans="1:8" ht="9" customHeight="1" x14ac:dyDescent="0.2">
      <c r="A22" s="465"/>
      <c r="B22" s="471"/>
      <c r="C22" s="465"/>
      <c r="D22" s="465"/>
      <c r="E22" s="465"/>
    </row>
    <row r="23" spans="1:8" ht="96" x14ac:dyDescent="0.2">
      <c r="A23" s="465"/>
      <c r="B23" s="469" t="s">
        <v>433</v>
      </c>
      <c r="C23" s="465"/>
      <c r="D23" s="465"/>
      <c r="E23" s="465"/>
    </row>
    <row r="24" spans="1:8" ht="9" customHeight="1" x14ac:dyDescent="0.2">
      <c r="A24" s="465"/>
      <c r="B24" s="471"/>
      <c r="C24" s="465"/>
      <c r="D24" s="465"/>
      <c r="E24" s="465"/>
    </row>
    <row r="25" spans="1:8" ht="24" x14ac:dyDescent="0.2">
      <c r="A25" s="465"/>
      <c r="B25" s="469" t="s">
        <v>434</v>
      </c>
      <c r="C25" s="465"/>
      <c r="D25" s="465"/>
      <c r="E25" s="465"/>
    </row>
    <row r="26" spans="1:8" ht="24" x14ac:dyDescent="0.2">
      <c r="A26" s="465"/>
      <c r="B26" s="472" t="s">
        <v>435</v>
      </c>
      <c r="C26" s="472"/>
      <c r="D26" s="472"/>
      <c r="E26" s="472"/>
      <c r="F26" s="472"/>
      <c r="G26" s="472"/>
      <c r="H26" s="472"/>
    </row>
    <row r="27" spans="1:8" x14ac:dyDescent="0.2">
      <c r="A27" s="465"/>
      <c r="B27" s="472"/>
      <c r="C27" s="472"/>
      <c r="D27" s="472"/>
      <c r="E27" s="472"/>
      <c r="F27" s="472"/>
      <c r="G27" s="472"/>
      <c r="H27" s="472"/>
    </row>
    <row r="28" spans="1:8" x14ac:dyDescent="0.2">
      <c r="A28" s="465"/>
      <c r="B28" s="465"/>
      <c r="C28" s="465"/>
      <c r="D28" s="465"/>
      <c r="E28" s="465"/>
    </row>
    <row r="29" spans="1:8" x14ac:dyDescent="0.2">
      <c r="A29" s="465"/>
      <c r="B29" s="465"/>
      <c r="C29" s="465"/>
      <c r="D29" s="465"/>
      <c r="E29" s="465"/>
    </row>
    <row r="30" spans="1:8" x14ac:dyDescent="0.2">
      <c r="A30" s="459"/>
      <c r="B30" s="459"/>
      <c r="C30" s="459"/>
      <c r="D30" s="459"/>
      <c r="E30" s="459"/>
    </row>
    <row r="31" spans="1:8" x14ac:dyDescent="0.2">
      <c r="A31" s="465"/>
      <c r="B31" s="465"/>
      <c r="C31" s="465"/>
      <c r="D31" s="465"/>
      <c r="E31" s="465"/>
    </row>
    <row r="32" spans="1:8" x14ac:dyDescent="0.2">
      <c r="A32" s="465"/>
      <c r="B32" s="465"/>
      <c r="C32" s="465"/>
      <c r="D32" s="465"/>
      <c r="E32" s="465"/>
    </row>
    <row r="33" spans="1:9" ht="8.1" customHeight="1" x14ac:dyDescent="0.2">
      <c r="A33" s="465"/>
      <c r="B33" s="465"/>
      <c r="C33" s="465"/>
      <c r="D33" s="465"/>
      <c r="E33" s="465"/>
    </row>
    <row r="34" spans="1:9" ht="13.5" customHeight="1" x14ac:dyDescent="0.2">
      <c r="A34" s="465"/>
      <c r="B34" s="465"/>
      <c r="C34" s="465"/>
      <c r="D34" s="465"/>
      <c r="E34" s="465"/>
    </row>
    <row r="35" spans="1:9" x14ac:dyDescent="0.2">
      <c r="A35" s="465"/>
      <c r="B35" s="465"/>
      <c r="C35" s="465"/>
      <c r="D35" s="465"/>
      <c r="E35" s="465"/>
    </row>
    <row r="36" spans="1:9" x14ac:dyDescent="0.2">
      <c r="A36" s="465"/>
      <c r="B36" s="465"/>
      <c r="C36" s="465"/>
      <c r="D36" s="465"/>
      <c r="E36" s="465"/>
      <c r="I36" s="473"/>
    </row>
    <row r="37" spans="1:9" x14ac:dyDescent="0.2">
      <c r="A37" s="465"/>
      <c r="B37" s="465"/>
      <c r="C37" s="465"/>
      <c r="D37" s="465"/>
      <c r="E37" s="465"/>
    </row>
    <row r="38" spans="1:9" x14ac:dyDescent="0.2">
      <c r="A38" s="465"/>
      <c r="B38" s="465"/>
      <c r="C38" s="465"/>
      <c r="D38" s="465"/>
      <c r="E38" s="465"/>
    </row>
    <row r="39" spans="1:9" x14ac:dyDescent="0.2">
      <c r="A39" s="465"/>
      <c r="B39" s="465"/>
      <c r="C39" s="465"/>
      <c r="D39" s="465"/>
      <c r="E39" s="465"/>
    </row>
    <row r="40" spans="1:9" ht="33" customHeight="1" x14ac:dyDescent="0.2">
      <c r="A40" s="465"/>
      <c r="B40" s="465"/>
      <c r="C40" s="465"/>
      <c r="D40" s="465"/>
      <c r="E40" s="465"/>
    </row>
    <row r="41" spans="1:9" ht="16.5" customHeight="1" x14ac:dyDescent="0.2">
      <c r="A41" s="465"/>
      <c r="B41" s="465"/>
      <c r="C41" s="465"/>
      <c r="D41" s="465"/>
      <c r="E41" s="465"/>
    </row>
    <row r="42" spans="1:9" x14ac:dyDescent="0.2">
      <c r="A42" s="465"/>
      <c r="B42" s="465"/>
      <c r="C42" s="465"/>
      <c r="D42" s="465"/>
      <c r="E42" s="465"/>
    </row>
    <row r="43" spans="1:9" x14ac:dyDescent="0.2">
      <c r="A43" s="465"/>
      <c r="B43" s="465"/>
      <c r="C43" s="465"/>
      <c r="D43" s="465"/>
      <c r="E43" s="465"/>
    </row>
    <row r="44" spans="1:9" x14ac:dyDescent="0.2">
      <c r="A44" s="465"/>
      <c r="B44" s="465"/>
      <c r="C44" s="465"/>
      <c r="D44" s="465"/>
      <c r="E44" s="465"/>
    </row>
    <row r="45" spans="1:9" x14ac:dyDescent="0.2">
      <c r="A45" s="465"/>
      <c r="B45" s="465"/>
      <c r="C45" s="465"/>
      <c r="D45" s="465"/>
      <c r="E45" s="465"/>
    </row>
    <row r="46" spans="1:9" x14ac:dyDescent="0.2">
      <c r="A46" s="465"/>
      <c r="B46" s="465"/>
      <c r="C46" s="465"/>
      <c r="D46" s="465"/>
      <c r="E46" s="465"/>
    </row>
    <row r="47" spans="1:9" x14ac:dyDescent="0.2">
      <c r="A47" s="465"/>
      <c r="B47" s="465"/>
      <c r="C47" s="465"/>
      <c r="D47" s="465"/>
      <c r="E47" s="465"/>
    </row>
    <row r="48" spans="1:9" x14ac:dyDescent="0.2">
      <c r="A48" s="465"/>
      <c r="B48" s="465"/>
      <c r="C48" s="465"/>
      <c r="D48" s="465"/>
      <c r="E48" s="465"/>
    </row>
    <row r="49" spans="1:5" x14ac:dyDescent="0.2">
      <c r="A49" s="465"/>
      <c r="B49" s="465"/>
      <c r="C49" s="465"/>
      <c r="D49" s="465"/>
      <c r="E49" s="465"/>
    </row>
    <row r="50" spans="1:5" x14ac:dyDescent="0.2">
      <c r="A50" s="465"/>
      <c r="B50" s="465"/>
      <c r="C50" s="465"/>
      <c r="D50" s="465"/>
      <c r="E50" s="465"/>
    </row>
    <row r="51" spans="1:5" x14ac:dyDescent="0.2">
      <c r="A51" s="465"/>
      <c r="B51" s="465"/>
      <c r="C51" s="465"/>
      <c r="D51" s="465"/>
      <c r="E51" s="465"/>
    </row>
    <row r="52" spans="1:5" x14ac:dyDescent="0.2">
      <c r="A52" s="465"/>
      <c r="B52" s="465"/>
      <c r="C52" s="465"/>
      <c r="D52" s="465"/>
      <c r="E52" s="465"/>
    </row>
    <row r="53" spans="1:5" x14ac:dyDescent="0.2">
      <c r="A53" s="465"/>
      <c r="B53" s="465"/>
      <c r="C53" s="465"/>
      <c r="D53" s="465"/>
      <c r="E53" s="465"/>
    </row>
    <row r="54" spans="1:5" x14ac:dyDescent="0.2">
      <c r="A54" s="465"/>
      <c r="B54" s="465"/>
      <c r="C54" s="465"/>
      <c r="D54" s="465"/>
      <c r="E54" s="465"/>
    </row>
    <row r="55" spans="1:5" x14ac:dyDescent="0.2">
      <c r="A55" s="465"/>
      <c r="B55" s="465"/>
      <c r="C55" s="465"/>
      <c r="D55" s="465"/>
      <c r="E55" s="465"/>
    </row>
    <row r="56" spans="1:5" x14ac:dyDescent="0.2">
      <c r="A56" s="465"/>
      <c r="B56" s="465"/>
      <c r="C56" s="465"/>
      <c r="D56" s="465"/>
      <c r="E56" s="465"/>
    </row>
    <row r="57" spans="1:5" x14ac:dyDescent="0.2">
      <c r="A57" s="465"/>
      <c r="B57" s="465"/>
      <c r="C57" s="465"/>
      <c r="D57" s="465"/>
      <c r="E57" s="465"/>
    </row>
    <row r="58" spans="1:5" x14ac:dyDescent="0.2">
      <c r="A58" s="465"/>
      <c r="B58" s="465"/>
      <c r="C58" s="465"/>
      <c r="D58" s="465"/>
      <c r="E58" s="465"/>
    </row>
    <row r="59" spans="1:5" x14ac:dyDescent="0.2">
      <c r="A59" s="465"/>
      <c r="B59" s="465"/>
      <c r="C59" s="465"/>
      <c r="D59" s="465"/>
      <c r="E59" s="465"/>
    </row>
    <row r="60" spans="1:5" x14ac:dyDescent="0.2">
      <c r="A60" s="465"/>
      <c r="B60" s="465"/>
      <c r="C60" s="465"/>
      <c r="D60" s="465"/>
      <c r="E60" s="465"/>
    </row>
    <row r="61" spans="1:5" x14ac:dyDescent="0.2">
      <c r="A61" s="465"/>
      <c r="B61" s="465"/>
      <c r="C61" s="465"/>
      <c r="D61" s="465"/>
      <c r="E61" s="465"/>
    </row>
    <row r="62" spans="1:5" x14ac:dyDescent="0.2">
      <c r="A62" s="465"/>
      <c r="B62" s="465"/>
      <c r="C62" s="465"/>
      <c r="D62" s="465"/>
      <c r="E62" s="465"/>
    </row>
    <row r="63" spans="1:5" x14ac:dyDescent="0.2">
      <c r="A63" s="465"/>
      <c r="B63" s="465"/>
      <c r="C63" s="465"/>
      <c r="D63" s="465"/>
      <c r="E63" s="465"/>
    </row>
    <row r="64" spans="1:5" x14ac:dyDescent="0.2">
      <c r="A64" s="465"/>
      <c r="B64" s="465"/>
      <c r="C64" s="465"/>
      <c r="D64" s="465"/>
      <c r="E64" s="465"/>
    </row>
    <row r="65" spans="1:5" x14ac:dyDescent="0.2">
      <c r="A65" s="465"/>
      <c r="B65" s="465"/>
      <c r="C65" s="465"/>
      <c r="D65" s="465"/>
      <c r="E65" s="465"/>
    </row>
    <row r="66" spans="1:5" x14ac:dyDescent="0.2">
      <c r="A66" s="465"/>
      <c r="B66" s="465"/>
      <c r="C66" s="465"/>
      <c r="D66" s="465"/>
      <c r="E66" s="465"/>
    </row>
    <row r="67" spans="1:5" x14ac:dyDescent="0.2">
      <c r="A67" s="465"/>
      <c r="B67" s="465"/>
      <c r="C67" s="465"/>
      <c r="D67" s="465"/>
      <c r="E67" s="465"/>
    </row>
    <row r="68" spans="1:5" x14ac:dyDescent="0.2">
      <c r="A68" s="465"/>
      <c r="B68" s="465"/>
      <c r="C68" s="465"/>
      <c r="D68" s="465"/>
      <c r="E68" s="465"/>
    </row>
    <row r="69" spans="1:5" x14ac:dyDescent="0.2">
      <c r="A69" s="465"/>
      <c r="B69" s="465"/>
      <c r="C69" s="465"/>
      <c r="D69" s="465"/>
      <c r="E69" s="465"/>
    </row>
    <row r="70" spans="1:5" x14ac:dyDescent="0.2">
      <c r="A70" s="465"/>
      <c r="B70" s="465"/>
      <c r="C70" s="465"/>
      <c r="D70" s="465"/>
      <c r="E70" s="465"/>
    </row>
    <row r="71" spans="1:5" x14ac:dyDescent="0.2">
      <c r="A71" s="465"/>
      <c r="B71" s="465"/>
      <c r="C71" s="465"/>
      <c r="D71" s="465"/>
      <c r="E71" s="465"/>
    </row>
    <row r="72" spans="1:5" x14ac:dyDescent="0.2">
      <c r="A72" s="465"/>
      <c r="B72" s="465"/>
      <c r="C72" s="465"/>
      <c r="D72" s="465"/>
      <c r="E72" s="465"/>
    </row>
    <row r="73" spans="1:5" x14ac:dyDescent="0.2">
      <c r="A73" s="465"/>
      <c r="B73" s="465"/>
      <c r="C73" s="465"/>
      <c r="D73" s="465"/>
      <c r="E73" s="465"/>
    </row>
    <row r="74" spans="1:5" x14ac:dyDescent="0.2">
      <c r="A74" s="465"/>
      <c r="B74" s="465"/>
      <c r="C74" s="465"/>
      <c r="D74" s="465"/>
      <c r="E74" s="465"/>
    </row>
    <row r="75" spans="1:5" x14ac:dyDescent="0.2">
      <c r="A75" s="465"/>
      <c r="B75" s="465"/>
      <c r="C75" s="465"/>
      <c r="D75" s="465"/>
      <c r="E75" s="465"/>
    </row>
    <row r="76" spans="1:5" x14ac:dyDescent="0.2">
      <c r="A76" s="465"/>
      <c r="B76" s="465"/>
      <c r="C76" s="465"/>
      <c r="D76" s="465"/>
      <c r="E76" s="465"/>
    </row>
    <row r="77" spans="1:5" x14ac:dyDescent="0.2">
      <c r="A77" s="465"/>
      <c r="B77" s="465"/>
      <c r="C77" s="465"/>
      <c r="D77" s="465"/>
      <c r="E77" s="465"/>
    </row>
    <row r="78" spans="1:5" x14ac:dyDescent="0.2">
      <c r="A78" s="465"/>
      <c r="B78" s="465"/>
      <c r="C78" s="465"/>
      <c r="D78" s="465"/>
      <c r="E78" s="465"/>
    </row>
    <row r="79" spans="1:5" x14ac:dyDescent="0.2">
      <c r="A79" s="465"/>
      <c r="B79" s="465"/>
      <c r="C79" s="465"/>
      <c r="D79" s="465"/>
      <c r="E79" s="465"/>
    </row>
    <row r="80" spans="1:5" x14ac:dyDescent="0.2">
      <c r="A80" s="465"/>
      <c r="B80" s="465"/>
      <c r="C80" s="465"/>
      <c r="D80" s="465"/>
      <c r="E80" s="465"/>
    </row>
    <row r="81" spans="1:5" x14ac:dyDescent="0.2">
      <c r="A81" s="465"/>
      <c r="B81" s="465"/>
      <c r="C81" s="465"/>
      <c r="D81" s="465"/>
      <c r="E81" s="465"/>
    </row>
    <row r="82" spans="1:5" x14ac:dyDescent="0.2">
      <c r="A82" s="465"/>
      <c r="B82" s="465"/>
      <c r="C82" s="465"/>
      <c r="D82" s="465"/>
      <c r="E82" s="465"/>
    </row>
    <row r="83" spans="1:5" x14ac:dyDescent="0.2">
      <c r="A83" s="465"/>
      <c r="B83" s="465"/>
      <c r="C83" s="465"/>
      <c r="D83" s="465"/>
      <c r="E83" s="465"/>
    </row>
    <row r="84" spans="1:5" x14ac:dyDescent="0.2">
      <c r="A84" s="465"/>
      <c r="B84" s="465"/>
      <c r="C84" s="465"/>
      <c r="D84" s="465"/>
      <c r="E84" s="465"/>
    </row>
    <row r="85" spans="1:5" x14ac:dyDescent="0.2">
      <c r="A85" s="465"/>
      <c r="B85" s="465"/>
      <c r="C85" s="465"/>
      <c r="D85" s="465"/>
      <c r="E85" s="465"/>
    </row>
    <row r="86" spans="1:5" x14ac:dyDescent="0.2">
      <c r="A86" s="465"/>
      <c r="B86" s="465"/>
      <c r="C86" s="465"/>
      <c r="D86" s="465"/>
      <c r="E86" s="465"/>
    </row>
    <row r="87" spans="1:5" x14ac:dyDescent="0.2">
      <c r="A87" s="465"/>
      <c r="B87" s="465"/>
      <c r="C87" s="465"/>
      <c r="D87" s="465"/>
      <c r="E87" s="465"/>
    </row>
    <row r="88" spans="1:5" x14ac:dyDescent="0.2">
      <c r="A88" s="465"/>
      <c r="B88" s="465"/>
      <c r="C88" s="465"/>
      <c r="D88" s="465"/>
      <c r="E88" s="465"/>
    </row>
    <row r="89" spans="1:5" x14ac:dyDescent="0.2">
      <c r="A89" s="465"/>
      <c r="B89" s="465"/>
      <c r="C89" s="465"/>
      <c r="D89" s="465"/>
      <c r="E89" s="465"/>
    </row>
    <row r="90" spans="1:5" x14ac:dyDescent="0.2">
      <c r="A90" s="465"/>
      <c r="B90" s="465"/>
      <c r="C90" s="465"/>
      <c r="D90" s="465"/>
      <c r="E90" s="465"/>
    </row>
    <row r="91" spans="1:5" x14ac:dyDescent="0.2">
      <c r="A91" s="465"/>
      <c r="B91" s="465"/>
      <c r="C91" s="465"/>
      <c r="D91" s="465"/>
      <c r="E91" s="465"/>
    </row>
    <row r="92" spans="1:5" x14ac:dyDescent="0.2">
      <c r="A92" s="465"/>
      <c r="B92" s="465"/>
      <c r="C92" s="465"/>
      <c r="D92" s="465"/>
      <c r="E92" s="465"/>
    </row>
    <row r="93" spans="1:5" x14ac:dyDescent="0.2">
      <c r="A93" s="465"/>
      <c r="B93" s="465"/>
      <c r="C93" s="465"/>
      <c r="D93" s="465"/>
      <c r="E93" s="465"/>
    </row>
    <row r="94" spans="1:5" x14ac:dyDescent="0.2">
      <c r="A94" s="465"/>
      <c r="B94" s="465"/>
      <c r="C94" s="465"/>
      <c r="D94" s="465"/>
      <c r="E94" s="465"/>
    </row>
    <row r="95" spans="1:5" x14ac:dyDescent="0.2">
      <c r="A95" s="465"/>
      <c r="B95" s="465"/>
      <c r="C95" s="465"/>
      <c r="D95" s="465"/>
      <c r="E95" s="465"/>
    </row>
    <row r="96" spans="1:5" x14ac:dyDescent="0.2">
      <c r="A96" s="465"/>
      <c r="B96" s="465"/>
      <c r="C96" s="465"/>
      <c r="D96" s="465"/>
      <c r="E96" s="465"/>
    </row>
    <row r="97" spans="1:5" x14ac:dyDescent="0.2">
      <c r="A97" s="465"/>
      <c r="B97" s="465"/>
      <c r="C97" s="465"/>
      <c r="D97" s="465"/>
      <c r="E97" s="465"/>
    </row>
    <row r="98" spans="1:5" x14ac:dyDescent="0.2">
      <c r="A98" s="465"/>
      <c r="B98" s="465"/>
      <c r="C98" s="465"/>
      <c r="D98" s="465"/>
      <c r="E98" s="465"/>
    </row>
    <row r="99" spans="1:5" x14ac:dyDescent="0.2">
      <c r="A99" s="465"/>
      <c r="B99" s="465"/>
      <c r="C99" s="465"/>
      <c r="D99" s="465"/>
      <c r="E99" s="465"/>
    </row>
    <row r="100" spans="1:5" x14ac:dyDescent="0.2">
      <c r="A100" s="465"/>
      <c r="B100" s="465"/>
      <c r="C100" s="465"/>
      <c r="D100" s="465"/>
      <c r="E100" s="465"/>
    </row>
    <row r="101" spans="1:5" x14ac:dyDescent="0.2">
      <c r="A101" s="465"/>
      <c r="B101" s="465"/>
      <c r="C101" s="465"/>
      <c r="D101" s="465"/>
      <c r="E101" s="465"/>
    </row>
    <row r="102" spans="1:5" x14ac:dyDescent="0.2">
      <c r="A102" s="465"/>
      <c r="B102" s="465"/>
      <c r="C102" s="465"/>
      <c r="D102" s="465"/>
      <c r="E102" s="465"/>
    </row>
    <row r="103" spans="1:5" x14ac:dyDescent="0.2">
      <c r="A103" s="465"/>
      <c r="B103" s="465"/>
      <c r="C103" s="465"/>
      <c r="D103" s="465"/>
      <c r="E103" s="465"/>
    </row>
    <row r="104" spans="1:5" x14ac:dyDescent="0.2">
      <c r="A104" s="465"/>
      <c r="B104" s="465"/>
      <c r="C104" s="465"/>
      <c r="D104" s="465"/>
      <c r="E104" s="465"/>
    </row>
    <row r="105" spans="1:5" x14ac:dyDescent="0.2">
      <c r="A105" s="465"/>
      <c r="B105" s="465"/>
      <c r="C105" s="465"/>
      <c r="D105" s="465"/>
      <c r="E105" s="465"/>
    </row>
    <row r="106" spans="1:5" x14ac:dyDescent="0.2">
      <c r="A106" s="465"/>
      <c r="B106" s="465"/>
      <c r="C106" s="465"/>
      <c r="D106" s="465"/>
      <c r="E106" s="465"/>
    </row>
    <row r="107" spans="1:5" x14ac:dyDescent="0.2">
      <c r="A107" s="465"/>
      <c r="B107" s="465"/>
      <c r="C107" s="465"/>
      <c r="D107" s="465"/>
      <c r="E107" s="465"/>
    </row>
    <row r="108" spans="1:5" x14ac:dyDescent="0.2">
      <c r="A108" s="465"/>
      <c r="B108" s="465"/>
      <c r="C108" s="465"/>
      <c r="D108" s="465"/>
      <c r="E108" s="465"/>
    </row>
    <row r="109" spans="1:5" x14ac:dyDescent="0.2">
      <c r="A109" s="465"/>
      <c r="B109" s="465"/>
      <c r="C109" s="465"/>
      <c r="D109" s="465"/>
      <c r="E109" s="465"/>
    </row>
    <row r="110" spans="1:5" x14ac:dyDescent="0.2">
      <c r="A110" s="465"/>
      <c r="B110" s="465"/>
      <c r="C110" s="465"/>
      <c r="D110" s="465"/>
      <c r="E110" s="465"/>
    </row>
    <row r="111" spans="1:5" x14ac:dyDescent="0.2">
      <c r="A111" s="465"/>
      <c r="B111" s="465"/>
      <c r="C111" s="465"/>
      <c r="D111" s="465"/>
      <c r="E111" s="465"/>
    </row>
    <row r="112" spans="1:5" x14ac:dyDescent="0.2">
      <c r="A112" s="465"/>
      <c r="B112" s="465"/>
      <c r="C112" s="465"/>
      <c r="D112" s="465"/>
      <c r="E112" s="465"/>
    </row>
    <row r="113" spans="1:5" x14ac:dyDescent="0.2">
      <c r="A113" s="465"/>
      <c r="B113" s="465"/>
      <c r="C113" s="465"/>
      <c r="D113" s="465"/>
      <c r="E113" s="465"/>
    </row>
    <row r="114" spans="1:5" x14ac:dyDescent="0.2">
      <c r="A114" s="465"/>
      <c r="B114" s="465"/>
      <c r="C114" s="465"/>
      <c r="D114" s="465"/>
      <c r="E114" s="465"/>
    </row>
    <row r="115" spans="1:5" x14ac:dyDescent="0.2">
      <c r="A115" s="465"/>
      <c r="B115" s="465"/>
      <c r="C115" s="465"/>
      <c r="D115" s="465"/>
      <c r="E115" s="465"/>
    </row>
    <row r="116" spans="1:5" x14ac:dyDescent="0.2">
      <c r="A116" s="465"/>
      <c r="B116" s="465"/>
      <c r="C116" s="465"/>
      <c r="D116" s="465"/>
      <c r="E116" s="465"/>
    </row>
    <row r="117" spans="1:5" x14ac:dyDescent="0.2">
      <c r="A117" s="465"/>
      <c r="B117" s="465"/>
      <c r="C117" s="465"/>
      <c r="D117" s="465"/>
      <c r="E117" s="465"/>
    </row>
    <row r="118" spans="1:5" x14ac:dyDescent="0.2">
      <c r="A118" s="465"/>
      <c r="B118" s="465"/>
      <c r="C118" s="465"/>
      <c r="D118" s="465"/>
      <c r="E118" s="465"/>
    </row>
    <row r="119" spans="1:5" x14ac:dyDescent="0.2">
      <c r="A119" s="465"/>
      <c r="B119" s="465"/>
      <c r="C119" s="465"/>
      <c r="D119" s="465"/>
      <c r="E119" s="465"/>
    </row>
    <row r="120" spans="1:5" x14ac:dyDescent="0.2">
      <c r="A120" s="465"/>
      <c r="B120" s="465"/>
      <c r="C120" s="465"/>
      <c r="D120" s="465"/>
      <c r="E120" s="465"/>
    </row>
    <row r="121" spans="1:5" x14ac:dyDescent="0.2">
      <c r="A121" s="465"/>
      <c r="B121" s="465"/>
      <c r="C121" s="465"/>
      <c r="D121" s="465"/>
      <c r="E121" s="465"/>
    </row>
    <row r="122" spans="1:5" x14ac:dyDescent="0.2">
      <c r="A122" s="465"/>
      <c r="B122" s="465"/>
      <c r="C122" s="465"/>
      <c r="D122" s="465"/>
      <c r="E122" s="465"/>
    </row>
    <row r="123" spans="1:5" x14ac:dyDescent="0.2">
      <c r="A123" s="465"/>
      <c r="B123" s="465"/>
      <c r="C123" s="465"/>
      <c r="D123" s="465"/>
      <c r="E123" s="465"/>
    </row>
    <row r="124" spans="1:5" x14ac:dyDescent="0.2">
      <c r="A124" s="465"/>
      <c r="B124" s="465"/>
      <c r="C124" s="465"/>
      <c r="D124" s="465"/>
      <c r="E124" s="465"/>
    </row>
    <row r="125" spans="1:5" x14ac:dyDescent="0.2">
      <c r="A125" s="465"/>
      <c r="B125" s="465"/>
      <c r="C125" s="465"/>
      <c r="D125" s="465"/>
      <c r="E125" s="465"/>
    </row>
    <row r="126" spans="1:5" x14ac:dyDescent="0.2">
      <c r="A126" s="465"/>
      <c r="B126" s="465"/>
      <c r="C126" s="465"/>
      <c r="D126" s="465"/>
      <c r="E126" s="465"/>
    </row>
    <row r="127" spans="1:5" x14ac:dyDescent="0.2">
      <c r="A127" s="465"/>
      <c r="B127" s="465"/>
      <c r="C127" s="465"/>
      <c r="D127" s="465"/>
      <c r="E127" s="465"/>
    </row>
    <row r="128" spans="1:5" x14ac:dyDescent="0.2">
      <c r="A128" s="465"/>
      <c r="B128" s="465"/>
      <c r="C128" s="465"/>
      <c r="D128" s="465"/>
      <c r="E128" s="465"/>
    </row>
    <row r="129" spans="1:5" x14ac:dyDescent="0.2">
      <c r="A129" s="465"/>
      <c r="B129" s="465"/>
      <c r="C129" s="465"/>
      <c r="D129" s="465"/>
      <c r="E129" s="465"/>
    </row>
    <row r="130" spans="1:5" x14ac:dyDescent="0.2">
      <c r="A130" s="465"/>
      <c r="B130" s="465"/>
      <c r="C130" s="465"/>
      <c r="D130" s="465"/>
      <c r="E130" s="465"/>
    </row>
    <row r="131" spans="1:5" x14ac:dyDescent="0.2">
      <c r="A131" s="465"/>
      <c r="B131" s="465"/>
      <c r="C131" s="465"/>
      <c r="D131" s="465"/>
      <c r="E131" s="465"/>
    </row>
    <row r="132" spans="1:5" x14ac:dyDescent="0.2">
      <c r="A132" s="465"/>
      <c r="B132" s="465"/>
      <c r="C132" s="465"/>
      <c r="D132" s="465"/>
      <c r="E132" s="465"/>
    </row>
    <row r="133" spans="1:5" x14ac:dyDescent="0.2">
      <c r="A133" s="465"/>
      <c r="B133" s="465"/>
      <c r="C133" s="465"/>
      <c r="D133" s="465"/>
      <c r="E133" s="465"/>
    </row>
    <row r="134" spans="1:5" x14ac:dyDescent="0.2">
      <c r="A134" s="465"/>
      <c r="B134" s="465"/>
      <c r="C134" s="465"/>
      <c r="D134" s="465"/>
      <c r="E134" s="465"/>
    </row>
    <row r="135" spans="1:5" x14ac:dyDescent="0.2">
      <c r="A135" s="465"/>
      <c r="B135" s="465"/>
      <c r="C135" s="465"/>
      <c r="D135" s="465"/>
      <c r="E135" s="465"/>
    </row>
    <row r="136" spans="1:5" x14ac:dyDescent="0.2">
      <c r="A136" s="465"/>
      <c r="B136" s="465"/>
      <c r="C136" s="465"/>
      <c r="D136" s="465"/>
      <c r="E136" s="465"/>
    </row>
    <row r="137" spans="1:5" x14ac:dyDescent="0.2">
      <c r="A137" s="465"/>
      <c r="B137" s="465"/>
      <c r="C137" s="465"/>
      <c r="D137" s="465"/>
      <c r="E137" s="465"/>
    </row>
    <row r="138" spans="1:5" x14ac:dyDescent="0.2">
      <c r="A138" s="465"/>
      <c r="B138" s="465"/>
      <c r="C138" s="465"/>
      <c r="D138" s="465"/>
      <c r="E138" s="465"/>
    </row>
    <row r="139" spans="1:5" x14ac:dyDescent="0.2">
      <c r="A139" s="465"/>
      <c r="B139" s="465"/>
      <c r="C139" s="465"/>
      <c r="D139" s="465"/>
      <c r="E139" s="465"/>
    </row>
    <row r="140" spans="1:5" x14ac:dyDescent="0.2">
      <c r="A140" s="465"/>
      <c r="B140" s="465"/>
      <c r="C140" s="465"/>
      <c r="D140" s="465"/>
      <c r="E140" s="465"/>
    </row>
    <row r="141" spans="1:5" x14ac:dyDescent="0.2">
      <c r="A141" s="465"/>
      <c r="B141" s="465"/>
      <c r="C141" s="465"/>
      <c r="D141" s="465"/>
      <c r="E141" s="465"/>
    </row>
    <row r="142" spans="1:5" x14ac:dyDescent="0.2">
      <c r="A142" s="465"/>
      <c r="B142" s="465"/>
      <c r="C142" s="465"/>
      <c r="D142" s="465"/>
      <c r="E142" s="465"/>
    </row>
    <row r="143" spans="1:5" x14ac:dyDescent="0.2">
      <c r="A143" s="465"/>
      <c r="B143" s="465"/>
      <c r="C143" s="465"/>
      <c r="D143" s="465"/>
      <c r="E143" s="465"/>
    </row>
    <row r="144" spans="1:5" x14ac:dyDescent="0.2">
      <c r="A144" s="465"/>
      <c r="B144" s="465"/>
      <c r="C144" s="465"/>
      <c r="D144" s="465"/>
      <c r="E144" s="465"/>
    </row>
    <row r="145" spans="1:5" x14ac:dyDescent="0.2">
      <c r="A145" s="465"/>
      <c r="B145" s="465"/>
      <c r="C145" s="465"/>
      <c r="D145" s="465"/>
      <c r="E145" s="465"/>
    </row>
    <row r="146" spans="1:5" x14ac:dyDescent="0.2">
      <c r="A146" s="465"/>
      <c r="B146" s="465"/>
      <c r="C146" s="465"/>
      <c r="D146" s="465"/>
      <c r="E146" s="465"/>
    </row>
    <row r="147" spans="1:5" x14ac:dyDescent="0.2">
      <c r="A147" s="465"/>
      <c r="B147" s="465"/>
      <c r="C147" s="465"/>
      <c r="D147" s="465"/>
      <c r="E147" s="465"/>
    </row>
    <row r="148" spans="1:5" x14ac:dyDescent="0.2">
      <c r="A148" s="465"/>
      <c r="B148" s="465"/>
      <c r="C148" s="465"/>
      <c r="D148" s="465"/>
      <c r="E148" s="465"/>
    </row>
    <row r="149" spans="1:5" x14ac:dyDescent="0.2">
      <c r="A149" s="465"/>
      <c r="B149" s="465"/>
      <c r="C149" s="465"/>
      <c r="D149" s="465"/>
      <c r="E149" s="465"/>
    </row>
    <row r="150" spans="1:5" x14ac:dyDescent="0.2">
      <c r="A150" s="465"/>
      <c r="B150" s="465"/>
      <c r="C150" s="465"/>
      <c r="D150" s="465"/>
      <c r="E150" s="465"/>
    </row>
    <row r="151" spans="1:5" x14ac:dyDescent="0.2">
      <c r="A151" s="465"/>
      <c r="B151" s="465"/>
      <c r="C151" s="465"/>
      <c r="D151" s="465"/>
      <c r="E151" s="465"/>
    </row>
    <row r="152" spans="1:5" x14ac:dyDescent="0.2">
      <c r="A152" s="465"/>
      <c r="B152" s="465"/>
      <c r="C152" s="465"/>
      <c r="D152" s="465"/>
      <c r="E152" s="465"/>
    </row>
    <row r="153" spans="1:5" x14ac:dyDescent="0.2">
      <c r="A153" s="465"/>
      <c r="B153" s="465"/>
      <c r="C153" s="465"/>
      <c r="D153" s="465"/>
      <c r="E153" s="465"/>
    </row>
    <row r="154" spans="1:5" x14ac:dyDescent="0.2">
      <c r="A154" s="465"/>
      <c r="B154" s="465"/>
      <c r="C154" s="465"/>
      <c r="D154" s="465"/>
      <c r="E154" s="465"/>
    </row>
    <row r="155" spans="1:5" x14ac:dyDescent="0.2">
      <c r="A155" s="465"/>
      <c r="B155" s="465"/>
      <c r="C155" s="465"/>
      <c r="D155" s="465"/>
      <c r="E155" s="465"/>
    </row>
    <row r="156" spans="1:5" x14ac:dyDescent="0.2">
      <c r="A156" s="465"/>
      <c r="B156" s="465"/>
      <c r="C156" s="465"/>
      <c r="D156" s="465"/>
      <c r="E156" s="465"/>
    </row>
    <row r="157" spans="1:5" x14ac:dyDescent="0.2">
      <c r="A157" s="465"/>
      <c r="B157" s="465"/>
      <c r="C157" s="465"/>
      <c r="D157" s="465"/>
      <c r="E157" s="465"/>
    </row>
    <row r="158" spans="1:5" x14ac:dyDescent="0.2">
      <c r="A158" s="465"/>
      <c r="B158" s="465"/>
      <c r="C158" s="465"/>
      <c r="D158" s="465"/>
      <c r="E158" s="465"/>
    </row>
    <row r="159" spans="1:5" x14ac:dyDescent="0.2">
      <c r="A159" s="465"/>
      <c r="B159" s="465"/>
      <c r="C159" s="465"/>
      <c r="D159" s="465"/>
      <c r="E159" s="465"/>
    </row>
    <row r="160" spans="1:5" x14ac:dyDescent="0.2">
      <c r="A160" s="465"/>
      <c r="B160" s="465"/>
      <c r="C160" s="465"/>
      <c r="D160" s="465"/>
      <c r="E160" s="465"/>
    </row>
    <row r="161" spans="1:5" x14ac:dyDescent="0.2">
      <c r="A161" s="465"/>
      <c r="B161" s="465"/>
      <c r="C161" s="465"/>
      <c r="D161" s="465"/>
      <c r="E161" s="465"/>
    </row>
    <row r="162" spans="1:5" x14ac:dyDescent="0.2">
      <c r="A162" s="465"/>
      <c r="B162" s="465"/>
      <c r="C162" s="465"/>
      <c r="D162" s="465"/>
      <c r="E162" s="465"/>
    </row>
    <row r="163" spans="1:5" x14ac:dyDescent="0.2">
      <c r="A163" s="465"/>
      <c r="B163" s="465"/>
      <c r="C163" s="465"/>
      <c r="D163" s="465"/>
      <c r="E163" s="465"/>
    </row>
    <row r="164" spans="1:5" x14ac:dyDescent="0.2">
      <c r="A164" s="465"/>
      <c r="B164" s="465"/>
      <c r="C164" s="465"/>
      <c r="D164" s="465"/>
      <c r="E164" s="465"/>
    </row>
    <row r="165" spans="1:5" x14ac:dyDescent="0.2">
      <c r="A165" s="465"/>
      <c r="B165" s="465"/>
      <c r="C165" s="465"/>
      <c r="D165" s="465"/>
      <c r="E165" s="465"/>
    </row>
    <row r="166" spans="1:5" x14ac:dyDescent="0.2">
      <c r="A166" s="465"/>
      <c r="B166" s="465"/>
      <c r="C166" s="465"/>
      <c r="D166" s="465"/>
      <c r="E166" s="465"/>
    </row>
    <row r="167" spans="1:5" x14ac:dyDescent="0.2">
      <c r="A167" s="465"/>
      <c r="B167" s="465"/>
      <c r="C167" s="465"/>
      <c r="D167" s="465"/>
      <c r="E167" s="465"/>
    </row>
    <row r="168" spans="1:5" x14ac:dyDescent="0.2">
      <c r="A168" s="465"/>
      <c r="B168" s="465"/>
      <c r="C168" s="465"/>
      <c r="D168" s="465"/>
      <c r="E168" s="465"/>
    </row>
    <row r="169" spans="1:5" x14ac:dyDescent="0.2">
      <c r="A169" s="465"/>
      <c r="B169" s="465"/>
      <c r="C169" s="465"/>
      <c r="D169" s="465"/>
      <c r="E169" s="465"/>
    </row>
    <row r="170" spans="1:5" x14ac:dyDescent="0.2">
      <c r="A170" s="465"/>
      <c r="B170" s="465"/>
      <c r="C170" s="465"/>
      <c r="D170" s="465"/>
      <c r="E170" s="465"/>
    </row>
    <row r="171" spans="1:5" x14ac:dyDescent="0.2">
      <c r="A171" s="465"/>
      <c r="B171" s="465"/>
      <c r="C171" s="465"/>
      <c r="D171" s="465"/>
      <c r="E171" s="465"/>
    </row>
    <row r="172" spans="1:5" x14ac:dyDescent="0.2">
      <c r="A172" s="465"/>
      <c r="B172" s="465"/>
      <c r="C172" s="465"/>
      <c r="D172" s="465"/>
      <c r="E172" s="465"/>
    </row>
    <row r="173" spans="1:5" x14ac:dyDescent="0.2">
      <c r="A173" s="465"/>
      <c r="B173" s="465"/>
      <c r="C173" s="465"/>
      <c r="D173" s="465"/>
      <c r="E173" s="465"/>
    </row>
    <row r="174" spans="1:5" x14ac:dyDescent="0.2">
      <c r="A174" s="465"/>
      <c r="B174" s="465"/>
      <c r="C174" s="465"/>
      <c r="D174" s="465"/>
      <c r="E174" s="465"/>
    </row>
    <row r="175" spans="1:5" x14ac:dyDescent="0.2">
      <c r="A175" s="465"/>
      <c r="B175" s="465"/>
      <c r="C175" s="465"/>
      <c r="D175" s="465"/>
      <c r="E175" s="465"/>
    </row>
    <row r="176" spans="1:5" x14ac:dyDescent="0.2">
      <c r="A176" s="465"/>
      <c r="B176" s="465"/>
      <c r="C176" s="465"/>
      <c r="D176" s="465"/>
      <c r="E176" s="465"/>
    </row>
    <row r="177" spans="1:5" x14ac:dyDescent="0.2">
      <c r="A177" s="465"/>
      <c r="B177" s="465"/>
      <c r="C177" s="465"/>
      <c r="D177" s="465"/>
      <c r="E177" s="465"/>
    </row>
    <row r="178" spans="1:5" x14ac:dyDescent="0.2">
      <c r="A178" s="465"/>
      <c r="B178" s="465"/>
      <c r="C178" s="465"/>
      <c r="D178" s="465"/>
      <c r="E178" s="465"/>
    </row>
    <row r="179" spans="1:5" x14ac:dyDescent="0.2">
      <c r="A179" s="465"/>
      <c r="B179" s="465"/>
      <c r="C179" s="465"/>
      <c r="D179" s="465"/>
      <c r="E179" s="465"/>
    </row>
    <row r="180" spans="1:5" x14ac:dyDescent="0.2">
      <c r="A180" s="465"/>
      <c r="B180" s="465"/>
      <c r="C180" s="465"/>
      <c r="D180" s="465"/>
      <c r="E180" s="465"/>
    </row>
    <row r="181" spans="1:5" x14ac:dyDescent="0.2">
      <c r="A181" s="465"/>
      <c r="B181" s="465"/>
      <c r="C181" s="465"/>
      <c r="D181" s="465"/>
      <c r="E181" s="465"/>
    </row>
    <row r="182" spans="1:5" x14ac:dyDescent="0.2">
      <c r="A182" s="465"/>
      <c r="B182" s="465"/>
      <c r="C182" s="465"/>
      <c r="D182" s="465"/>
      <c r="E182" s="465"/>
    </row>
    <row r="183" spans="1:5" x14ac:dyDescent="0.2">
      <c r="A183" s="465"/>
      <c r="B183" s="465"/>
      <c r="C183" s="465"/>
      <c r="D183" s="465"/>
      <c r="E183" s="465"/>
    </row>
    <row r="184" spans="1:5" x14ac:dyDescent="0.2">
      <c r="A184" s="465"/>
      <c r="B184" s="465"/>
      <c r="C184" s="465"/>
      <c r="D184" s="465"/>
      <c r="E184" s="465"/>
    </row>
    <row r="185" spans="1:5" x14ac:dyDescent="0.2">
      <c r="A185" s="465"/>
      <c r="B185" s="465"/>
      <c r="C185" s="465"/>
      <c r="D185" s="465"/>
      <c r="E185" s="465"/>
    </row>
    <row r="186" spans="1:5" x14ac:dyDescent="0.2">
      <c r="A186" s="465"/>
      <c r="B186" s="465"/>
      <c r="C186" s="465"/>
      <c r="D186" s="465"/>
      <c r="E186" s="465"/>
    </row>
    <row r="187" spans="1:5" x14ac:dyDescent="0.2">
      <c r="A187" s="465"/>
      <c r="B187" s="465"/>
      <c r="C187" s="465"/>
      <c r="D187" s="465"/>
      <c r="E187" s="465"/>
    </row>
    <row r="188" spans="1:5" x14ac:dyDescent="0.2">
      <c r="A188" s="465"/>
      <c r="B188" s="465"/>
      <c r="C188" s="465"/>
      <c r="D188" s="465"/>
      <c r="E188" s="465"/>
    </row>
    <row r="189" spans="1:5" x14ac:dyDescent="0.2">
      <c r="A189" s="465"/>
      <c r="B189" s="465"/>
      <c r="C189" s="465"/>
      <c r="D189" s="465"/>
      <c r="E189" s="465"/>
    </row>
    <row r="190" spans="1:5" x14ac:dyDescent="0.2">
      <c r="A190" s="465"/>
      <c r="B190" s="465"/>
      <c r="C190" s="465"/>
      <c r="D190" s="465"/>
      <c r="E190" s="465"/>
    </row>
    <row r="191" spans="1:5" x14ac:dyDescent="0.2">
      <c r="A191" s="465"/>
      <c r="B191" s="465"/>
      <c r="C191" s="465"/>
      <c r="D191" s="465"/>
      <c r="E191" s="465"/>
    </row>
    <row r="192" spans="1:5" x14ac:dyDescent="0.2">
      <c r="A192" s="465"/>
      <c r="B192" s="465"/>
      <c r="C192" s="465"/>
      <c r="D192" s="465"/>
      <c r="E192" s="465"/>
    </row>
    <row r="193" spans="1:5" x14ac:dyDescent="0.2">
      <c r="A193" s="465"/>
      <c r="B193" s="465"/>
      <c r="C193" s="465"/>
      <c r="D193" s="465"/>
      <c r="E193" s="465"/>
    </row>
    <row r="194" spans="1:5" x14ac:dyDescent="0.2">
      <c r="A194" s="465"/>
      <c r="B194" s="465"/>
      <c r="C194" s="465"/>
      <c r="D194" s="465"/>
      <c r="E194" s="465"/>
    </row>
    <row r="195" spans="1:5" x14ac:dyDescent="0.2">
      <c r="A195" s="465"/>
      <c r="B195" s="465"/>
      <c r="C195" s="465"/>
      <c r="D195" s="465"/>
      <c r="E195" s="465"/>
    </row>
    <row r="196" spans="1:5" x14ac:dyDescent="0.2">
      <c r="A196" s="465"/>
      <c r="B196" s="465"/>
      <c r="C196" s="465"/>
      <c r="D196" s="465"/>
      <c r="E196" s="465"/>
    </row>
    <row r="197" spans="1:5" x14ac:dyDescent="0.2">
      <c r="A197" s="465"/>
      <c r="B197" s="465"/>
      <c r="C197" s="465"/>
      <c r="D197" s="465"/>
      <c r="E197" s="465"/>
    </row>
    <row r="198" spans="1:5" x14ac:dyDescent="0.2">
      <c r="A198" s="465"/>
      <c r="B198" s="465"/>
      <c r="C198" s="465"/>
      <c r="D198" s="465"/>
      <c r="E198" s="465"/>
    </row>
    <row r="199" spans="1:5" x14ac:dyDescent="0.2">
      <c r="A199" s="465"/>
      <c r="B199" s="465"/>
      <c r="C199" s="465"/>
      <c r="D199" s="465"/>
      <c r="E199" s="465"/>
    </row>
    <row r="200" spans="1:5" x14ac:dyDescent="0.2">
      <c r="A200" s="465"/>
      <c r="B200" s="465"/>
      <c r="C200" s="465"/>
      <c r="D200" s="465"/>
      <c r="E200" s="465"/>
    </row>
    <row r="201" spans="1:5" x14ac:dyDescent="0.2">
      <c r="A201" s="465"/>
      <c r="B201" s="465"/>
      <c r="C201" s="465"/>
      <c r="D201" s="465"/>
      <c r="E201" s="465"/>
    </row>
    <row r="202" spans="1:5" x14ac:dyDescent="0.2">
      <c r="A202" s="465"/>
      <c r="B202" s="465"/>
      <c r="C202" s="465"/>
      <c r="D202" s="465"/>
      <c r="E202" s="465"/>
    </row>
    <row r="203" spans="1:5" x14ac:dyDescent="0.2">
      <c r="A203" s="465"/>
      <c r="B203" s="465"/>
      <c r="C203" s="465"/>
      <c r="D203" s="465"/>
      <c r="E203" s="465"/>
    </row>
    <row r="204" spans="1:5" x14ac:dyDescent="0.2">
      <c r="A204" s="465"/>
      <c r="B204" s="465"/>
      <c r="C204" s="465"/>
      <c r="D204" s="465"/>
      <c r="E204" s="465"/>
    </row>
    <row r="205" spans="1:5" x14ac:dyDescent="0.2">
      <c r="A205" s="465"/>
      <c r="B205" s="465"/>
      <c r="C205" s="465"/>
      <c r="D205" s="465"/>
      <c r="E205" s="465"/>
    </row>
    <row r="206" spans="1:5" x14ac:dyDescent="0.2">
      <c r="A206" s="465"/>
      <c r="B206" s="465"/>
      <c r="C206" s="465"/>
      <c r="D206" s="465"/>
      <c r="E206" s="465"/>
    </row>
    <row r="207" spans="1:5" x14ac:dyDescent="0.2">
      <c r="A207" s="465"/>
      <c r="B207" s="465"/>
      <c r="C207" s="465"/>
      <c r="D207" s="465"/>
      <c r="E207" s="465"/>
    </row>
    <row r="208" spans="1:5" x14ac:dyDescent="0.2">
      <c r="A208" s="465"/>
      <c r="B208" s="465"/>
      <c r="C208" s="465"/>
      <c r="D208" s="465"/>
      <c r="E208" s="465"/>
    </row>
    <row r="209" spans="1:5" x14ac:dyDescent="0.2">
      <c r="A209" s="465"/>
      <c r="B209" s="465"/>
      <c r="C209" s="465"/>
      <c r="D209" s="465"/>
      <c r="E209" s="465"/>
    </row>
    <row r="210" spans="1:5" x14ac:dyDescent="0.2">
      <c r="A210" s="465"/>
      <c r="B210" s="465"/>
      <c r="C210" s="465"/>
      <c r="D210" s="465"/>
      <c r="E210" s="465"/>
    </row>
    <row r="211" spans="1:5" x14ac:dyDescent="0.2">
      <c r="A211" s="465"/>
      <c r="B211" s="465"/>
      <c r="C211" s="465"/>
      <c r="D211" s="465"/>
      <c r="E211" s="465"/>
    </row>
    <row r="212" spans="1:5" x14ac:dyDescent="0.2">
      <c r="A212" s="465"/>
      <c r="B212" s="465"/>
      <c r="C212" s="465"/>
      <c r="D212" s="465"/>
      <c r="E212" s="465"/>
    </row>
    <row r="213" spans="1:5" x14ac:dyDescent="0.2">
      <c r="A213" s="465"/>
      <c r="B213" s="465"/>
      <c r="C213" s="465"/>
      <c r="D213" s="465"/>
      <c r="E213" s="465"/>
    </row>
    <row r="214" spans="1:5" x14ac:dyDescent="0.2">
      <c r="A214" s="465"/>
      <c r="B214" s="465"/>
      <c r="C214" s="465"/>
      <c r="D214" s="465"/>
      <c r="E214" s="465"/>
    </row>
    <row r="215" spans="1:5" x14ac:dyDescent="0.2">
      <c r="A215" s="465"/>
      <c r="B215" s="465"/>
      <c r="C215" s="465"/>
      <c r="D215" s="465"/>
      <c r="E215" s="465"/>
    </row>
    <row r="216" spans="1:5" x14ac:dyDescent="0.2">
      <c r="A216" s="465"/>
      <c r="B216" s="465"/>
      <c r="C216" s="465"/>
      <c r="D216" s="465"/>
      <c r="E216" s="465"/>
    </row>
    <row r="217" spans="1:5" x14ac:dyDescent="0.2">
      <c r="A217" s="465"/>
      <c r="B217" s="465"/>
      <c r="C217" s="465"/>
      <c r="D217" s="465"/>
      <c r="E217" s="465"/>
    </row>
    <row r="218" spans="1:5" x14ac:dyDescent="0.2">
      <c r="A218" s="465"/>
      <c r="B218" s="465"/>
      <c r="C218" s="465"/>
      <c r="D218" s="465"/>
      <c r="E218" s="465"/>
    </row>
    <row r="219" spans="1:5" x14ac:dyDescent="0.2">
      <c r="A219" s="465"/>
      <c r="B219" s="465"/>
      <c r="C219" s="465"/>
      <c r="D219" s="465"/>
      <c r="E219" s="465"/>
    </row>
    <row r="220" spans="1:5" x14ac:dyDescent="0.2">
      <c r="A220" s="465"/>
      <c r="B220" s="465"/>
      <c r="C220" s="465"/>
      <c r="D220" s="465"/>
      <c r="E220" s="465"/>
    </row>
    <row r="221" spans="1:5" x14ac:dyDescent="0.2">
      <c r="A221" s="465"/>
      <c r="B221" s="465"/>
      <c r="C221" s="465"/>
      <c r="D221" s="465"/>
      <c r="E221" s="465"/>
    </row>
    <row r="222" spans="1:5" x14ac:dyDescent="0.2">
      <c r="A222" s="465"/>
      <c r="B222" s="465"/>
      <c r="C222" s="465"/>
      <c r="D222" s="465"/>
      <c r="E222" s="465"/>
    </row>
    <row r="223" spans="1:5" x14ac:dyDescent="0.2">
      <c r="A223" s="465"/>
      <c r="B223" s="465"/>
      <c r="C223" s="465"/>
      <c r="D223" s="465"/>
      <c r="E223" s="465"/>
    </row>
    <row r="224" spans="1:5" x14ac:dyDescent="0.2">
      <c r="A224" s="465"/>
      <c r="B224" s="465"/>
      <c r="C224" s="465"/>
      <c r="D224" s="465"/>
      <c r="E224" s="465"/>
    </row>
    <row r="225" spans="1:5" x14ac:dyDescent="0.2">
      <c r="A225" s="465"/>
      <c r="B225" s="465"/>
      <c r="C225" s="465"/>
      <c r="D225" s="465"/>
      <c r="E225" s="465"/>
    </row>
    <row r="226" spans="1:5" x14ac:dyDescent="0.2">
      <c r="A226" s="465"/>
      <c r="B226" s="465"/>
      <c r="C226" s="465"/>
      <c r="D226" s="465"/>
      <c r="E226" s="465"/>
    </row>
    <row r="227" spans="1:5" x14ac:dyDescent="0.2">
      <c r="A227" s="465"/>
      <c r="B227" s="465"/>
      <c r="C227" s="465"/>
      <c r="D227" s="465"/>
      <c r="E227" s="465"/>
    </row>
    <row r="228" spans="1:5" x14ac:dyDescent="0.2">
      <c r="A228" s="465"/>
      <c r="B228" s="465"/>
      <c r="C228" s="465"/>
      <c r="D228" s="465"/>
      <c r="E228" s="465"/>
    </row>
    <row r="229" spans="1:5" x14ac:dyDescent="0.2">
      <c r="A229" s="465"/>
      <c r="B229" s="465"/>
      <c r="C229" s="465"/>
      <c r="D229" s="465"/>
      <c r="E229" s="465"/>
    </row>
    <row r="230" spans="1:5" x14ac:dyDescent="0.2">
      <c r="A230" s="465"/>
      <c r="B230" s="465"/>
      <c r="C230" s="465"/>
      <c r="D230" s="465"/>
      <c r="E230" s="465"/>
    </row>
    <row r="231" spans="1:5" x14ac:dyDescent="0.2">
      <c r="A231" s="465"/>
      <c r="B231" s="465"/>
      <c r="C231" s="465"/>
      <c r="D231" s="465"/>
      <c r="E231" s="465"/>
    </row>
    <row r="232" spans="1:5" x14ac:dyDescent="0.2">
      <c r="A232" s="465"/>
      <c r="B232" s="465"/>
      <c r="C232" s="465"/>
      <c r="D232" s="465"/>
      <c r="E232" s="465"/>
    </row>
    <row r="233" spans="1:5" x14ac:dyDescent="0.2">
      <c r="A233" s="465"/>
      <c r="B233" s="465"/>
      <c r="C233" s="465"/>
      <c r="D233" s="465"/>
      <c r="E233" s="465"/>
    </row>
    <row r="234" spans="1:5" x14ac:dyDescent="0.2">
      <c r="A234" s="465"/>
      <c r="B234" s="465"/>
      <c r="C234" s="465"/>
      <c r="D234" s="465"/>
      <c r="E234" s="465"/>
    </row>
    <row r="235" spans="1:5" x14ac:dyDescent="0.2">
      <c r="A235" s="465"/>
      <c r="B235" s="465"/>
      <c r="C235" s="465"/>
      <c r="D235" s="465"/>
      <c r="E235" s="465"/>
    </row>
    <row r="236" spans="1:5" x14ac:dyDescent="0.2">
      <c r="A236" s="465"/>
      <c r="B236" s="465"/>
      <c r="C236" s="465"/>
      <c r="D236" s="465"/>
      <c r="E236" s="465"/>
    </row>
    <row r="237" spans="1:5" x14ac:dyDescent="0.2">
      <c r="A237" s="465"/>
      <c r="B237" s="465"/>
      <c r="C237" s="465"/>
      <c r="D237" s="465"/>
      <c r="E237" s="465"/>
    </row>
    <row r="238" spans="1:5" x14ac:dyDescent="0.2">
      <c r="A238" s="465"/>
      <c r="B238" s="465"/>
      <c r="C238" s="465"/>
      <c r="D238" s="465"/>
      <c r="E238" s="465"/>
    </row>
    <row r="239" spans="1:5" x14ac:dyDescent="0.2">
      <c r="A239" s="465"/>
      <c r="B239" s="465"/>
      <c r="C239" s="465"/>
      <c r="D239" s="465"/>
      <c r="E239" s="465"/>
    </row>
    <row r="240" spans="1:5" x14ac:dyDescent="0.2">
      <c r="A240" s="465"/>
      <c r="B240" s="465"/>
      <c r="C240" s="465"/>
      <c r="D240" s="465"/>
      <c r="E240" s="465"/>
    </row>
    <row r="241" spans="1:5" x14ac:dyDescent="0.2">
      <c r="A241" s="465"/>
      <c r="B241" s="465"/>
      <c r="C241" s="465"/>
      <c r="D241" s="465"/>
      <c r="E241" s="465"/>
    </row>
    <row r="242" spans="1:5" x14ac:dyDescent="0.2">
      <c r="A242" s="465"/>
      <c r="B242" s="465"/>
      <c r="C242" s="465"/>
      <c r="D242" s="465"/>
      <c r="E242" s="465"/>
    </row>
    <row r="243" spans="1:5" x14ac:dyDescent="0.2">
      <c r="A243" s="465"/>
      <c r="B243" s="465"/>
      <c r="C243" s="465"/>
      <c r="D243" s="465"/>
      <c r="E243" s="465"/>
    </row>
    <row r="244" spans="1:5" x14ac:dyDescent="0.2">
      <c r="A244" s="465"/>
      <c r="B244" s="465"/>
      <c r="C244" s="465"/>
      <c r="D244" s="465"/>
      <c r="E244" s="465"/>
    </row>
    <row r="245" spans="1:5" x14ac:dyDescent="0.2">
      <c r="A245" s="465"/>
      <c r="B245" s="465"/>
      <c r="C245" s="465"/>
      <c r="D245" s="465"/>
      <c r="E245" s="465"/>
    </row>
    <row r="246" spans="1:5" x14ac:dyDescent="0.2">
      <c r="A246" s="465"/>
      <c r="B246" s="465"/>
      <c r="C246" s="465"/>
      <c r="D246" s="465"/>
      <c r="E246" s="465"/>
    </row>
    <row r="247" spans="1:5" x14ac:dyDescent="0.2">
      <c r="A247" s="465"/>
      <c r="B247" s="465"/>
      <c r="C247" s="465"/>
      <c r="D247" s="465"/>
      <c r="E247" s="465"/>
    </row>
    <row r="248" spans="1:5" x14ac:dyDescent="0.2">
      <c r="A248" s="465"/>
      <c r="B248" s="465"/>
      <c r="C248" s="465"/>
      <c r="D248" s="465"/>
      <c r="E248" s="465"/>
    </row>
    <row r="249" spans="1:5" x14ac:dyDescent="0.2">
      <c r="A249" s="465"/>
      <c r="B249" s="465"/>
      <c r="C249" s="465"/>
      <c r="D249" s="465"/>
      <c r="E249" s="465"/>
    </row>
    <row r="250" spans="1:5" x14ac:dyDescent="0.2">
      <c r="A250" s="465"/>
      <c r="B250" s="465"/>
      <c r="C250" s="465"/>
      <c r="D250" s="465"/>
      <c r="E250" s="465"/>
    </row>
    <row r="251" spans="1:5" x14ac:dyDescent="0.2">
      <c r="A251" s="465"/>
      <c r="B251" s="465"/>
      <c r="C251" s="465"/>
      <c r="D251" s="465"/>
      <c r="E251" s="465"/>
    </row>
    <row r="252" spans="1:5" x14ac:dyDescent="0.2">
      <c r="A252" s="465"/>
      <c r="B252" s="465"/>
      <c r="C252" s="465"/>
      <c r="D252" s="465"/>
      <c r="E252" s="465"/>
    </row>
    <row r="253" spans="1:5" x14ac:dyDescent="0.2">
      <c r="A253" s="465"/>
      <c r="B253" s="465"/>
      <c r="C253" s="465"/>
      <c r="D253" s="465"/>
      <c r="E253" s="465"/>
    </row>
    <row r="254" spans="1:5" x14ac:dyDescent="0.2">
      <c r="A254" s="465"/>
      <c r="B254" s="465"/>
      <c r="C254" s="465"/>
      <c r="D254" s="465"/>
      <c r="E254" s="465"/>
    </row>
    <row r="255" spans="1:5" x14ac:dyDescent="0.2">
      <c r="A255" s="465"/>
      <c r="B255" s="465"/>
      <c r="C255" s="465"/>
      <c r="D255" s="465"/>
      <c r="E255" s="465"/>
    </row>
    <row r="256" spans="1:5" x14ac:dyDescent="0.2">
      <c r="A256" s="465"/>
      <c r="B256" s="465"/>
      <c r="C256" s="465"/>
      <c r="D256" s="465"/>
      <c r="E256" s="465"/>
    </row>
    <row r="257" spans="1:5" x14ac:dyDescent="0.2">
      <c r="A257" s="465"/>
      <c r="B257" s="465"/>
      <c r="C257" s="465"/>
      <c r="D257" s="465"/>
      <c r="E257" s="465"/>
    </row>
    <row r="258" spans="1:5" x14ac:dyDescent="0.2">
      <c r="A258" s="465"/>
      <c r="B258" s="465"/>
      <c r="C258" s="465"/>
      <c r="D258" s="465"/>
      <c r="E258" s="465"/>
    </row>
    <row r="259" spans="1:5" x14ac:dyDescent="0.2">
      <c r="A259" s="465"/>
      <c r="B259" s="465"/>
      <c r="C259" s="465"/>
      <c r="D259" s="465"/>
      <c r="E259" s="465"/>
    </row>
    <row r="260" spans="1:5" x14ac:dyDescent="0.2">
      <c r="A260" s="465"/>
      <c r="B260" s="465"/>
      <c r="C260" s="465"/>
      <c r="D260" s="465"/>
      <c r="E260" s="465"/>
    </row>
    <row r="261" spans="1:5" x14ac:dyDescent="0.2">
      <c r="A261" s="465"/>
      <c r="B261" s="465"/>
      <c r="C261" s="465"/>
      <c r="D261" s="465"/>
      <c r="E261" s="465"/>
    </row>
    <row r="262" spans="1:5" x14ac:dyDescent="0.2">
      <c r="A262" s="465"/>
      <c r="B262" s="465"/>
      <c r="C262" s="465"/>
      <c r="D262" s="465"/>
      <c r="E262" s="465"/>
    </row>
    <row r="263" spans="1:5" x14ac:dyDescent="0.2">
      <c r="A263" s="465"/>
      <c r="B263" s="465"/>
      <c r="C263" s="465"/>
      <c r="D263" s="465"/>
      <c r="E263" s="465"/>
    </row>
    <row r="264" spans="1:5" x14ac:dyDescent="0.2">
      <c r="A264" s="465"/>
      <c r="B264" s="465"/>
      <c r="C264" s="465"/>
      <c r="D264" s="465"/>
      <c r="E264" s="465"/>
    </row>
    <row r="265" spans="1:5" x14ac:dyDescent="0.2">
      <c r="A265" s="465"/>
      <c r="B265" s="465"/>
      <c r="C265" s="465"/>
      <c r="D265" s="465"/>
      <c r="E265" s="465"/>
    </row>
    <row r="266" spans="1:5" x14ac:dyDescent="0.2">
      <c r="A266" s="465"/>
      <c r="B266" s="465"/>
      <c r="C266" s="465"/>
      <c r="D266" s="465"/>
      <c r="E266" s="465"/>
    </row>
    <row r="267" spans="1:5" x14ac:dyDescent="0.2">
      <c r="A267" s="465"/>
      <c r="B267" s="465"/>
      <c r="C267" s="465"/>
      <c r="D267" s="465"/>
      <c r="E267" s="465"/>
    </row>
    <row r="268" spans="1:5" x14ac:dyDescent="0.2">
      <c r="A268" s="465"/>
      <c r="B268" s="465"/>
      <c r="C268" s="465"/>
      <c r="D268" s="465"/>
      <c r="E268" s="465"/>
    </row>
    <row r="269" spans="1:5" x14ac:dyDescent="0.2">
      <c r="A269" s="465"/>
      <c r="B269" s="465"/>
      <c r="C269" s="465"/>
      <c r="D269" s="465"/>
      <c r="E269" s="465"/>
    </row>
    <row r="270" spans="1:5" x14ac:dyDescent="0.2">
      <c r="A270" s="465"/>
      <c r="B270" s="465"/>
      <c r="C270" s="465"/>
      <c r="D270" s="465"/>
      <c r="E270" s="465"/>
    </row>
    <row r="271" spans="1:5" x14ac:dyDescent="0.2">
      <c r="A271" s="465"/>
      <c r="B271" s="465"/>
      <c r="C271" s="465"/>
      <c r="D271" s="465"/>
      <c r="E271" s="465"/>
    </row>
    <row r="272" spans="1:5" x14ac:dyDescent="0.2">
      <c r="A272" s="465"/>
      <c r="B272" s="465"/>
      <c r="C272" s="465"/>
      <c r="D272" s="465"/>
      <c r="E272" s="465"/>
    </row>
    <row r="273" spans="1:5" x14ac:dyDescent="0.2">
      <c r="A273" s="465"/>
      <c r="B273" s="465"/>
      <c r="C273" s="465"/>
      <c r="D273" s="465"/>
      <c r="E273" s="465"/>
    </row>
    <row r="274" spans="1:5" x14ac:dyDescent="0.2">
      <c r="A274" s="465"/>
      <c r="B274" s="465"/>
      <c r="C274" s="465"/>
      <c r="D274" s="465"/>
      <c r="E274" s="465"/>
    </row>
    <row r="275" spans="1:5" x14ac:dyDescent="0.2">
      <c r="A275" s="465"/>
      <c r="B275" s="465"/>
      <c r="C275" s="465"/>
      <c r="D275" s="465"/>
      <c r="E275" s="465"/>
    </row>
    <row r="276" spans="1:5" x14ac:dyDescent="0.2">
      <c r="A276" s="465"/>
      <c r="B276" s="465"/>
      <c r="C276" s="465"/>
      <c r="D276" s="465"/>
      <c r="E276" s="465"/>
    </row>
    <row r="277" spans="1:5" x14ac:dyDescent="0.2">
      <c r="A277" s="465"/>
      <c r="B277" s="465"/>
      <c r="C277" s="465"/>
      <c r="D277" s="465"/>
      <c r="E277" s="465"/>
    </row>
    <row r="278" spans="1:5" x14ac:dyDescent="0.2">
      <c r="A278" s="465"/>
      <c r="B278" s="465"/>
      <c r="C278" s="465"/>
      <c r="D278" s="465"/>
      <c r="E278" s="465"/>
    </row>
    <row r="279" spans="1:5" x14ac:dyDescent="0.2">
      <c r="A279" s="465"/>
      <c r="B279" s="465"/>
      <c r="C279" s="465"/>
      <c r="D279" s="465"/>
      <c r="E279" s="465"/>
    </row>
    <row r="280" spans="1:5" x14ac:dyDescent="0.2">
      <c r="A280" s="465"/>
      <c r="B280" s="465"/>
      <c r="C280" s="465"/>
      <c r="D280" s="465"/>
      <c r="E280" s="465"/>
    </row>
    <row r="281" spans="1:5" x14ac:dyDescent="0.2">
      <c r="A281" s="465"/>
      <c r="B281" s="465"/>
      <c r="C281" s="465"/>
      <c r="D281" s="465"/>
      <c r="E281" s="465"/>
    </row>
    <row r="282" spans="1:5" x14ac:dyDescent="0.2">
      <c r="A282" s="465"/>
      <c r="B282" s="465"/>
      <c r="C282" s="465"/>
      <c r="D282" s="465"/>
      <c r="E282" s="465"/>
    </row>
    <row r="283" spans="1:5" x14ac:dyDescent="0.2">
      <c r="A283" s="465"/>
      <c r="B283" s="465"/>
      <c r="C283" s="465"/>
      <c r="D283" s="465"/>
      <c r="E283" s="465"/>
    </row>
    <row r="284" spans="1:5" x14ac:dyDescent="0.2">
      <c r="A284" s="465"/>
      <c r="B284" s="465"/>
      <c r="C284" s="465"/>
      <c r="D284" s="465"/>
      <c r="E284" s="465"/>
    </row>
    <row r="285" spans="1:5" x14ac:dyDescent="0.2">
      <c r="A285" s="465"/>
      <c r="B285" s="465"/>
      <c r="C285" s="465"/>
      <c r="D285" s="465"/>
      <c r="E285" s="465"/>
    </row>
    <row r="286" spans="1:5" x14ac:dyDescent="0.2">
      <c r="A286" s="465"/>
      <c r="B286" s="465"/>
      <c r="C286" s="465"/>
      <c r="D286" s="465"/>
      <c r="E286" s="465"/>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3" customWidth="1"/>
    <col min="2" max="4" width="13.75" style="452" customWidth="1"/>
    <col min="5" max="7" width="13.75" style="487" customWidth="1"/>
    <col min="8" max="8" width="13.75" style="475" customWidth="1"/>
    <col min="9" max="14" width="13.75" style="487" customWidth="1"/>
    <col min="15" max="16384" width="11" style="452"/>
  </cols>
  <sheetData>
    <row r="1" spans="1:14" s="474" customFormat="1" ht="15" customHeight="1" x14ac:dyDescent="0.2">
      <c r="E1" s="475"/>
      <c r="F1" s="475"/>
      <c r="G1" s="475"/>
      <c r="H1" s="475"/>
      <c r="I1" s="475"/>
      <c r="J1" s="475"/>
      <c r="K1" s="475"/>
      <c r="L1" s="475"/>
      <c r="M1" s="475"/>
      <c r="N1" s="475"/>
    </row>
    <row r="2" spans="1:14" s="474" customFormat="1" ht="15" customHeight="1" x14ac:dyDescent="0.2">
      <c r="A2" s="476" t="s">
        <v>65</v>
      </c>
      <c r="E2" s="475"/>
      <c r="F2" s="475"/>
      <c r="G2" s="475"/>
      <c r="H2" s="475"/>
      <c r="I2" s="475"/>
      <c r="J2" s="475"/>
      <c r="K2" s="475"/>
      <c r="L2" s="475"/>
      <c r="M2" s="475"/>
      <c r="N2" s="475"/>
    </row>
    <row r="3" spans="1:14" s="474" customFormat="1" ht="15" customHeight="1" x14ac:dyDescent="0.2">
      <c r="E3" s="475"/>
      <c r="F3" s="475"/>
      <c r="G3" s="475"/>
      <c r="H3" s="475"/>
      <c r="I3" s="475"/>
      <c r="J3" s="475"/>
      <c r="K3" s="475"/>
      <c r="L3" s="475"/>
      <c r="M3" s="475"/>
      <c r="N3" s="475"/>
    </row>
    <row r="4" spans="1:14" s="474" customFormat="1" ht="15" customHeight="1" x14ac:dyDescent="0.2">
      <c r="B4" s="676" t="s">
        <v>436</v>
      </c>
      <c r="C4" s="676"/>
      <c r="D4" s="676" t="s">
        <v>437</v>
      </c>
      <c r="E4" s="676"/>
      <c r="F4" s="677" t="s">
        <v>438</v>
      </c>
      <c r="G4" s="677"/>
      <c r="H4" s="677" t="s">
        <v>439</v>
      </c>
      <c r="I4" s="677"/>
      <c r="J4" s="677" t="s">
        <v>440</v>
      </c>
      <c r="K4" s="677"/>
      <c r="L4" s="677"/>
      <c r="M4" s="677"/>
      <c r="N4" s="677"/>
    </row>
    <row r="5" spans="1:14" s="474" customFormat="1" ht="15" customHeight="1" x14ac:dyDescent="0.2">
      <c r="B5" s="474" t="s">
        <v>441</v>
      </c>
      <c r="C5" s="474" t="s">
        <v>442</v>
      </c>
      <c r="D5" s="474" t="s">
        <v>441</v>
      </c>
      <c r="E5" s="474" t="s">
        <v>442</v>
      </c>
      <c r="F5" s="474" t="s">
        <v>441</v>
      </c>
      <c r="G5" s="474" t="s">
        <v>442</v>
      </c>
      <c r="H5" s="474" t="s">
        <v>441</v>
      </c>
      <c r="I5" s="474" t="s">
        <v>442</v>
      </c>
      <c r="J5" s="475" t="s">
        <v>443</v>
      </c>
      <c r="K5" s="475" t="s">
        <v>444</v>
      </c>
      <c r="L5" s="475" t="s">
        <v>445</v>
      </c>
      <c r="M5" s="475" t="s">
        <v>446</v>
      </c>
      <c r="N5" s="475" t="s">
        <v>447</v>
      </c>
    </row>
    <row r="6" spans="1:14" s="474" customFormat="1" ht="15" customHeight="1" x14ac:dyDescent="0.2">
      <c r="A6" s="477" t="s">
        <v>448</v>
      </c>
      <c r="B6" s="478">
        <f>'Tabelle 2.3'!J11</f>
        <v>1.3242131138780526</v>
      </c>
      <c r="C6" s="479">
        <f>'Tabelle 3.3'!J11</f>
        <v>-2.7766504329004329</v>
      </c>
      <c r="D6" s="480">
        <f t="shared" ref="D6:E9" si="0">IF(OR(AND(B6&gt;=-50,B6&lt;=50),ISNUMBER(B6)=FALSE),B6,"")</f>
        <v>1.3242131138780526</v>
      </c>
      <c r="E6" s="480">
        <f t="shared" si="0"/>
        <v>-2.7766504329004329</v>
      </c>
      <c r="F6" s="475" t="str">
        <f t="shared" ref="F6:G9" si="1">IF(ISNUMBER(B6)=FALSE,"",IF(B6&lt;-50,"&lt; -50",IF(B6&gt;50,"&gt; 50","")))</f>
        <v/>
      </c>
      <c r="G6" s="475" t="str">
        <f t="shared" si="1"/>
        <v/>
      </c>
      <c r="H6" s="481" t="str">
        <f t="shared" ref="H6:I9" si="2">IF(B6&lt;-50,0.75,IF(B6&gt;50,-0.75,""))</f>
        <v/>
      </c>
      <c r="I6" s="481" t="str">
        <f t="shared" si="2"/>
        <v/>
      </c>
      <c r="J6" s="475" t="e">
        <f>IF(OR(B6&lt;-50,B6&gt;50),N6,#N/A)</f>
        <v>#N/A</v>
      </c>
      <c r="K6" s="475" t="e">
        <f>IF(B6&lt;-50,-45,IF(B6&gt;50,45,#N/A))</f>
        <v>#N/A</v>
      </c>
      <c r="L6" s="475" t="e">
        <f>IF(OR(C6&lt;-50,C6&gt;50),N6,#N/A)</f>
        <v>#N/A</v>
      </c>
      <c r="M6" s="475" t="e">
        <f>IF(C6&lt;-50,-45,IF(C6&gt;50,45,#N/A))</f>
        <v>#N/A</v>
      </c>
      <c r="N6" s="475">
        <v>5</v>
      </c>
    </row>
    <row r="7" spans="1:14" s="474" customFormat="1" ht="15" customHeight="1" x14ac:dyDescent="0.2">
      <c r="A7" s="477" t="s">
        <v>449</v>
      </c>
      <c r="B7" s="478">
        <f>'Tabelle 2.1'!J25</f>
        <v>0.79091953747815469</v>
      </c>
      <c r="C7" s="479">
        <f>'Tabelle 3.1'!J23</f>
        <v>-3.0627540284223573</v>
      </c>
      <c r="D7" s="480">
        <f t="shared" si="0"/>
        <v>0.79091953747815469</v>
      </c>
      <c r="E7" s="480">
        <f>IF(OR(AND(C7&gt;=-50,C7&lt;=50),ISNUMBER(C7)=FALSE),C7,"")</f>
        <v>-3.0627540284223573</v>
      </c>
      <c r="F7" s="475" t="str">
        <f t="shared" si="1"/>
        <v/>
      </c>
      <c r="G7" s="475" t="str">
        <f>IF(ISNUMBER(C7)=FALSE,"",IF(C7&lt;-50,"&lt; -50",IF(C7&gt;50,"&gt; 50","")))</f>
        <v/>
      </c>
      <c r="H7" s="481" t="str">
        <f t="shared" si="2"/>
        <v/>
      </c>
      <c r="I7" s="481" t="str">
        <f>IF(C7&lt;-50,0.75,IF(C7&gt;50,-0.75,""))</f>
        <v/>
      </c>
      <c r="J7" s="475" t="e">
        <f>IF(OR(B7&lt;-50,B7&gt;50),N7,#N/A)</f>
        <v>#N/A</v>
      </c>
      <c r="K7" s="475" t="e">
        <f>IF(B7&lt;-50,-45,IF(B7&gt;50,45,#N/A))</f>
        <v>#N/A</v>
      </c>
      <c r="L7" s="475" t="e">
        <f>IF(OR(C7&lt;-50,C7&gt;50),N7,#N/A)</f>
        <v>#N/A</v>
      </c>
      <c r="M7" s="475" t="e">
        <f>IF(C7&lt;-50,-45,IF(C7&gt;50,45,#N/A))</f>
        <v>#N/A</v>
      </c>
      <c r="N7" s="475">
        <v>15</v>
      </c>
    </row>
    <row r="8" spans="1:14" s="474" customFormat="1" ht="15" customHeight="1" x14ac:dyDescent="0.2">
      <c r="A8" s="477" t="s">
        <v>450</v>
      </c>
      <c r="B8" s="478">
        <f>'Tabelle 2.1'!J38</f>
        <v>1.1186464311118853</v>
      </c>
      <c r="C8" s="479">
        <f>'Tabelle 3.1'!J34</f>
        <v>-2.7637010795899166</v>
      </c>
      <c r="D8" s="480">
        <f t="shared" si="0"/>
        <v>1.1186464311118853</v>
      </c>
      <c r="E8" s="480">
        <f>IF(OR(AND(C8&gt;=-50,C8&lt;=50),ISNUMBER(C8)=FALSE),C8,"")</f>
        <v>-2.7637010795899166</v>
      </c>
      <c r="F8" s="475" t="str">
        <f t="shared" si="1"/>
        <v/>
      </c>
      <c r="G8" s="475" t="str">
        <f>IF(ISNUMBER(C8)=FALSE,"",IF(C8&lt;-50,"&lt; -50",IF(C8&gt;50,"&gt; 50","")))</f>
        <v/>
      </c>
      <c r="H8" s="481" t="str">
        <f t="shared" si="2"/>
        <v/>
      </c>
      <c r="I8" s="481" t="str">
        <f>IF(C8&lt;-50,0.75,IF(C8&gt;50,-0.75,""))</f>
        <v/>
      </c>
      <c r="J8" s="475" t="e">
        <f>IF(OR(B8&lt;-50,B8&gt;50),N8,#N/A)</f>
        <v>#N/A</v>
      </c>
      <c r="K8" s="475" t="e">
        <f>IF(B8&lt;-50,-45,IF(B8&gt;50,45,#N/A))</f>
        <v>#N/A</v>
      </c>
      <c r="L8" s="475" t="e">
        <f>IF(OR(C8&lt;-50,C8&gt;50),N8,#N/A)</f>
        <v>#N/A</v>
      </c>
      <c r="M8" s="475" t="e">
        <f>IF(C8&lt;-50,-45,IF(C8&gt;50,45,#N/A))</f>
        <v>#N/A</v>
      </c>
      <c r="N8" s="475">
        <v>25</v>
      </c>
    </row>
    <row r="9" spans="1:14" s="474" customFormat="1" ht="15" customHeight="1" x14ac:dyDescent="0.2">
      <c r="A9" s="477" t="s">
        <v>451</v>
      </c>
      <c r="B9" s="478">
        <f>'Tabelle 2.1'!J51</f>
        <v>1.0875687030768</v>
      </c>
      <c r="C9" s="479">
        <f>'Tabelle 3.1'!J45</f>
        <v>-2.8655893304673015</v>
      </c>
      <c r="D9" s="480">
        <f t="shared" si="0"/>
        <v>1.0875687030768</v>
      </c>
      <c r="E9" s="480">
        <f t="shared" si="0"/>
        <v>-2.8655893304673015</v>
      </c>
      <c r="F9" s="475" t="str">
        <f t="shared" si="1"/>
        <v/>
      </c>
      <c r="G9" s="475" t="str">
        <f t="shared" si="1"/>
        <v/>
      </c>
      <c r="H9" s="481" t="str">
        <f t="shared" si="2"/>
        <v/>
      </c>
      <c r="I9" s="481" t="str">
        <f t="shared" si="2"/>
        <v/>
      </c>
      <c r="J9" s="475" t="e">
        <f>IF(OR(B9&lt;-50,B9&gt;50),N9,#N/A)</f>
        <v>#N/A</v>
      </c>
      <c r="K9" s="475" t="e">
        <f>IF(B9&lt;-50,-45,IF(B9&gt;50,45,#N/A))</f>
        <v>#N/A</v>
      </c>
      <c r="L9" s="475" t="e">
        <f>IF(OR(C9&lt;-50,C9&gt;50),N9,#N/A)</f>
        <v>#N/A</v>
      </c>
      <c r="M9" s="475" t="e">
        <f>IF(C9&lt;-50,-45,IF(C9&gt;50,45,#N/A))</f>
        <v>#N/A</v>
      </c>
      <c r="N9" s="475">
        <v>35</v>
      </c>
    </row>
    <row r="10" spans="1:14" s="474" customFormat="1" ht="15" customHeight="1" x14ac:dyDescent="0.2">
      <c r="E10" s="475"/>
      <c r="F10" s="475"/>
      <c r="G10" s="475"/>
      <c r="H10" s="475"/>
      <c r="I10" s="475"/>
      <c r="J10" s="475"/>
      <c r="K10" s="475"/>
      <c r="L10" s="475"/>
      <c r="M10" s="475"/>
      <c r="N10" s="475"/>
    </row>
    <row r="11" spans="1:14" s="474" customFormat="1" ht="15" customHeight="1" x14ac:dyDescent="0.2">
      <c r="E11" s="475"/>
      <c r="F11" s="475"/>
      <c r="G11" s="475"/>
      <c r="H11" s="475"/>
      <c r="I11" s="475"/>
      <c r="J11" s="475"/>
      <c r="K11" s="475"/>
      <c r="L11" s="475"/>
      <c r="M11" s="475"/>
      <c r="N11" s="475"/>
    </row>
    <row r="12" spans="1:14" s="474" customFormat="1" ht="15" customHeight="1" x14ac:dyDescent="0.2">
      <c r="A12" s="683" t="s">
        <v>452</v>
      </c>
      <c r="B12" s="676" t="s">
        <v>436</v>
      </c>
      <c r="C12" s="676"/>
      <c r="D12" s="676" t="s">
        <v>437</v>
      </c>
      <c r="E12" s="676"/>
      <c r="F12" s="677" t="s">
        <v>438</v>
      </c>
      <c r="G12" s="677"/>
      <c r="H12" s="677" t="s">
        <v>439</v>
      </c>
      <c r="I12" s="677"/>
      <c r="J12" s="677" t="s">
        <v>440</v>
      </c>
      <c r="K12" s="677"/>
      <c r="L12" s="677"/>
      <c r="M12" s="677"/>
      <c r="N12" s="677"/>
    </row>
    <row r="13" spans="1:14" s="474" customFormat="1" ht="15" customHeight="1" x14ac:dyDescent="0.2">
      <c r="A13" s="683"/>
      <c r="B13" s="474" t="s">
        <v>441</v>
      </c>
      <c r="C13" s="474" t="s">
        <v>442</v>
      </c>
      <c r="D13" s="474" t="s">
        <v>441</v>
      </c>
      <c r="E13" s="474" t="s">
        <v>442</v>
      </c>
      <c r="F13" s="474" t="s">
        <v>441</v>
      </c>
      <c r="G13" s="474" t="s">
        <v>442</v>
      </c>
      <c r="H13" s="474" t="s">
        <v>441</v>
      </c>
      <c r="I13" s="474" t="s">
        <v>442</v>
      </c>
      <c r="J13" s="475" t="s">
        <v>443</v>
      </c>
      <c r="K13" s="475" t="s">
        <v>444</v>
      </c>
      <c r="L13" s="475" t="s">
        <v>445</v>
      </c>
      <c r="M13" s="475" t="s">
        <v>446</v>
      </c>
      <c r="N13" s="475" t="s">
        <v>447</v>
      </c>
    </row>
    <row r="14" spans="1:14" s="474" customFormat="1" ht="15" customHeight="1" x14ac:dyDescent="0.2">
      <c r="A14" s="474">
        <v>1</v>
      </c>
      <c r="B14" s="478">
        <f>'Tabelle 2.3'!J11</f>
        <v>1.3242131138780526</v>
      </c>
      <c r="C14" s="479">
        <f>'Tabelle 3.3'!J11</f>
        <v>-2.7766504329004329</v>
      </c>
      <c r="D14" s="480">
        <f>IF(OR(AND(B14&gt;=-50,B14&lt;=50),ISNUMBER(B14)=FALSE),B14,"")</f>
        <v>1.3242131138780526</v>
      </c>
      <c r="E14" s="480">
        <f>IF(OR(AND(C14&gt;=-50,C14&lt;=50),ISNUMBER(C14)=FALSE),C14,"")</f>
        <v>-2.7766504329004329</v>
      </c>
      <c r="F14" s="475" t="str">
        <f>IF(ISNUMBER(B14)=FALSE,"",IF(B14&lt;-50,"&lt; -50",IF(B14&gt;50,"&gt; 50","")))</f>
        <v/>
      </c>
      <c r="G14" s="475" t="str">
        <f>IF(ISNUMBER(C14)=FALSE,"",IF(C14&lt;-50,"&lt; -50",IF(C14&gt;50,"&gt; 50","")))</f>
        <v/>
      </c>
      <c r="H14" s="481" t="str">
        <f>IF(B14&lt;-50,0.75,IF(B14&gt;50,-0.75,""))</f>
        <v/>
      </c>
      <c r="I14" s="481" t="str">
        <f>IF(C14&lt;-50,0.75,IF(C14&gt;50,-0.75,""))</f>
        <v/>
      </c>
      <c r="J14" s="475" t="e">
        <f>IF(OR(B14&lt;-50,B14&gt;50),N14,#N/A)</f>
        <v>#N/A</v>
      </c>
      <c r="K14" s="475" t="e">
        <f>IF(B14&lt;-50,-45,IF(B14&gt;50,45,#N/A))</f>
        <v>#N/A</v>
      </c>
      <c r="L14" s="475" t="e">
        <f>IF(OR(C14&lt;-50,C14&gt;50),N14,#N/A)</f>
        <v>#N/A</v>
      </c>
      <c r="M14" s="475" t="e">
        <f>IF(C14&lt;-50,-45,IF(C14&gt;50,45,#N/A))</f>
        <v>#N/A</v>
      </c>
      <c r="N14" s="475">
        <v>5</v>
      </c>
    </row>
    <row r="15" spans="1:14" s="474" customFormat="1" ht="15" customHeight="1" x14ac:dyDescent="0.2">
      <c r="A15" s="474">
        <v>2</v>
      </c>
      <c r="B15" s="478">
        <f>'Tabelle 2.3'!J12</f>
        <v>2.3076923076923075</v>
      </c>
      <c r="C15" s="479">
        <f>'Tabelle 3.3'!J12</f>
        <v>0</v>
      </c>
      <c r="D15" s="480">
        <f t="shared" ref="D15:E45" si="3">IF(OR(AND(B15&gt;=-50,B15&lt;=50),ISNUMBER(B15)=FALSE),B15,"")</f>
        <v>2.3076923076923075</v>
      </c>
      <c r="E15" s="480">
        <f t="shared" si="3"/>
        <v>0</v>
      </c>
      <c r="F15" s="475" t="str">
        <f t="shared" ref="F15:G45" si="4">IF(ISNUMBER(B15)=FALSE,"",IF(B15&lt;-50,"&lt; -50",IF(B15&gt;50,"&gt; 50","")))</f>
        <v/>
      </c>
      <c r="G15" s="475" t="str">
        <f t="shared" si="4"/>
        <v/>
      </c>
      <c r="H15" s="481" t="str">
        <f t="shared" ref="H15:I45" si="5">IF(B15&lt;-50,0.75,IF(B15&gt;50,-0.75,""))</f>
        <v/>
      </c>
      <c r="I15" s="481" t="str">
        <f t="shared" si="5"/>
        <v/>
      </c>
      <c r="J15" s="475" t="e">
        <f t="shared" ref="J15:J45" si="6">IF(OR(B15&lt;-50,B15&gt;50),N15,#N/A)</f>
        <v>#N/A</v>
      </c>
      <c r="K15" s="475" t="e">
        <f t="shared" ref="K15:K45" si="7">IF(B15&lt;-50,-45,IF(B15&gt;50,45,#N/A))</f>
        <v>#N/A</v>
      </c>
      <c r="L15" s="475" t="e">
        <f t="shared" ref="L15:L45" si="8">IF(OR(C15&lt;-50,C15&gt;50),N15,#N/A)</f>
        <v>#N/A</v>
      </c>
      <c r="M15" s="475" t="e">
        <f t="shared" ref="M15:M45" si="9">IF(C15&lt;-50,-45,IF(C15&gt;50,45,#N/A))</f>
        <v>#N/A</v>
      </c>
      <c r="N15" s="475">
        <v>15</v>
      </c>
    </row>
    <row r="16" spans="1:14" s="474" customFormat="1" ht="15" customHeight="1" x14ac:dyDescent="0.2">
      <c r="A16" s="474">
        <v>3</v>
      </c>
      <c r="B16" s="478">
        <f>'Tabelle 2.3'!J13</f>
        <v>4.0462427745664744</v>
      </c>
      <c r="C16" s="479">
        <f>'Tabelle 3.3'!J13</f>
        <v>-0.69930069930069927</v>
      </c>
      <c r="D16" s="480">
        <f t="shared" si="3"/>
        <v>4.0462427745664744</v>
      </c>
      <c r="E16" s="480">
        <f t="shared" si="3"/>
        <v>-0.69930069930069927</v>
      </c>
      <c r="F16" s="475" t="str">
        <f t="shared" si="4"/>
        <v/>
      </c>
      <c r="G16" s="475" t="str">
        <f t="shared" si="4"/>
        <v/>
      </c>
      <c r="H16" s="481" t="str">
        <f t="shared" si="5"/>
        <v/>
      </c>
      <c r="I16" s="481" t="str">
        <f t="shared" si="5"/>
        <v/>
      </c>
      <c r="J16" s="475" t="e">
        <f t="shared" si="6"/>
        <v>#N/A</v>
      </c>
      <c r="K16" s="475" t="e">
        <f t="shared" si="7"/>
        <v>#N/A</v>
      </c>
      <c r="L16" s="475" t="e">
        <f t="shared" si="8"/>
        <v>#N/A</v>
      </c>
      <c r="M16" s="475" t="e">
        <f t="shared" si="9"/>
        <v>#N/A</v>
      </c>
      <c r="N16" s="475">
        <v>25</v>
      </c>
    </row>
    <row r="17" spans="1:14" s="474" customFormat="1" ht="15" customHeight="1" x14ac:dyDescent="0.2">
      <c r="A17" s="474">
        <v>4</v>
      </c>
      <c r="B17" s="478">
        <f>'Tabelle 2.3'!J14</f>
        <v>4.1048767697954904</v>
      </c>
      <c r="C17" s="479">
        <f>'Tabelle 3.3'!J14</f>
        <v>-3.4619750283768447</v>
      </c>
      <c r="D17" s="480">
        <f t="shared" si="3"/>
        <v>4.1048767697954904</v>
      </c>
      <c r="E17" s="480">
        <f t="shared" si="3"/>
        <v>-3.4619750283768447</v>
      </c>
      <c r="F17" s="475" t="str">
        <f t="shared" si="4"/>
        <v/>
      </c>
      <c r="G17" s="475" t="str">
        <f t="shared" si="4"/>
        <v/>
      </c>
      <c r="H17" s="481" t="str">
        <f t="shared" si="5"/>
        <v/>
      </c>
      <c r="I17" s="481" t="str">
        <f t="shared" si="5"/>
        <v/>
      </c>
      <c r="J17" s="475" t="e">
        <f t="shared" si="6"/>
        <v>#N/A</v>
      </c>
      <c r="K17" s="475" t="e">
        <f t="shared" si="7"/>
        <v>#N/A</v>
      </c>
      <c r="L17" s="475" t="e">
        <f t="shared" si="8"/>
        <v>#N/A</v>
      </c>
      <c r="M17" s="475" t="e">
        <f t="shared" si="9"/>
        <v>#N/A</v>
      </c>
      <c r="N17" s="475">
        <v>36</v>
      </c>
    </row>
    <row r="18" spans="1:14" s="474" customFormat="1" ht="15" customHeight="1" x14ac:dyDescent="0.2">
      <c r="A18" s="474">
        <v>5</v>
      </c>
      <c r="B18" s="478">
        <f>'Tabelle 2.3'!J15</f>
        <v>-1.9537021835494992</v>
      </c>
      <c r="C18" s="479">
        <f>'Tabelle 3.3'!J15</f>
        <v>-7.0175438596491224</v>
      </c>
      <c r="D18" s="480">
        <f t="shared" si="3"/>
        <v>-1.9537021835494992</v>
      </c>
      <c r="E18" s="480">
        <f t="shared" si="3"/>
        <v>-7.0175438596491224</v>
      </c>
      <c r="F18" s="475" t="str">
        <f t="shared" si="4"/>
        <v/>
      </c>
      <c r="G18" s="475" t="str">
        <f t="shared" si="4"/>
        <v/>
      </c>
      <c r="H18" s="481" t="str">
        <f t="shared" si="5"/>
        <v/>
      </c>
      <c r="I18" s="481" t="str">
        <f t="shared" si="5"/>
        <v/>
      </c>
      <c r="J18" s="475" t="e">
        <f t="shared" si="6"/>
        <v>#N/A</v>
      </c>
      <c r="K18" s="475" t="e">
        <f t="shared" si="7"/>
        <v>#N/A</v>
      </c>
      <c r="L18" s="475" t="e">
        <f t="shared" si="8"/>
        <v>#N/A</v>
      </c>
      <c r="M18" s="475" t="e">
        <f t="shared" si="9"/>
        <v>#N/A</v>
      </c>
      <c r="N18" s="475">
        <v>46</v>
      </c>
    </row>
    <row r="19" spans="1:14" s="474" customFormat="1" ht="15" customHeight="1" x14ac:dyDescent="0.2">
      <c r="A19" s="474">
        <v>6</v>
      </c>
      <c r="B19" s="478">
        <f>'Tabelle 2.3'!J16</f>
        <v>5.2498801685209013</v>
      </c>
      <c r="C19" s="479">
        <f>'Tabelle 3.3'!J16</f>
        <v>-2.6315789473684212</v>
      </c>
      <c r="D19" s="480">
        <f t="shared" si="3"/>
        <v>5.2498801685209013</v>
      </c>
      <c r="E19" s="480">
        <f t="shared" si="3"/>
        <v>-2.6315789473684212</v>
      </c>
      <c r="F19" s="475" t="str">
        <f t="shared" si="4"/>
        <v/>
      </c>
      <c r="G19" s="475" t="str">
        <f t="shared" si="4"/>
        <v/>
      </c>
      <c r="H19" s="481" t="str">
        <f t="shared" si="5"/>
        <v/>
      </c>
      <c r="I19" s="481" t="str">
        <f t="shared" si="5"/>
        <v/>
      </c>
      <c r="J19" s="475" t="e">
        <f t="shared" si="6"/>
        <v>#N/A</v>
      </c>
      <c r="K19" s="475" t="e">
        <f t="shared" si="7"/>
        <v>#N/A</v>
      </c>
      <c r="L19" s="475" t="e">
        <f t="shared" si="8"/>
        <v>#N/A</v>
      </c>
      <c r="M19" s="475" t="e">
        <f t="shared" si="9"/>
        <v>#N/A</v>
      </c>
      <c r="N19" s="475">
        <v>56</v>
      </c>
    </row>
    <row r="20" spans="1:14" s="474" customFormat="1" ht="15" customHeight="1" x14ac:dyDescent="0.2">
      <c r="A20" s="474">
        <v>7</v>
      </c>
      <c r="B20" s="478">
        <f>'Tabelle 2.3'!J17</f>
        <v>-0.25706940874035988</v>
      </c>
      <c r="C20" s="479">
        <f>'Tabelle 3.3'!J17</f>
        <v>6.1224489795918364</v>
      </c>
      <c r="D20" s="480">
        <f t="shared" si="3"/>
        <v>-0.25706940874035988</v>
      </c>
      <c r="E20" s="480">
        <f t="shared" si="3"/>
        <v>6.1224489795918364</v>
      </c>
      <c r="F20" s="475" t="str">
        <f t="shared" si="4"/>
        <v/>
      </c>
      <c r="G20" s="475" t="str">
        <f t="shared" si="4"/>
        <v/>
      </c>
      <c r="H20" s="481" t="str">
        <f t="shared" si="5"/>
        <v/>
      </c>
      <c r="I20" s="481" t="str">
        <f t="shared" si="5"/>
        <v/>
      </c>
      <c r="J20" s="475" t="e">
        <f t="shared" si="6"/>
        <v>#N/A</v>
      </c>
      <c r="K20" s="475" t="e">
        <f t="shared" si="7"/>
        <v>#N/A</v>
      </c>
      <c r="L20" s="475" t="e">
        <f t="shared" si="8"/>
        <v>#N/A</v>
      </c>
      <c r="M20" s="475" t="e">
        <f t="shared" si="9"/>
        <v>#N/A</v>
      </c>
      <c r="N20" s="475">
        <v>67</v>
      </c>
    </row>
    <row r="21" spans="1:14" s="474" customFormat="1" ht="15" customHeight="1" x14ac:dyDescent="0.2">
      <c r="A21" s="474">
        <v>8</v>
      </c>
      <c r="B21" s="478">
        <f>'Tabelle 2.3'!J18</f>
        <v>2.1160092807424595</v>
      </c>
      <c r="C21" s="479">
        <f>'Tabelle 3.3'!J18</f>
        <v>-2.3420865862313698</v>
      </c>
      <c r="D21" s="480">
        <f t="shared" si="3"/>
        <v>2.1160092807424595</v>
      </c>
      <c r="E21" s="480">
        <f t="shared" si="3"/>
        <v>-2.3420865862313698</v>
      </c>
      <c r="F21" s="475" t="str">
        <f t="shared" si="4"/>
        <v/>
      </c>
      <c r="G21" s="475" t="str">
        <f t="shared" si="4"/>
        <v/>
      </c>
      <c r="H21" s="481" t="str">
        <f t="shared" si="5"/>
        <v/>
      </c>
      <c r="I21" s="481" t="str">
        <f t="shared" si="5"/>
        <v/>
      </c>
      <c r="J21" s="475" t="e">
        <f t="shared" si="6"/>
        <v>#N/A</v>
      </c>
      <c r="K21" s="475" t="e">
        <f t="shared" si="7"/>
        <v>#N/A</v>
      </c>
      <c r="L21" s="475" t="e">
        <f t="shared" si="8"/>
        <v>#N/A</v>
      </c>
      <c r="M21" s="475" t="e">
        <f t="shared" si="9"/>
        <v>#N/A</v>
      </c>
      <c r="N21" s="475">
        <v>77</v>
      </c>
    </row>
    <row r="22" spans="1:14" s="474" customFormat="1" ht="15" customHeight="1" x14ac:dyDescent="0.2">
      <c r="A22" s="474">
        <v>9</v>
      </c>
      <c r="B22" s="478">
        <f>'Tabelle 2.3'!J19</f>
        <v>0.70982563619227146</v>
      </c>
      <c r="C22" s="479">
        <f>'Tabelle 3.3'!J19</f>
        <v>1.4395393474088292</v>
      </c>
      <c r="D22" s="480">
        <f t="shared" si="3"/>
        <v>0.70982563619227146</v>
      </c>
      <c r="E22" s="480">
        <f t="shared" si="3"/>
        <v>1.4395393474088292</v>
      </c>
      <c r="F22" s="475" t="str">
        <f t="shared" si="4"/>
        <v/>
      </c>
      <c r="G22" s="475" t="str">
        <f t="shared" si="4"/>
        <v/>
      </c>
      <c r="H22" s="481" t="str">
        <f t="shared" si="5"/>
        <v/>
      </c>
      <c r="I22" s="481" t="str">
        <f t="shared" si="5"/>
        <v/>
      </c>
      <c r="J22" s="475" t="e">
        <f t="shared" si="6"/>
        <v>#N/A</v>
      </c>
      <c r="K22" s="475" t="e">
        <f t="shared" si="7"/>
        <v>#N/A</v>
      </c>
      <c r="L22" s="475" t="e">
        <f t="shared" si="8"/>
        <v>#N/A</v>
      </c>
      <c r="M22" s="475" t="e">
        <f t="shared" si="9"/>
        <v>#N/A</v>
      </c>
      <c r="N22" s="475">
        <v>87</v>
      </c>
    </row>
    <row r="23" spans="1:14" s="474" customFormat="1" ht="15" customHeight="1" x14ac:dyDescent="0.2">
      <c r="A23" s="474">
        <v>10</v>
      </c>
      <c r="B23" s="478">
        <f>'Tabelle 2.3'!J20</f>
        <v>0.91985584348721472</v>
      </c>
      <c r="C23" s="479">
        <f>'Tabelle 3.3'!J20</f>
        <v>-7.0855614973262036</v>
      </c>
      <c r="D23" s="480">
        <f t="shared" si="3"/>
        <v>0.91985584348721472</v>
      </c>
      <c r="E23" s="480">
        <f t="shared" si="3"/>
        <v>-7.0855614973262036</v>
      </c>
      <c r="F23" s="475" t="str">
        <f t="shared" si="4"/>
        <v/>
      </c>
      <c r="G23" s="475" t="str">
        <f t="shared" si="4"/>
        <v/>
      </c>
      <c r="H23" s="481" t="str">
        <f t="shared" si="5"/>
        <v/>
      </c>
      <c r="I23" s="481" t="str">
        <f t="shared" si="5"/>
        <v/>
      </c>
      <c r="J23" s="475" t="e">
        <f t="shared" si="6"/>
        <v>#N/A</v>
      </c>
      <c r="K23" s="475" t="e">
        <f t="shared" si="7"/>
        <v>#N/A</v>
      </c>
      <c r="L23" s="475" t="e">
        <f t="shared" si="8"/>
        <v>#N/A</v>
      </c>
      <c r="M23" s="475" t="e">
        <f t="shared" si="9"/>
        <v>#N/A</v>
      </c>
      <c r="N23" s="475">
        <v>98</v>
      </c>
    </row>
    <row r="24" spans="1:14" s="474" customFormat="1" ht="15" customHeight="1" x14ac:dyDescent="0.2">
      <c r="A24" s="474">
        <v>11</v>
      </c>
      <c r="B24" s="478">
        <f>'Tabelle 2.3'!J21</f>
        <v>-1.9415119524329572</v>
      </c>
      <c r="C24" s="479">
        <f>'Tabelle 3.3'!J21</f>
        <v>-10.363462964925294</v>
      </c>
      <c r="D24" s="480">
        <f t="shared" si="3"/>
        <v>-1.9415119524329572</v>
      </c>
      <c r="E24" s="480">
        <f t="shared" si="3"/>
        <v>-10.363462964925294</v>
      </c>
      <c r="F24" s="475" t="str">
        <f t="shared" si="4"/>
        <v/>
      </c>
      <c r="G24" s="475" t="str">
        <f t="shared" si="4"/>
        <v/>
      </c>
      <c r="H24" s="481" t="str">
        <f t="shared" si="5"/>
        <v/>
      </c>
      <c r="I24" s="481" t="str">
        <f t="shared" si="5"/>
        <v/>
      </c>
      <c r="J24" s="475" t="e">
        <f t="shared" si="6"/>
        <v>#N/A</v>
      </c>
      <c r="K24" s="475" t="e">
        <f t="shared" si="7"/>
        <v>#N/A</v>
      </c>
      <c r="L24" s="475" t="e">
        <f t="shared" si="8"/>
        <v>#N/A</v>
      </c>
      <c r="M24" s="475" t="e">
        <f t="shared" si="9"/>
        <v>#N/A</v>
      </c>
      <c r="N24" s="475">
        <v>108</v>
      </c>
    </row>
    <row r="25" spans="1:14" s="474" customFormat="1" ht="15" customHeight="1" x14ac:dyDescent="0.2">
      <c r="A25" s="474">
        <v>12</v>
      </c>
      <c r="B25" s="478">
        <f>'Tabelle 2.3'!J22</f>
        <v>6.3640531866116463</v>
      </c>
      <c r="C25" s="479">
        <f>'Tabelle 3.3'!J22</f>
        <v>2.9598308668076112</v>
      </c>
      <c r="D25" s="480">
        <f t="shared" si="3"/>
        <v>6.3640531866116463</v>
      </c>
      <c r="E25" s="480">
        <f t="shared" si="3"/>
        <v>2.9598308668076112</v>
      </c>
      <c r="F25" s="475" t="str">
        <f t="shared" si="4"/>
        <v/>
      </c>
      <c r="G25" s="475" t="str">
        <f t="shared" si="4"/>
        <v/>
      </c>
      <c r="H25" s="481" t="str">
        <f t="shared" si="5"/>
        <v/>
      </c>
      <c r="I25" s="481" t="str">
        <f t="shared" si="5"/>
        <v/>
      </c>
      <c r="J25" s="475" t="e">
        <f t="shared" si="6"/>
        <v>#N/A</v>
      </c>
      <c r="K25" s="475" t="e">
        <f t="shared" si="7"/>
        <v>#N/A</v>
      </c>
      <c r="L25" s="475" t="e">
        <f t="shared" si="8"/>
        <v>#N/A</v>
      </c>
      <c r="M25" s="475" t="e">
        <f t="shared" si="9"/>
        <v>#N/A</v>
      </c>
      <c r="N25" s="475">
        <v>118</v>
      </c>
    </row>
    <row r="26" spans="1:14" s="474" customFormat="1" ht="15" customHeight="1" x14ac:dyDescent="0.2">
      <c r="A26" s="474">
        <v>13</v>
      </c>
      <c r="B26" s="478">
        <f>'Tabelle 2.3'!J23</f>
        <v>-5.7767369242779081</v>
      </c>
      <c r="C26" s="479">
        <f>'Tabelle 3.3'!J23</f>
        <v>0</v>
      </c>
      <c r="D26" s="480">
        <f t="shared" si="3"/>
        <v>-5.7767369242779081</v>
      </c>
      <c r="E26" s="480">
        <f t="shared" si="3"/>
        <v>0</v>
      </c>
      <c r="F26" s="475" t="str">
        <f t="shared" si="4"/>
        <v/>
      </c>
      <c r="G26" s="475" t="str">
        <f t="shared" si="4"/>
        <v/>
      </c>
      <c r="H26" s="481" t="str">
        <f t="shared" si="5"/>
        <v/>
      </c>
      <c r="I26" s="481" t="str">
        <f t="shared" si="5"/>
        <v/>
      </c>
      <c r="J26" s="475" t="e">
        <f t="shared" si="6"/>
        <v>#N/A</v>
      </c>
      <c r="K26" s="475" t="e">
        <f t="shared" si="7"/>
        <v>#N/A</v>
      </c>
      <c r="L26" s="475" t="e">
        <f t="shared" si="8"/>
        <v>#N/A</v>
      </c>
      <c r="M26" s="475" t="e">
        <f t="shared" si="9"/>
        <v>#N/A</v>
      </c>
      <c r="N26" s="475">
        <v>129</v>
      </c>
    </row>
    <row r="27" spans="1:14" s="474" customFormat="1" ht="15" customHeight="1" x14ac:dyDescent="0.2">
      <c r="A27" s="474">
        <v>14</v>
      </c>
      <c r="B27" s="478">
        <f>'Tabelle 2.3'!J24</f>
        <v>-4.8099825802552525</v>
      </c>
      <c r="C27" s="479">
        <f>'Tabelle 3.3'!J24</f>
        <v>-2.9777610252544289</v>
      </c>
      <c r="D27" s="480">
        <f t="shared" si="3"/>
        <v>-4.8099825802552525</v>
      </c>
      <c r="E27" s="480">
        <f t="shared" si="3"/>
        <v>-2.9777610252544289</v>
      </c>
      <c r="F27" s="475" t="str">
        <f t="shared" si="4"/>
        <v/>
      </c>
      <c r="G27" s="475" t="str">
        <f t="shared" si="4"/>
        <v/>
      </c>
      <c r="H27" s="481" t="str">
        <f t="shared" si="5"/>
        <v/>
      </c>
      <c r="I27" s="481" t="str">
        <f t="shared" si="5"/>
        <v/>
      </c>
      <c r="J27" s="475" t="e">
        <f t="shared" si="6"/>
        <v>#N/A</v>
      </c>
      <c r="K27" s="475" t="e">
        <f t="shared" si="7"/>
        <v>#N/A</v>
      </c>
      <c r="L27" s="475" t="e">
        <f t="shared" si="8"/>
        <v>#N/A</v>
      </c>
      <c r="M27" s="475" t="e">
        <f t="shared" si="9"/>
        <v>#N/A</v>
      </c>
      <c r="N27" s="475">
        <v>139</v>
      </c>
    </row>
    <row r="28" spans="1:14" s="474" customFormat="1" ht="15" customHeight="1" x14ac:dyDescent="0.2">
      <c r="A28" s="474">
        <v>15</v>
      </c>
      <c r="B28" s="478">
        <f>'Tabelle 2.3'!J25</f>
        <v>-0.66294919454770751</v>
      </c>
      <c r="C28" s="479">
        <f>'Tabelle 3.3'!J25</f>
        <v>-0.29914929419463399</v>
      </c>
      <c r="D28" s="480">
        <f t="shared" si="3"/>
        <v>-0.66294919454770751</v>
      </c>
      <c r="E28" s="480">
        <f t="shared" si="3"/>
        <v>-0.29914929419463399</v>
      </c>
      <c r="F28" s="475" t="str">
        <f t="shared" si="4"/>
        <v/>
      </c>
      <c r="G28" s="475" t="str">
        <f t="shared" si="4"/>
        <v/>
      </c>
      <c r="H28" s="481" t="str">
        <f t="shared" si="5"/>
        <v/>
      </c>
      <c r="I28" s="481" t="str">
        <f t="shared" si="5"/>
        <v/>
      </c>
      <c r="J28" s="475" t="e">
        <f t="shared" si="6"/>
        <v>#N/A</v>
      </c>
      <c r="K28" s="475" t="e">
        <f t="shared" si="7"/>
        <v>#N/A</v>
      </c>
      <c r="L28" s="475" t="e">
        <f t="shared" si="8"/>
        <v>#N/A</v>
      </c>
      <c r="M28" s="475" t="e">
        <f t="shared" si="9"/>
        <v>#N/A</v>
      </c>
      <c r="N28" s="475">
        <v>149</v>
      </c>
    </row>
    <row r="29" spans="1:14" s="474" customFormat="1" ht="15" customHeight="1" x14ac:dyDescent="0.2">
      <c r="A29" s="474">
        <v>16</v>
      </c>
      <c r="B29" s="478">
        <f>'Tabelle 2.3'!J26</f>
        <v>-1.9472856018882769</v>
      </c>
      <c r="C29" s="479">
        <f>'Tabelle 3.3'!J26</f>
        <v>-7.9836233367451381</v>
      </c>
      <c r="D29" s="480">
        <f t="shared" si="3"/>
        <v>-1.9472856018882769</v>
      </c>
      <c r="E29" s="480">
        <f t="shared" si="3"/>
        <v>-7.9836233367451381</v>
      </c>
      <c r="F29" s="475" t="str">
        <f t="shared" si="4"/>
        <v/>
      </c>
      <c r="G29" s="475" t="str">
        <f t="shared" si="4"/>
        <v/>
      </c>
      <c r="H29" s="481" t="str">
        <f t="shared" si="5"/>
        <v/>
      </c>
      <c r="I29" s="481" t="str">
        <f t="shared" si="5"/>
        <v/>
      </c>
      <c r="J29" s="475" t="e">
        <f t="shared" si="6"/>
        <v>#N/A</v>
      </c>
      <c r="K29" s="475" t="e">
        <f t="shared" si="7"/>
        <v>#N/A</v>
      </c>
      <c r="L29" s="475" t="e">
        <f t="shared" si="8"/>
        <v>#N/A</v>
      </c>
      <c r="M29" s="475" t="e">
        <f t="shared" si="9"/>
        <v>#N/A</v>
      </c>
      <c r="N29" s="475">
        <v>160</v>
      </c>
    </row>
    <row r="30" spans="1:14" s="474" customFormat="1" ht="15" customHeight="1" x14ac:dyDescent="0.2">
      <c r="A30" s="474">
        <v>17</v>
      </c>
      <c r="B30" s="478">
        <f>'Tabelle 2.3'!J27</f>
        <v>3.2027163439478756</v>
      </c>
      <c r="C30" s="479">
        <f>'Tabelle 3.3'!J27</f>
        <v>4.117647058823529</v>
      </c>
      <c r="D30" s="480">
        <f t="shared" si="3"/>
        <v>3.2027163439478756</v>
      </c>
      <c r="E30" s="480">
        <f t="shared" si="3"/>
        <v>4.117647058823529</v>
      </c>
      <c r="F30" s="475" t="str">
        <f t="shared" si="4"/>
        <v/>
      </c>
      <c r="G30" s="475" t="str">
        <f t="shared" si="4"/>
        <v/>
      </c>
      <c r="H30" s="481" t="str">
        <f t="shared" si="5"/>
        <v/>
      </c>
      <c r="I30" s="481" t="str">
        <f t="shared" si="5"/>
        <v/>
      </c>
      <c r="J30" s="475" t="e">
        <f t="shared" si="6"/>
        <v>#N/A</v>
      </c>
      <c r="K30" s="475" t="e">
        <f t="shared" si="7"/>
        <v>#N/A</v>
      </c>
      <c r="L30" s="475" t="e">
        <f t="shared" si="8"/>
        <v>#N/A</v>
      </c>
      <c r="M30" s="475" t="e">
        <f t="shared" si="9"/>
        <v>#N/A</v>
      </c>
      <c r="N30" s="475">
        <v>170</v>
      </c>
    </row>
    <row r="31" spans="1:14" s="474" customFormat="1" ht="15" customHeight="1" x14ac:dyDescent="0.2">
      <c r="A31" s="474">
        <v>18</v>
      </c>
      <c r="B31" s="478">
        <f>'Tabelle 2.3'!J28</f>
        <v>3.3534540576794098</v>
      </c>
      <c r="C31" s="479">
        <f>'Tabelle 3.3'!J28</f>
        <v>0.85370585952658129</v>
      </c>
      <c r="D31" s="480">
        <f t="shared" si="3"/>
        <v>3.3534540576794098</v>
      </c>
      <c r="E31" s="480">
        <f t="shared" si="3"/>
        <v>0.85370585952658129</v>
      </c>
      <c r="F31" s="475" t="str">
        <f t="shared" si="4"/>
        <v/>
      </c>
      <c r="G31" s="475" t="str">
        <f t="shared" si="4"/>
        <v/>
      </c>
      <c r="H31" s="481" t="str">
        <f t="shared" si="5"/>
        <v/>
      </c>
      <c r="I31" s="481" t="str">
        <f t="shared" si="5"/>
        <v/>
      </c>
      <c r="J31" s="475" t="e">
        <f t="shared" si="6"/>
        <v>#N/A</v>
      </c>
      <c r="K31" s="475" t="e">
        <f t="shared" si="7"/>
        <v>#N/A</v>
      </c>
      <c r="L31" s="475" t="e">
        <f t="shared" si="8"/>
        <v>#N/A</v>
      </c>
      <c r="M31" s="475" t="e">
        <f t="shared" si="9"/>
        <v>#N/A</v>
      </c>
      <c r="N31" s="475">
        <v>180</v>
      </c>
    </row>
    <row r="32" spans="1:14" s="474" customFormat="1" ht="15" customHeight="1" x14ac:dyDescent="0.2">
      <c r="A32" s="474">
        <v>19</v>
      </c>
      <c r="B32" s="478">
        <f>'Tabelle 2.3'!J29</f>
        <v>3.7230704873457436</v>
      </c>
      <c r="C32" s="479">
        <f>'Tabelle 3.3'!J29</f>
        <v>0.16083634901487737</v>
      </c>
      <c r="D32" s="480">
        <f t="shared" si="3"/>
        <v>3.7230704873457436</v>
      </c>
      <c r="E32" s="480">
        <f t="shared" si="3"/>
        <v>0.16083634901487737</v>
      </c>
      <c r="F32" s="475" t="str">
        <f t="shared" si="4"/>
        <v/>
      </c>
      <c r="G32" s="475" t="str">
        <f t="shared" si="4"/>
        <v/>
      </c>
      <c r="H32" s="481" t="str">
        <f t="shared" si="5"/>
        <v/>
      </c>
      <c r="I32" s="481" t="str">
        <f t="shared" si="5"/>
        <v/>
      </c>
      <c r="J32" s="475" t="e">
        <f t="shared" si="6"/>
        <v>#N/A</v>
      </c>
      <c r="K32" s="475" t="e">
        <f t="shared" si="7"/>
        <v>#N/A</v>
      </c>
      <c r="L32" s="475" t="e">
        <f t="shared" si="8"/>
        <v>#N/A</v>
      </c>
      <c r="M32" s="475" t="e">
        <f t="shared" si="9"/>
        <v>#N/A</v>
      </c>
      <c r="N32" s="475">
        <v>191</v>
      </c>
    </row>
    <row r="33" spans="1:14" s="474" customFormat="1" ht="15" customHeight="1" x14ac:dyDescent="0.2">
      <c r="A33" s="474">
        <v>20</v>
      </c>
      <c r="B33" s="478">
        <f>'Tabelle 2.3'!J30</f>
        <v>3.9192074005145328</v>
      </c>
      <c r="C33" s="479">
        <f>'Tabelle 3.3'!J30</f>
        <v>0.12380068090374496</v>
      </c>
      <c r="D33" s="480">
        <f t="shared" si="3"/>
        <v>3.9192074005145328</v>
      </c>
      <c r="E33" s="480">
        <f t="shared" si="3"/>
        <v>0.12380068090374496</v>
      </c>
      <c r="F33" s="475" t="str">
        <f t="shared" si="4"/>
        <v/>
      </c>
      <c r="G33" s="475" t="str">
        <f t="shared" si="4"/>
        <v/>
      </c>
      <c r="H33" s="481" t="str">
        <f t="shared" si="5"/>
        <v/>
      </c>
      <c r="I33" s="481" t="str">
        <f t="shared" si="5"/>
        <v/>
      </c>
      <c r="J33" s="475" t="e">
        <f t="shared" si="6"/>
        <v>#N/A</v>
      </c>
      <c r="K33" s="475" t="e">
        <f t="shared" si="7"/>
        <v>#N/A</v>
      </c>
      <c r="L33" s="475" t="e">
        <f t="shared" si="8"/>
        <v>#N/A</v>
      </c>
      <c r="M33" s="475" t="e">
        <f t="shared" si="9"/>
        <v>#N/A</v>
      </c>
      <c r="N33" s="475">
        <v>201</v>
      </c>
    </row>
    <row r="34" spans="1:14" s="474" customFormat="1" ht="15" customHeight="1" x14ac:dyDescent="0.2">
      <c r="A34" s="474">
        <v>21</v>
      </c>
      <c r="B34" s="478">
        <f>'Tabelle 2.3'!J31</f>
        <v>0.80437092123235698</v>
      </c>
      <c r="C34" s="479">
        <f>'Tabelle 3.3'!J31</f>
        <v>-3.8461538461538463</v>
      </c>
      <c r="D34" s="480">
        <f t="shared" si="3"/>
        <v>0.80437092123235698</v>
      </c>
      <c r="E34" s="480">
        <f t="shared" si="3"/>
        <v>-3.8461538461538463</v>
      </c>
      <c r="F34" s="475" t="str">
        <f t="shared" si="4"/>
        <v/>
      </c>
      <c r="G34" s="475" t="str">
        <f t="shared" si="4"/>
        <v/>
      </c>
      <c r="H34" s="481" t="str">
        <f t="shared" si="5"/>
        <v/>
      </c>
      <c r="I34" s="481" t="str">
        <f t="shared" si="5"/>
        <v/>
      </c>
      <c r="J34" s="475" t="e">
        <f t="shared" si="6"/>
        <v>#N/A</v>
      </c>
      <c r="K34" s="475" t="e">
        <f t="shared" si="7"/>
        <v>#N/A</v>
      </c>
      <c r="L34" s="475" t="e">
        <f t="shared" si="8"/>
        <v>#N/A</v>
      </c>
      <c r="M34" s="475" t="e">
        <f t="shared" si="9"/>
        <v>#N/A</v>
      </c>
      <c r="N34" s="475">
        <v>211</v>
      </c>
    </row>
    <row r="35" spans="1:14" s="474" customFormat="1" ht="15" customHeight="1" x14ac:dyDescent="0.2">
      <c r="A35" s="474">
        <v>22</v>
      </c>
      <c r="B35" s="478" t="str">
        <f>'Tabelle 2.3'!J32</f>
        <v>*</v>
      </c>
      <c r="C35" s="479" t="str">
        <f>'Tabelle 3.3'!J32</f>
        <v>*</v>
      </c>
      <c r="D35" s="480" t="str">
        <f t="shared" si="3"/>
        <v>*</v>
      </c>
      <c r="E35" s="480" t="str">
        <f t="shared" si="3"/>
        <v>*</v>
      </c>
      <c r="F35" s="475" t="str">
        <f t="shared" si="4"/>
        <v/>
      </c>
      <c r="G35" s="475" t="str">
        <f t="shared" si="4"/>
        <v/>
      </c>
      <c r="H35" s="481">
        <f t="shared" si="5"/>
        <v>-0.75</v>
      </c>
      <c r="I35" s="481">
        <f t="shared" si="5"/>
        <v>-0.75</v>
      </c>
      <c r="J35" s="475">
        <f t="shared" si="6"/>
        <v>222</v>
      </c>
      <c r="K35" s="475">
        <f t="shared" si="7"/>
        <v>45</v>
      </c>
      <c r="L35" s="475">
        <f t="shared" si="8"/>
        <v>222</v>
      </c>
      <c r="M35" s="475">
        <f t="shared" si="9"/>
        <v>45</v>
      </c>
      <c r="N35" s="475">
        <v>222</v>
      </c>
    </row>
    <row r="36" spans="1:14" s="474" customFormat="1" ht="15" customHeight="1" x14ac:dyDescent="0.2">
      <c r="A36" s="474">
        <v>23</v>
      </c>
      <c r="B36" s="478"/>
      <c r="C36" s="479"/>
      <c r="D36" s="480">
        <f t="shared" si="3"/>
        <v>0</v>
      </c>
      <c r="E36" s="480">
        <f t="shared" si="3"/>
        <v>0</v>
      </c>
      <c r="F36" s="475" t="str">
        <f t="shared" si="4"/>
        <v/>
      </c>
      <c r="G36" s="475" t="str">
        <f t="shared" si="4"/>
        <v/>
      </c>
      <c r="H36" s="481" t="str">
        <f t="shared" si="5"/>
        <v/>
      </c>
      <c r="I36" s="481" t="str">
        <f t="shared" si="5"/>
        <v/>
      </c>
      <c r="J36" s="475" t="e">
        <f t="shared" si="6"/>
        <v>#N/A</v>
      </c>
      <c r="K36" s="475" t="e">
        <f t="shared" si="7"/>
        <v>#N/A</v>
      </c>
      <c r="L36" s="475" t="e">
        <f t="shared" si="8"/>
        <v>#N/A</v>
      </c>
      <c r="M36" s="475" t="e">
        <f t="shared" si="9"/>
        <v>#N/A</v>
      </c>
      <c r="N36" s="475">
        <v>232</v>
      </c>
    </row>
    <row r="37" spans="1:14" s="474" customFormat="1" ht="15" customHeight="1" x14ac:dyDescent="0.2">
      <c r="A37" s="474">
        <v>24</v>
      </c>
      <c r="B37" s="478">
        <f>'Tabelle 2.3'!J34</f>
        <v>2.3076923076923075</v>
      </c>
      <c r="C37" s="479">
        <f>'Tabelle 3.3'!J34</f>
        <v>0</v>
      </c>
      <c r="D37" s="480">
        <f t="shared" si="3"/>
        <v>2.3076923076923075</v>
      </c>
      <c r="E37" s="480">
        <f t="shared" si="3"/>
        <v>0</v>
      </c>
      <c r="F37" s="475" t="str">
        <f t="shared" si="4"/>
        <v/>
      </c>
      <c r="G37" s="475" t="str">
        <f t="shared" si="4"/>
        <v/>
      </c>
      <c r="H37" s="481" t="str">
        <f t="shared" si="5"/>
        <v/>
      </c>
      <c r="I37" s="481" t="str">
        <f t="shared" si="5"/>
        <v/>
      </c>
      <c r="J37" s="475" t="e">
        <f t="shared" si="6"/>
        <v>#N/A</v>
      </c>
      <c r="K37" s="475" t="e">
        <f t="shared" si="7"/>
        <v>#N/A</v>
      </c>
      <c r="L37" s="475" t="e">
        <f t="shared" si="8"/>
        <v>#N/A</v>
      </c>
      <c r="M37" s="475" t="e">
        <f t="shared" si="9"/>
        <v>#N/A</v>
      </c>
      <c r="N37" s="475">
        <v>242</v>
      </c>
    </row>
    <row r="38" spans="1:14" s="474" customFormat="1" ht="15" customHeight="1" x14ac:dyDescent="0.2">
      <c r="A38" s="474">
        <v>25</v>
      </c>
      <c r="B38" s="478">
        <f>'Tabelle 2.3'!J35</f>
        <v>3.7586658573208522</v>
      </c>
      <c r="C38" s="479">
        <f>'Tabelle 3.3'!J35</f>
        <v>-2.8666264333132165</v>
      </c>
      <c r="D38" s="480">
        <f t="shared" si="3"/>
        <v>3.7586658573208522</v>
      </c>
      <c r="E38" s="480">
        <f t="shared" si="3"/>
        <v>-2.8666264333132165</v>
      </c>
      <c r="F38" s="475" t="str">
        <f t="shared" si="4"/>
        <v/>
      </c>
      <c r="G38" s="475" t="str">
        <f t="shared" si="4"/>
        <v/>
      </c>
      <c r="H38" s="481" t="str">
        <f t="shared" si="5"/>
        <v/>
      </c>
      <c r="I38" s="481" t="str">
        <f t="shared" si="5"/>
        <v/>
      </c>
      <c r="J38" s="475" t="e">
        <f t="shared" si="6"/>
        <v>#N/A</v>
      </c>
      <c r="K38" s="475" t="e">
        <f t="shared" si="7"/>
        <v>#N/A</v>
      </c>
      <c r="L38" s="475" t="e">
        <f t="shared" si="8"/>
        <v>#N/A</v>
      </c>
      <c r="M38" s="475" t="e">
        <f t="shared" si="9"/>
        <v>#N/A</v>
      </c>
      <c r="N38" s="475">
        <v>253</v>
      </c>
    </row>
    <row r="39" spans="1:14" s="474" customFormat="1" ht="15" customHeight="1" x14ac:dyDescent="0.2">
      <c r="A39" s="474">
        <v>26</v>
      </c>
      <c r="B39" s="478">
        <f>'Tabelle 2.3'!J36</f>
        <v>0.61845642818472946</v>
      </c>
      <c r="C39" s="479">
        <f>'Tabelle 3.3'!J36</f>
        <v>-2.7747883484000573</v>
      </c>
      <c r="D39" s="480">
        <f t="shared" si="3"/>
        <v>0.61845642818472946</v>
      </c>
      <c r="E39" s="480">
        <f t="shared" si="3"/>
        <v>-2.7747883484000573</v>
      </c>
      <c r="F39" s="475" t="str">
        <f t="shared" si="4"/>
        <v/>
      </c>
      <c r="G39" s="475" t="str">
        <f t="shared" si="4"/>
        <v/>
      </c>
      <c r="H39" s="481" t="str">
        <f t="shared" si="5"/>
        <v/>
      </c>
      <c r="I39" s="481" t="str">
        <f t="shared" si="5"/>
        <v/>
      </c>
      <c r="J39" s="475" t="e">
        <f t="shared" si="6"/>
        <v>#N/A</v>
      </c>
      <c r="K39" s="475" t="e">
        <f t="shared" si="7"/>
        <v>#N/A</v>
      </c>
      <c r="L39" s="475" t="e">
        <f t="shared" si="8"/>
        <v>#N/A</v>
      </c>
      <c r="M39" s="475" t="e">
        <f t="shared" si="9"/>
        <v>#N/A</v>
      </c>
      <c r="N39" s="475">
        <v>263</v>
      </c>
    </row>
    <row r="40" spans="1:14" s="474" customFormat="1" ht="15" customHeight="1" x14ac:dyDescent="0.2">
      <c r="A40" s="474">
        <v>27</v>
      </c>
      <c r="B40" s="478" t="e">
        <f>'Tabelle 2.3'!#REF!</f>
        <v>#REF!</v>
      </c>
      <c r="C40" s="479" t="e">
        <f>'Tabelle 3.3'!#REF!</f>
        <v>#REF!</v>
      </c>
      <c r="D40" s="480" t="e">
        <f t="shared" si="3"/>
        <v>#REF!</v>
      </c>
      <c r="E40" s="480" t="e">
        <f t="shared" si="3"/>
        <v>#REF!</v>
      </c>
      <c r="F40" s="475" t="str">
        <f t="shared" si="4"/>
        <v/>
      </c>
      <c r="G40" s="475" t="str">
        <f t="shared" si="4"/>
        <v/>
      </c>
      <c r="H40" s="481" t="e">
        <f t="shared" si="5"/>
        <v>#REF!</v>
      </c>
      <c r="I40" s="481" t="e">
        <f t="shared" si="5"/>
        <v>#REF!</v>
      </c>
      <c r="J40" s="475" t="e">
        <f t="shared" si="6"/>
        <v>#REF!</v>
      </c>
      <c r="K40" s="475" t="e">
        <f t="shared" si="7"/>
        <v>#REF!</v>
      </c>
      <c r="L40" s="475" t="e">
        <f t="shared" si="8"/>
        <v>#REF!</v>
      </c>
      <c r="M40" s="475" t="e">
        <f t="shared" si="9"/>
        <v>#REF!</v>
      </c>
      <c r="N40" s="475">
        <v>273</v>
      </c>
    </row>
    <row r="41" spans="1:14" s="474" customFormat="1" ht="15" customHeight="1" x14ac:dyDescent="0.2">
      <c r="A41" s="474">
        <v>28</v>
      </c>
      <c r="B41" s="478" t="e">
        <f>'Tabelle 2.3'!#REF!</f>
        <v>#REF!</v>
      </c>
      <c r="C41" s="479" t="e">
        <f>'Tabelle 3.3'!#REF!</f>
        <v>#REF!</v>
      </c>
      <c r="D41" s="480" t="e">
        <f t="shared" si="3"/>
        <v>#REF!</v>
      </c>
      <c r="E41" s="480" t="e">
        <f t="shared" si="3"/>
        <v>#REF!</v>
      </c>
      <c r="F41" s="475" t="str">
        <f t="shared" si="4"/>
        <v/>
      </c>
      <c r="G41" s="475" t="str">
        <f t="shared" si="4"/>
        <v/>
      </c>
      <c r="H41" s="481" t="e">
        <f t="shared" si="5"/>
        <v>#REF!</v>
      </c>
      <c r="I41" s="481" t="e">
        <f t="shared" si="5"/>
        <v>#REF!</v>
      </c>
      <c r="J41" s="475" t="e">
        <f t="shared" si="6"/>
        <v>#REF!</v>
      </c>
      <c r="K41" s="475" t="e">
        <f t="shared" si="7"/>
        <v>#REF!</v>
      </c>
      <c r="L41" s="475" t="e">
        <f t="shared" si="8"/>
        <v>#REF!</v>
      </c>
      <c r="M41" s="475" t="e">
        <f t="shared" si="9"/>
        <v>#REF!</v>
      </c>
      <c r="N41" s="475">
        <v>284</v>
      </c>
    </row>
    <row r="42" spans="1:14" s="474" customFormat="1" ht="15" customHeight="1" x14ac:dyDescent="0.2">
      <c r="A42" s="474">
        <v>29</v>
      </c>
      <c r="B42" s="478" t="e">
        <f>'Tabelle 2.3'!#REF!</f>
        <v>#REF!</v>
      </c>
      <c r="C42" s="479" t="e">
        <f>'Tabelle 3.3'!#REF!</f>
        <v>#REF!</v>
      </c>
      <c r="D42" s="480" t="e">
        <f t="shared" si="3"/>
        <v>#REF!</v>
      </c>
      <c r="E42" s="480" t="e">
        <f t="shared" si="3"/>
        <v>#REF!</v>
      </c>
      <c r="F42" s="475" t="str">
        <f t="shared" si="4"/>
        <v/>
      </c>
      <c r="G42" s="475" t="str">
        <f t="shared" si="4"/>
        <v/>
      </c>
      <c r="H42" s="481" t="e">
        <f t="shared" si="5"/>
        <v>#REF!</v>
      </c>
      <c r="I42" s="481" t="e">
        <f t="shared" si="5"/>
        <v>#REF!</v>
      </c>
      <c r="J42" s="475" t="e">
        <f t="shared" si="6"/>
        <v>#REF!</v>
      </c>
      <c r="K42" s="475" t="e">
        <f t="shared" si="7"/>
        <v>#REF!</v>
      </c>
      <c r="L42" s="475" t="e">
        <f t="shared" si="8"/>
        <v>#REF!</v>
      </c>
      <c r="M42" s="475" t="e">
        <f t="shared" si="9"/>
        <v>#REF!</v>
      </c>
      <c r="N42" s="475">
        <v>294</v>
      </c>
    </row>
    <row r="43" spans="1:14" s="474" customFormat="1" ht="15" customHeight="1" x14ac:dyDescent="0.2">
      <c r="A43" s="474">
        <v>30</v>
      </c>
      <c r="B43" s="478" t="e">
        <f>'Tabelle 2.3'!#REF!</f>
        <v>#REF!</v>
      </c>
      <c r="C43" s="479" t="e">
        <f>'Tabelle 3.3'!#REF!</f>
        <v>#REF!</v>
      </c>
      <c r="D43" s="480" t="e">
        <f t="shared" si="3"/>
        <v>#REF!</v>
      </c>
      <c r="E43" s="480" t="e">
        <f t="shared" si="3"/>
        <v>#REF!</v>
      </c>
      <c r="F43" s="475" t="str">
        <f t="shared" si="4"/>
        <v/>
      </c>
      <c r="G43" s="475" t="str">
        <f t="shared" si="4"/>
        <v/>
      </c>
      <c r="H43" s="481" t="e">
        <f t="shared" si="5"/>
        <v>#REF!</v>
      </c>
      <c r="I43" s="481" t="e">
        <f t="shared" si="5"/>
        <v>#REF!</v>
      </c>
      <c r="J43" s="475" t="e">
        <f t="shared" si="6"/>
        <v>#REF!</v>
      </c>
      <c r="K43" s="475" t="e">
        <f t="shared" si="7"/>
        <v>#REF!</v>
      </c>
      <c r="L43" s="475" t="e">
        <f t="shared" si="8"/>
        <v>#REF!</v>
      </c>
      <c r="M43" s="475" t="e">
        <f t="shared" si="9"/>
        <v>#REF!</v>
      </c>
      <c r="N43" s="475">
        <v>304</v>
      </c>
    </row>
    <row r="44" spans="1:14" s="474" customFormat="1" ht="15" customHeight="1" x14ac:dyDescent="0.2">
      <c r="A44" s="474">
        <v>31</v>
      </c>
      <c r="B44" s="478" t="e">
        <f>'Tabelle 2.3'!#REF!</f>
        <v>#REF!</v>
      </c>
      <c r="C44" s="479" t="e">
        <f>'Tabelle 3.3'!#REF!</f>
        <v>#REF!</v>
      </c>
      <c r="D44" s="480" t="e">
        <f t="shared" si="3"/>
        <v>#REF!</v>
      </c>
      <c r="E44" s="480" t="e">
        <f t="shared" si="3"/>
        <v>#REF!</v>
      </c>
      <c r="F44" s="475" t="str">
        <f t="shared" si="4"/>
        <v/>
      </c>
      <c r="G44" s="475" t="str">
        <f t="shared" si="4"/>
        <v/>
      </c>
      <c r="H44" s="481" t="e">
        <f t="shared" si="5"/>
        <v>#REF!</v>
      </c>
      <c r="I44" s="481" t="e">
        <f t="shared" si="5"/>
        <v>#REF!</v>
      </c>
      <c r="J44" s="475" t="e">
        <f t="shared" si="6"/>
        <v>#REF!</v>
      </c>
      <c r="K44" s="475" t="e">
        <f t="shared" si="7"/>
        <v>#REF!</v>
      </c>
      <c r="L44" s="475" t="e">
        <f t="shared" si="8"/>
        <v>#REF!</v>
      </c>
      <c r="M44" s="475" t="e">
        <f t="shared" si="9"/>
        <v>#REF!</v>
      </c>
      <c r="N44" s="475">
        <v>315</v>
      </c>
    </row>
    <row r="45" spans="1:14" s="474" customFormat="1" ht="15" customHeight="1" x14ac:dyDescent="0.2">
      <c r="A45" s="474">
        <v>32</v>
      </c>
      <c r="B45" s="478">
        <f>'Tabelle 2.3'!J36</f>
        <v>0.61845642818472946</v>
      </c>
      <c r="C45" s="479">
        <f>'Tabelle 3.3'!J36</f>
        <v>-2.7747883484000573</v>
      </c>
      <c r="D45" s="480">
        <f t="shared" si="3"/>
        <v>0.61845642818472946</v>
      </c>
      <c r="E45" s="480">
        <f t="shared" si="3"/>
        <v>-2.7747883484000573</v>
      </c>
      <c r="F45" s="475" t="str">
        <f t="shared" si="4"/>
        <v/>
      </c>
      <c r="G45" s="475" t="str">
        <f t="shared" si="4"/>
        <v/>
      </c>
      <c r="H45" s="481" t="str">
        <f t="shared" si="5"/>
        <v/>
      </c>
      <c r="I45" s="481" t="str">
        <f t="shared" si="5"/>
        <v/>
      </c>
      <c r="J45" s="475" t="e">
        <f t="shared" si="6"/>
        <v>#N/A</v>
      </c>
      <c r="K45" s="475" t="e">
        <f t="shared" si="7"/>
        <v>#N/A</v>
      </c>
      <c r="L45" s="475" t="e">
        <f t="shared" si="8"/>
        <v>#N/A</v>
      </c>
      <c r="M45" s="475" t="e">
        <f t="shared" si="9"/>
        <v>#N/A</v>
      </c>
      <c r="N45" s="475">
        <v>325</v>
      </c>
    </row>
    <row r="46" spans="1:14" s="474" customFormat="1" ht="15" customHeight="1" x14ac:dyDescent="0.2">
      <c r="E46" s="475"/>
      <c r="F46" s="475"/>
      <c r="G46" s="475"/>
      <c r="H46" s="475"/>
      <c r="I46" s="475"/>
      <c r="J46" s="475"/>
      <c r="K46" s="475"/>
      <c r="L46" s="475"/>
      <c r="M46" s="475"/>
      <c r="N46" s="475"/>
    </row>
    <row r="47" spans="1:14" s="474" customFormat="1" ht="15" customHeight="1" x14ac:dyDescent="0.2">
      <c r="D47" s="482"/>
      <c r="E47" s="475"/>
      <c r="F47" s="475"/>
      <c r="G47" s="475"/>
      <c r="H47" s="475"/>
      <c r="I47" s="475"/>
      <c r="J47" s="475"/>
      <c r="K47" s="475"/>
      <c r="L47" s="475"/>
      <c r="M47" s="475"/>
      <c r="N47" s="475"/>
    </row>
    <row r="48" spans="1:14" s="474" customFormat="1" ht="15" customHeight="1" x14ac:dyDescent="0.2">
      <c r="A48" s="476" t="s">
        <v>453</v>
      </c>
      <c r="E48" s="475"/>
      <c r="F48" s="475"/>
      <c r="G48" s="475"/>
      <c r="H48" s="475"/>
      <c r="I48" s="475"/>
      <c r="J48" s="475"/>
      <c r="K48" s="475"/>
      <c r="L48" s="475"/>
      <c r="M48" s="475"/>
      <c r="N48" s="475"/>
    </row>
    <row r="49" spans="1:14" ht="15" customHeight="1" x14ac:dyDescent="0.2">
      <c r="A49" s="678" t="s">
        <v>454</v>
      </c>
      <c r="B49" s="679" t="s">
        <v>102</v>
      </c>
      <c r="C49" s="679"/>
      <c r="D49" s="679"/>
      <c r="E49" s="680" t="s">
        <v>455</v>
      </c>
      <c r="F49" s="680"/>
      <c r="G49" s="680"/>
      <c r="H49" s="681" t="s">
        <v>456</v>
      </c>
      <c r="I49" s="682" t="s">
        <v>457</v>
      </c>
      <c r="J49" s="682"/>
      <c r="K49" s="682"/>
      <c r="L49" s="483" t="s">
        <v>458</v>
      </c>
      <c r="M49" s="460"/>
      <c r="N49" s="452"/>
    </row>
    <row r="50" spans="1:14" ht="39.950000000000003" customHeight="1" x14ac:dyDescent="0.2">
      <c r="A50" s="678"/>
      <c r="B50" s="484" t="s">
        <v>441</v>
      </c>
      <c r="C50" s="484" t="s">
        <v>120</v>
      </c>
      <c r="D50" s="484" t="s">
        <v>121</v>
      </c>
      <c r="E50" s="484" t="s">
        <v>441</v>
      </c>
      <c r="F50" s="484" t="s">
        <v>120</v>
      </c>
      <c r="G50" s="484" t="s">
        <v>121</v>
      </c>
      <c r="H50" s="681"/>
      <c r="I50" s="484" t="s">
        <v>441</v>
      </c>
      <c r="J50" s="484" t="s">
        <v>120</v>
      </c>
      <c r="K50" s="484" t="s">
        <v>121</v>
      </c>
      <c r="L50" s="484" t="s">
        <v>459</v>
      </c>
      <c r="M50" s="484"/>
      <c r="N50" s="484"/>
    </row>
    <row r="51" spans="1:14" ht="15" customHeight="1" x14ac:dyDescent="0.2">
      <c r="A51" s="485" t="s">
        <v>460</v>
      </c>
      <c r="B51" s="486">
        <v>255497</v>
      </c>
      <c r="C51" s="486">
        <v>41420</v>
      </c>
      <c r="D51" s="486">
        <v>19128</v>
      </c>
      <c r="E51" s="487">
        <f>IF($A$51=37802,IF(COUNTBLANK(B$51:B$70)&gt;0,#N/A,B51/B$51*100),IF(COUNTBLANK(B$51:B$75)&gt;0,#N/A,B51/B$51*100))</f>
        <v>100</v>
      </c>
      <c r="F51" s="487">
        <f>IF($A$51=37802,IF(COUNTBLANK(C$51:C$70)&gt;0,#N/A,C51/C$51*100),IF(COUNTBLANK(C$51:C$75)&gt;0,#N/A,C51/C$51*100))</f>
        <v>100</v>
      </c>
      <c r="G51" s="487">
        <f>IF($A$51=37802,IF(COUNTBLANK(D$51:D$70)&gt;0,#N/A,D51/D$51*100),IF(COUNTBLANK(D$51:D$75)&gt;0,#N/A,D51/D$51*100))</f>
        <v>100</v>
      </c>
      <c r="H51" s="488" t="str">
        <f>IF(ISERROR(L51)=TRUE,IF(MONTH(A51)=MONTH(MAX(A$51:A$75)),A51,""),"")</f>
        <v/>
      </c>
      <c r="I51" s="487" t="str">
        <f>IF($H51&lt;&gt;"",E51,"")</f>
        <v/>
      </c>
      <c r="J51" s="487" t="str">
        <f>IF($H51&lt;&gt;"",F51,"")</f>
        <v/>
      </c>
      <c r="K51" s="487" t="str">
        <f t="shared" ref="J51:K66" si="10">IF($H51&lt;&gt;"",G51,"")</f>
        <v/>
      </c>
      <c r="L51" s="487" t="e">
        <f>IF(A$51=37802,IF(AND(COUNTBLANK(B$51:B$70)&lt;&gt;0,COUNTBLANK(C$51:C$70)&lt;&gt;0,COUNTBLANK(D$51:D$70)&lt;&gt;0),135,#N/A),IF(AND(COUNTBLANK(B$51:B$75)&lt;&gt;0,COUNTBLANK(C$51:C$75)&lt;&gt;0,COUNTBLANK(D$51:D$75)&lt;&gt;0),135,#N/A))</f>
        <v>#N/A</v>
      </c>
    </row>
    <row r="52" spans="1:14" ht="15" customHeight="1" x14ac:dyDescent="0.2">
      <c r="A52" s="485" t="s">
        <v>461</v>
      </c>
      <c r="B52" s="486">
        <v>256185</v>
      </c>
      <c r="C52" s="486">
        <v>41362</v>
      </c>
      <c r="D52" s="486">
        <v>19226</v>
      </c>
      <c r="E52" s="487">
        <f t="shared" ref="E52:G70" si="11">IF($A$51=37802,IF(COUNTBLANK(B$51:B$70)&gt;0,#N/A,B52/B$51*100),IF(COUNTBLANK(B$51:B$75)&gt;0,#N/A,B52/B$51*100))</f>
        <v>100.26927909133963</v>
      </c>
      <c r="F52" s="487">
        <f t="shared" si="11"/>
        <v>99.859971028488644</v>
      </c>
      <c r="G52" s="487">
        <f t="shared" si="11"/>
        <v>100.51233793391887</v>
      </c>
      <c r="H52" s="488" t="str">
        <f>IF(ISERROR(L52)=TRUE,IF(MONTH(A52)=MONTH(MAX(A$51:A$75)),A52,""),"")</f>
        <v/>
      </c>
      <c r="I52" s="487" t="str">
        <f t="shared" ref="I52:K75" si="12">IF($H52&lt;&gt;"",E52,"")</f>
        <v/>
      </c>
      <c r="J52" s="487" t="str">
        <f t="shared" si="10"/>
        <v/>
      </c>
      <c r="K52" s="487" t="str">
        <f t="shared" si="10"/>
        <v/>
      </c>
      <c r="L52" s="487" t="e">
        <f t="shared" ref="L52:L75" si="13">IF(A$51=37802,IF(AND(COUNTBLANK(B$51:B$70)&lt;&gt;0,COUNTBLANK(C$51:C$70)&lt;&gt;0,COUNTBLANK(D$51:D$70)&lt;&gt;0),135,#N/A),IF(AND(COUNTBLANK(B$51:B$75)&lt;&gt;0,COUNTBLANK(C$51:C$75)&lt;&gt;0,COUNTBLANK(D$51:D$75)&lt;&gt;0),135,#N/A))</f>
        <v>#N/A</v>
      </c>
    </row>
    <row r="53" spans="1:14" ht="15" customHeight="1" x14ac:dyDescent="0.2">
      <c r="A53" s="489">
        <v>41883</v>
      </c>
      <c r="B53" s="486">
        <v>260499</v>
      </c>
      <c r="C53" s="486">
        <v>40518</v>
      </c>
      <c r="D53" s="486">
        <v>20084</v>
      </c>
      <c r="E53" s="487">
        <f t="shared" si="11"/>
        <v>101.9577529286058</v>
      </c>
      <c r="F53" s="487">
        <f t="shared" si="11"/>
        <v>97.822308063737324</v>
      </c>
      <c r="G53" s="487">
        <f t="shared" si="11"/>
        <v>104.99790882475952</v>
      </c>
      <c r="H53" s="488">
        <f>IF(ISERROR(L53)=TRUE,IF(MONTH(A53)=MONTH(MAX(A$51:A$75)),A53,""),"")</f>
        <v>41883</v>
      </c>
      <c r="I53" s="487">
        <f t="shared" si="12"/>
        <v>101.9577529286058</v>
      </c>
      <c r="J53" s="487">
        <f t="shared" si="10"/>
        <v>97.822308063737324</v>
      </c>
      <c r="K53" s="487">
        <f t="shared" si="10"/>
        <v>104.99790882475952</v>
      </c>
      <c r="L53" s="487" t="e">
        <f t="shared" si="13"/>
        <v>#N/A</v>
      </c>
    </row>
    <row r="54" spans="1:14" ht="15" customHeight="1" x14ac:dyDescent="0.2">
      <c r="A54" s="489" t="s">
        <v>462</v>
      </c>
      <c r="B54" s="486">
        <v>259338</v>
      </c>
      <c r="C54" s="486">
        <v>41481</v>
      </c>
      <c r="D54" s="486">
        <v>20184</v>
      </c>
      <c r="E54" s="487">
        <f t="shared" si="11"/>
        <v>101.5033444619702</v>
      </c>
      <c r="F54" s="487">
        <f t="shared" si="11"/>
        <v>100.14727184934816</v>
      </c>
      <c r="G54" s="487">
        <f t="shared" si="11"/>
        <v>105.52070263488081</v>
      </c>
      <c r="H54" s="488" t="str">
        <f>IF(ISERROR(L54)=TRUE,IF(MONTH(A54)=MONTH(MAX(A$51:A$75)),A54,""),"")</f>
        <v/>
      </c>
      <c r="I54" s="487" t="str">
        <f t="shared" si="12"/>
        <v/>
      </c>
      <c r="J54" s="487" t="str">
        <f t="shared" si="10"/>
        <v/>
      </c>
      <c r="K54" s="487" t="str">
        <f t="shared" si="10"/>
        <v/>
      </c>
      <c r="L54" s="487" t="e">
        <f t="shared" si="13"/>
        <v>#N/A</v>
      </c>
    </row>
    <row r="55" spans="1:14" ht="15" customHeight="1" x14ac:dyDescent="0.2">
      <c r="A55" s="489" t="s">
        <v>463</v>
      </c>
      <c r="B55" s="486">
        <v>259412</v>
      </c>
      <c r="C55" s="486">
        <v>40490</v>
      </c>
      <c r="D55" s="486">
        <v>20011</v>
      </c>
      <c r="E55" s="487">
        <f t="shared" si="11"/>
        <v>101.53230762005035</v>
      </c>
      <c r="F55" s="487">
        <f t="shared" si="11"/>
        <v>97.754707870593919</v>
      </c>
      <c r="G55" s="487">
        <f t="shared" si="11"/>
        <v>104.61626934337099</v>
      </c>
      <c r="H55" s="488" t="str">
        <f t="shared" ref="H55:H70" si="14">IF(ISERROR(L55)=TRUE,IF(MONTH(A55)=MONTH(MAX(A$51:A$75)),A55,""),"")</f>
        <v/>
      </c>
      <c r="I55" s="487" t="str">
        <f t="shared" si="12"/>
        <v/>
      </c>
      <c r="J55" s="487" t="str">
        <f t="shared" si="10"/>
        <v/>
      </c>
      <c r="K55" s="487" t="str">
        <f t="shared" si="10"/>
        <v/>
      </c>
      <c r="L55" s="487" t="e">
        <f t="shared" si="13"/>
        <v>#N/A</v>
      </c>
    </row>
    <row r="56" spans="1:14" ht="15" customHeight="1" x14ac:dyDescent="0.2">
      <c r="A56" s="489" t="s">
        <v>464</v>
      </c>
      <c r="B56" s="486">
        <v>260430</v>
      </c>
      <c r="C56" s="486">
        <v>40251</v>
      </c>
      <c r="D56" s="486">
        <v>20080</v>
      </c>
      <c r="E56" s="487">
        <f t="shared" si="11"/>
        <v>101.93074674066622</v>
      </c>
      <c r="F56" s="487">
        <f t="shared" si="11"/>
        <v>97.177691936262676</v>
      </c>
      <c r="G56" s="487">
        <f t="shared" si="11"/>
        <v>104.97699707235466</v>
      </c>
      <c r="H56" s="488" t="str">
        <f t="shared" si="14"/>
        <v/>
      </c>
      <c r="I56" s="487" t="str">
        <f t="shared" si="12"/>
        <v/>
      </c>
      <c r="J56" s="487" t="str">
        <f t="shared" si="10"/>
        <v/>
      </c>
      <c r="K56" s="487" t="str">
        <f t="shared" si="10"/>
        <v/>
      </c>
      <c r="L56" s="487" t="e">
        <f t="shared" si="13"/>
        <v>#N/A</v>
      </c>
    </row>
    <row r="57" spans="1:14" ht="15" customHeight="1" x14ac:dyDescent="0.2">
      <c r="A57" s="489">
        <v>42248</v>
      </c>
      <c r="B57" s="486">
        <v>265247</v>
      </c>
      <c r="C57" s="486">
        <v>38961</v>
      </c>
      <c r="D57" s="486">
        <v>20541</v>
      </c>
      <c r="E57" s="487">
        <f t="shared" si="11"/>
        <v>103.81609177407172</v>
      </c>
      <c r="F57" s="487">
        <f t="shared" si="11"/>
        <v>94.063254466441336</v>
      </c>
      <c r="G57" s="487">
        <f t="shared" si="11"/>
        <v>107.3870765370138</v>
      </c>
      <c r="H57" s="488">
        <f t="shared" si="14"/>
        <v>42248</v>
      </c>
      <c r="I57" s="487">
        <f t="shared" si="12"/>
        <v>103.81609177407172</v>
      </c>
      <c r="J57" s="487">
        <f t="shared" si="10"/>
        <v>94.063254466441336</v>
      </c>
      <c r="K57" s="487">
        <f t="shared" si="10"/>
        <v>107.3870765370138</v>
      </c>
      <c r="L57" s="487" t="e">
        <f t="shared" si="13"/>
        <v>#N/A</v>
      </c>
    </row>
    <row r="58" spans="1:14" ht="15" customHeight="1" x14ac:dyDescent="0.2">
      <c r="A58" s="489" t="s">
        <v>465</v>
      </c>
      <c r="B58" s="486">
        <v>265589</v>
      </c>
      <c r="C58" s="486">
        <v>39446</v>
      </c>
      <c r="D58" s="486">
        <v>20396</v>
      </c>
      <c r="E58" s="487">
        <f t="shared" si="11"/>
        <v>103.94994853168531</v>
      </c>
      <c r="F58" s="487">
        <f t="shared" si="11"/>
        <v>95.23418638338967</v>
      </c>
      <c r="G58" s="487">
        <f t="shared" si="11"/>
        <v>106.62902551233793</v>
      </c>
      <c r="H58" s="488" t="str">
        <f t="shared" si="14"/>
        <v/>
      </c>
      <c r="I58" s="487" t="str">
        <f t="shared" si="12"/>
        <v/>
      </c>
      <c r="J58" s="487" t="str">
        <f t="shared" si="10"/>
        <v/>
      </c>
      <c r="K58" s="487" t="str">
        <f t="shared" si="10"/>
        <v/>
      </c>
      <c r="L58" s="487" t="e">
        <f t="shared" si="13"/>
        <v>#N/A</v>
      </c>
    </row>
    <row r="59" spans="1:14" ht="15" customHeight="1" x14ac:dyDescent="0.2">
      <c r="A59" s="489" t="s">
        <v>466</v>
      </c>
      <c r="B59" s="486">
        <v>266016</v>
      </c>
      <c r="C59" s="486">
        <v>38531</v>
      </c>
      <c r="D59" s="486">
        <v>20179</v>
      </c>
      <c r="E59" s="487">
        <f t="shared" si="11"/>
        <v>104.11707378168825</v>
      </c>
      <c r="F59" s="487">
        <f t="shared" si="11"/>
        <v>93.025108643167556</v>
      </c>
      <c r="G59" s="487">
        <f t="shared" si="11"/>
        <v>105.49456294437474</v>
      </c>
      <c r="H59" s="488" t="str">
        <f t="shared" si="14"/>
        <v/>
      </c>
      <c r="I59" s="487" t="str">
        <f t="shared" si="12"/>
        <v/>
      </c>
      <c r="J59" s="487" t="str">
        <f t="shared" si="10"/>
        <v/>
      </c>
      <c r="K59" s="487" t="str">
        <f t="shared" si="10"/>
        <v/>
      </c>
      <c r="L59" s="487" t="e">
        <f t="shared" si="13"/>
        <v>#N/A</v>
      </c>
    </row>
    <row r="60" spans="1:14" ht="15" customHeight="1" x14ac:dyDescent="0.2">
      <c r="A60" s="489" t="s">
        <v>467</v>
      </c>
      <c r="B60" s="486">
        <v>267988</v>
      </c>
      <c r="C60" s="486">
        <v>38701</v>
      </c>
      <c r="D60" s="486">
        <v>20263</v>
      </c>
      <c r="E60" s="487">
        <f t="shared" si="11"/>
        <v>104.88890280512099</v>
      </c>
      <c r="F60" s="487">
        <f t="shared" si="11"/>
        <v>93.435538387252535</v>
      </c>
      <c r="G60" s="487">
        <f t="shared" si="11"/>
        <v>105.93370974487661</v>
      </c>
      <c r="H60" s="488" t="str">
        <f t="shared" si="14"/>
        <v/>
      </c>
      <c r="I60" s="487" t="str">
        <f t="shared" si="12"/>
        <v/>
      </c>
      <c r="J60" s="487" t="str">
        <f t="shared" si="10"/>
        <v/>
      </c>
      <c r="K60" s="487" t="str">
        <f t="shared" si="10"/>
        <v/>
      </c>
      <c r="L60" s="487" t="e">
        <f t="shared" si="13"/>
        <v>#N/A</v>
      </c>
    </row>
    <row r="61" spans="1:14" ht="15" customHeight="1" x14ac:dyDescent="0.2">
      <c r="A61" s="489">
        <v>42614</v>
      </c>
      <c r="B61" s="486">
        <v>272111</v>
      </c>
      <c r="C61" s="486">
        <v>37797</v>
      </c>
      <c r="D61" s="486">
        <v>21041</v>
      </c>
      <c r="E61" s="487">
        <f t="shared" si="11"/>
        <v>106.50262038301818</v>
      </c>
      <c r="F61" s="487">
        <f t="shared" si="11"/>
        <v>91.253017865765329</v>
      </c>
      <c r="G61" s="487">
        <f t="shared" si="11"/>
        <v>110.00104558762025</v>
      </c>
      <c r="H61" s="488">
        <f t="shared" si="14"/>
        <v>42614</v>
      </c>
      <c r="I61" s="487">
        <f t="shared" si="12"/>
        <v>106.50262038301818</v>
      </c>
      <c r="J61" s="487">
        <f t="shared" si="10"/>
        <v>91.253017865765329</v>
      </c>
      <c r="K61" s="487">
        <f t="shared" si="10"/>
        <v>110.00104558762025</v>
      </c>
      <c r="L61" s="487" t="e">
        <f t="shared" si="13"/>
        <v>#N/A</v>
      </c>
    </row>
    <row r="62" spans="1:14" ht="15" customHeight="1" x14ac:dyDescent="0.2">
      <c r="A62" s="489" t="s">
        <v>468</v>
      </c>
      <c r="B62" s="486">
        <v>270762</v>
      </c>
      <c r="C62" s="486">
        <v>38595</v>
      </c>
      <c r="D62" s="486">
        <v>21098</v>
      </c>
      <c r="E62" s="487">
        <f t="shared" si="11"/>
        <v>105.97462983909791</v>
      </c>
      <c r="F62" s="487">
        <f t="shared" si="11"/>
        <v>93.179623370352488</v>
      </c>
      <c r="G62" s="487">
        <f t="shared" si="11"/>
        <v>110.29903805938939</v>
      </c>
      <c r="H62" s="488" t="str">
        <f t="shared" si="14"/>
        <v/>
      </c>
      <c r="I62" s="487" t="str">
        <f t="shared" si="12"/>
        <v/>
      </c>
      <c r="J62" s="487" t="str">
        <f t="shared" si="10"/>
        <v/>
      </c>
      <c r="K62" s="487" t="str">
        <f t="shared" si="10"/>
        <v/>
      </c>
      <c r="L62" s="487" t="e">
        <f t="shared" si="13"/>
        <v>#N/A</v>
      </c>
    </row>
    <row r="63" spans="1:14" ht="15" customHeight="1" x14ac:dyDescent="0.2">
      <c r="A63" s="489" t="s">
        <v>469</v>
      </c>
      <c r="B63" s="486">
        <v>271276</v>
      </c>
      <c r="C63" s="486">
        <v>37986</v>
      </c>
      <c r="D63" s="486">
        <v>21012</v>
      </c>
      <c r="E63" s="487">
        <f t="shared" si="11"/>
        <v>106.17580636954642</v>
      </c>
      <c r="F63" s="487">
        <f t="shared" si="11"/>
        <v>91.709319169483337</v>
      </c>
      <c r="G63" s="487">
        <f t="shared" si="11"/>
        <v>109.84943538268507</v>
      </c>
      <c r="H63" s="488" t="str">
        <f t="shared" si="14"/>
        <v/>
      </c>
      <c r="I63" s="487" t="str">
        <f t="shared" si="12"/>
        <v/>
      </c>
      <c r="J63" s="487" t="str">
        <f t="shared" si="10"/>
        <v/>
      </c>
      <c r="K63" s="487" t="str">
        <f t="shared" si="10"/>
        <v/>
      </c>
      <c r="L63" s="487" t="e">
        <f t="shared" si="13"/>
        <v>#N/A</v>
      </c>
    </row>
    <row r="64" spans="1:14" ht="15" customHeight="1" x14ac:dyDescent="0.2">
      <c r="A64" s="489" t="s">
        <v>470</v>
      </c>
      <c r="B64" s="486">
        <v>273068</v>
      </c>
      <c r="C64" s="486">
        <v>37815</v>
      </c>
      <c r="D64" s="486">
        <v>21143</v>
      </c>
      <c r="E64" s="487">
        <f t="shared" si="11"/>
        <v>106.87718446791938</v>
      </c>
      <c r="F64" s="487">
        <f t="shared" si="11"/>
        <v>91.296475132786099</v>
      </c>
      <c r="G64" s="487">
        <f t="shared" si="11"/>
        <v>110.53429527394397</v>
      </c>
      <c r="H64" s="488" t="str">
        <f t="shared" si="14"/>
        <v/>
      </c>
      <c r="I64" s="487" t="str">
        <f t="shared" si="12"/>
        <v/>
      </c>
      <c r="J64" s="487" t="str">
        <f t="shared" si="10"/>
        <v/>
      </c>
      <c r="K64" s="487" t="str">
        <f t="shared" si="10"/>
        <v/>
      </c>
      <c r="L64" s="487" t="e">
        <f t="shared" si="13"/>
        <v>#N/A</v>
      </c>
    </row>
    <row r="65" spans="1:12" ht="15" customHeight="1" x14ac:dyDescent="0.2">
      <c r="A65" s="489">
        <v>42979</v>
      </c>
      <c r="B65" s="486">
        <v>277664</v>
      </c>
      <c r="C65" s="486">
        <v>37247</v>
      </c>
      <c r="D65" s="486">
        <v>21921</v>
      </c>
      <c r="E65" s="487">
        <f t="shared" si="11"/>
        <v>108.67603142111257</v>
      </c>
      <c r="F65" s="487">
        <f t="shared" si="11"/>
        <v>89.925156929019806</v>
      </c>
      <c r="G65" s="487">
        <f t="shared" si="11"/>
        <v>114.60163111668757</v>
      </c>
      <c r="H65" s="488">
        <f t="shared" si="14"/>
        <v>42979</v>
      </c>
      <c r="I65" s="487">
        <f t="shared" si="12"/>
        <v>108.67603142111257</v>
      </c>
      <c r="J65" s="487">
        <f t="shared" si="10"/>
        <v>89.925156929019806</v>
      </c>
      <c r="K65" s="487">
        <f t="shared" si="10"/>
        <v>114.60163111668757</v>
      </c>
      <c r="L65" s="487" t="e">
        <f t="shared" si="13"/>
        <v>#N/A</v>
      </c>
    </row>
    <row r="66" spans="1:12" ht="15" customHeight="1" x14ac:dyDescent="0.2">
      <c r="A66" s="489" t="s">
        <v>471</v>
      </c>
      <c r="B66" s="486">
        <v>276433</v>
      </c>
      <c r="C66" s="486">
        <v>38033</v>
      </c>
      <c r="D66" s="486">
        <v>21832</v>
      </c>
      <c r="E66" s="487">
        <f t="shared" si="11"/>
        <v>108.19422537250927</v>
      </c>
      <c r="F66" s="487">
        <f t="shared" si="11"/>
        <v>91.822790922259784</v>
      </c>
      <c r="G66" s="487">
        <f t="shared" si="11"/>
        <v>114.13634462567963</v>
      </c>
      <c r="H66" s="488" t="str">
        <f t="shared" si="14"/>
        <v/>
      </c>
      <c r="I66" s="487" t="str">
        <f t="shared" si="12"/>
        <v/>
      </c>
      <c r="J66" s="487" t="str">
        <f t="shared" si="10"/>
        <v/>
      </c>
      <c r="K66" s="487" t="str">
        <f t="shared" si="10"/>
        <v/>
      </c>
      <c r="L66" s="487" t="e">
        <f t="shared" si="13"/>
        <v>#N/A</v>
      </c>
    </row>
    <row r="67" spans="1:12" ht="15" customHeight="1" x14ac:dyDescent="0.2">
      <c r="A67" s="489" t="s">
        <v>472</v>
      </c>
      <c r="B67" s="486">
        <v>276738</v>
      </c>
      <c r="C67" s="486">
        <v>37587</v>
      </c>
      <c r="D67" s="486">
        <v>21717</v>
      </c>
      <c r="E67" s="487">
        <f t="shared" si="11"/>
        <v>108.31360055108279</v>
      </c>
      <c r="F67" s="487">
        <f t="shared" si="11"/>
        <v>90.746016417189765</v>
      </c>
      <c r="G67" s="487">
        <f t="shared" si="11"/>
        <v>113.53513174404016</v>
      </c>
      <c r="H67" s="488" t="str">
        <f t="shared" si="14"/>
        <v/>
      </c>
      <c r="I67" s="487" t="str">
        <f t="shared" si="12"/>
        <v/>
      </c>
      <c r="J67" s="487" t="str">
        <f t="shared" si="12"/>
        <v/>
      </c>
      <c r="K67" s="487" t="str">
        <f t="shared" si="12"/>
        <v/>
      </c>
      <c r="L67" s="487" t="e">
        <f t="shared" si="13"/>
        <v>#N/A</v>
      </c>
    </row>
    <row r="68" spans="1:12" ht="15" customHeight="1" x14ac:dyDescent="0.2">
      <c r="A68" s="489" t="s">
        <v>473</v>
      </c>
      <c r="B68" s="486">
        <v>277297</v>
      </c>
      <c r="C68" s="486">
        <v>37600</v>
      </c>
      <c r="D68" s="486">
        <v>22022</v>
      </c>
      <c r="E68" s="487">
        <f t="shared" si="11"/>
        <v>108.53238981279623</v>
      </c>
      <c r="F68" s="487">
        <f t="shared" si="11"/>
        <v>90.777402221149202</v>
      </c>
      <c r="G68" s="487">
        <f t="shared" si="11"/>
        <v>115.12965286491008</v>
      </c>
      <c r="H68" s="488" t="str">
        <f t="shared" si="14"/>
        <v/>
      </c>
      <c r="I68" s="487" t="str">
        <f t="shared" si="12"/>
        <v/>
      </c>
      <c r="J68" s="487" t="str">
        <f t="shared" si="12"/>
        <v/>
      </c>
      <c r="K68" s="487" t="str">
        <f t="shared" si="12"/>
        <v/>
      </c>
      <c r="L68" s="487" t="e">
        <f t="shared" si="13"/>
        <v>#N/A</v>
      </c>
    </row>
    <row r="69" spans="1:12" ht="15" customHeight="1" x14ac:dyDescent="0.2">
      <c r="A69" s="489">
        <v>43344</v>
      </c>
      <c r="B69" s="486">
        <v>282086</v>
      </c>
      <c r="C69" s="486">
        <v>36620</v>
      </c>
      <c r="D69" s="486">
        <v>22840</v>
      </c>
      <c r="E69" s="487">
        <f t="shared" si="11"/>
        <v>110.40677581341465</v>
      </c>
      <c r="F69" s="487">
        <f t="shared" si="11"/>
        <v>88.411395461129899</v>
      </c>
      <c r="G69" s="487">
        <f t="shared" si="11"/>
        <v>119.40610623170222</v>
      </c>
      <c r="H69" s="488">
        <f t="shared" si="14"/>
        <v>43344</v>
      </c>
      <c r="I69" s="487">
        <f t="shared" si="12"/>
        <v>110.40677581341465</v>
      </c>
      <c r="J69" s="487">
        <f t="shared" si="12"/>
        <v>88.411395461129899</v>
      </c>
      <c r="K69" s="487">
        <f t="shared" si="12"/>
        <v>119.40610623170222</v>
      </c>
      <c r="L69" s="487" t="e">
        <f t="shared" si="13"/>
        <v>#N/A</v>
      </c>
    </row>
    <row r="70" spans="1:12" ht="15" customHeight="1" x14ac:dyDescent="0.2">
      <c r="A70" s="489" t="s">
        <v>474</v>
      </c>
      <c r="B70" s="486">
        <v>281354</v>
      </c>
      <c r="C70" s="486">
        <v>37006</v>
      </c>
      <c r="D70" s="486">
        <v>22691</v>
      </c>
      <c r="E70" s="487">
        <f t="shared" si="11"/>
        <v>110.12027538483818</v>
      </c>
      <c r="F70" s="487">
        <f t="shared" si="11"/>
        <v>89.343312409464033</v>
      </c>
      <c r="G70" s="487">
        <f t="shared" si="11"/>
        <v>118.62714345462149</v>
      </c>
      <c r="H70" s="488" t="str">
        <f t="shared" si="14"/>
        <v/>
      </c>
      <c r="I70" s="487" t="str">
        <f t="shared" si="12"/>
        <v/>
      </c>
      <c r="J70" s="487" t="str">
        <f t="shared" si="12"/>
        <v/>
      </c>
      <c r="K70" s="487" t="str">
        <f t="shared" si="12"/>
        <v/>
      </c>
      <c r="L70" s="487" t="e">
        <f t="shared" si="13"/>
        <v>#N/A</v>
      </c>
    </row>
    <row r="71" spans="1:12" ht="15" customHeight="1" x14ac:dyDescent="0.2">
      <c r="A71" s="489" t="s">
        <v>475</v>
      </c>
      <c r="B71" s="486">
        <v>280695</v>
      </c>
      <c r="C71" s="486">
        <v>36572</v>
      </c>
      <c r="D71" s="486">
        <v>22564</v>
      </c>
      <c r="E71" s="490">
        <f t="shared" ref="E71:G75" si="15">IF($A$51=37802,IF(COUNTBLANK(B$51:B$70)&gt;0,#N/A,IF(ISBLANK(B71)=FALSE,B71/B$51*100,#N/A)),IF(COUNTBLANK(B$51:B$75)&gt;0,#N/A,B71/B$51*100))</f>
        <v>109.86234672031374</v>
      </c>
      <c r="F71" s="490">
        <f t="shared" si="15"/>
        <v>88.295509415741193</v>
      </c>
      <c r="G71" s="490">
        <f t="shared" si="15"/>
        <v>117.96319531576746</v>
      </c>
      <c r="H71" s="491" t="str">
        <f>IF(A$51=37802,IF(ISERROR(L71)=TRUE,IF(ISBLANK(A71)=FALSE,IF(MONTH(A71)=MONTH(MAX(A$51:A$75)),A71,""),""),""),IF(ISERROR(L71)=TRUE,IF(MONTH(A71)=MONTH(MAX(A$51:A$75)),A71,""),""))</f>
        <v/>
      </c>
      <c r="I71" s="487" t="str">
        <f t="shared" si="12"/>
        <v/>
      </c>
      <c r="J71" s="487" t="str">
        <f t="shared" si="12"/>
        <v/>
      </c>
      <c r="K71" s="487" t="str">
        <f t="shared" si="12"/>
        <v/>
      </c>
      <c r="L71" s="487" t="e">
        <f t="shared" si="13"/>
        <v>#N/A</v>
      </c>
    </row>
    <row r="72" spans="1:12" ht="15" customHeight="1" x14ac:dyDescent="0.2">
      <c r="A72" s="489" t="s">
        <v>476</v>
      </c>
      <c r="B72" s="486">
        <v>281384</v>
      </c>
      <c r="C72" s="486">
        <v>36377</v>
      </c>
      <c r="D72" s="486">
        <v>22681</v>
      </c>
      <c r="E72" s="490">
        <f t="shared" si="15"/>
        <v>110.13201720568146</v>
      </c>
      <c r="F72" s="490">
        <f t="shared" si="15"/>
        <v>87.824722356349596</v>
      </c>
      <c r="G72" s="490">
        <f t="shared" si="15"/>
        <v>118.57486407360938</v>
      </c>
      <c r="H72" s="491" t="str">
        <f>IF(A$51=37802,IF(ISERROR(L72)=TRUE,IF(ISBLANK(A72)=FALSE,IF(MONTH(A72)=MONTH(MAX(A$51:A$75)),A72,""),""),""),IF(ISERROR(L72)=TRUE,IF(MONTH(A72)=MONTH(MAX(A$51:A$75)),A72,""),""))</f>
        <v/>
      </c>
      <c r="I72" s="487" t="str">
        <f t="shared" si="12"/>
        <v/>
      </c>
      <c r="J72" s="487" t="str">
        <f t="shared" si="12"/>
        <v/>
      </c>
      <c r="K72" s="487" t="str">
        <f t="shared" si="12"/>
        <v/>
      </c>
      <c r="L72" s="487" t="e">
        <f t="shared" si="13"/>
        <v>#N/A</v>
      </c>
    </row>
    <row r="73" spans="1:12" ht="15" customHeight="1" x14ac:dyDescent="0.2">
      <c r="A73" s="489">
        <v>43709</v>
      </c>
      <c r="B73" s="486">
        <v>285609</v>
      </c>
      <c r="C73" s="486">
        <v>35005</v>
      </c>
      <c r="D73" s="486">
        <v>23598</v>
      </c>
      <c r="E73" s="490">
        <f t="shared" si="15"/>
        <v>111.78565697444589</v>
      </c>
      <c r="F73" s="490">
        <f t="shared" si="15"/>
        <v>84.512312892322555</v>
      </c>
      <c r="G73" s="490">
        <f t="shared" si="15"/>
        <v>123.36888331242157</v>
      </c>
      <c r="H73" s="491">
        <f>IF(A$51=37802,IF(ISERROR(L73)=TRUE,IF(ISBLANK(A73)=FALSE,IF(MONTH(A73)=MONTH(MAX(A$51:A$75)),A73,""),""),""),IF(ISERROR(L73)=TRUE,IF(MONTH(A73)=MONTH(MAX(A$51:A$75)),A73,""),""))</f>
        <v>43709</v>
      </c>
      <c r="I73" s="487">
        <f t="shared" si="12"/>
        <v>111.78565697444589</v>
      </c>
      <c r="J73" s="487">
        <f t="shared" si="12"/>
        <v>84.512312892322555</v>
      </c>
      <c r="K73" s="487">
        <f t="shared" si="12"/>
        <v>123.36888331242157</v>
      </c>
      <c r="L73" s="487" t="e">
        <f t="shared" si="13"/>
        <v>#N/A</v>
      </c>
    </row>
    <row r="74" spans="1:12" ht="15" customHeight="1" x14ac:dyDescent="0.2">
      <c r="A74" s="489" t="s">
        <v>477</v>
      </c>
      <c r="B74" s="486">
        <v>284510</v>
      </c>
      <c r="C74" s="486">
        <v>35696</v>
      </c>
      <c r="D74" s="486">
        <v>23693</v>
      </c>
      <c r="E74" s="490">
        <f t="shared" si="15"/>
        <v>111.3555149375531</v>
      </c>
      <c r="F74" s="490">
        <f t="shared" si="15"/>
        <v>86.180589087397394</v>
      </c>
      <c r="G74" s="490">
        <f t="shared" si="15"/>
        <v>123.8655374320368</v>
      </c>
      <c r="H74" s="491" t="str">
        <f>IF(A$51=37802,IF(ISERROR(L74)=TRUE,IF(ISBLANK(A74)=FALSE,IF(MONTH(A74)=MONTH(MAX(A$51:A$75)),A74,""),""),""),IF(ISERROR(L74)=TRUE,IF(MONTH(A74)=MONTH(MAX(A$51:A$75)),A74,""),""))</f>
        <v/>
      </c>
      <c r="I74" s="487" t="str">
        <f t="shared" si="12"/>
        <v/>
      </c>
      <c r="J74" s="487" t="str">
        <f t="shared" si="12"/>
        <v/>
      </c>
      <c r="K74" s="487" t="str">
        <f t="shared" si="12"/>
        <v/>
      </c>
      <c r="L74" s="487" t="e">
        <f t="shared" si="13"/>
        <v>#N/A</v>
      </c>
    </row>
    <row r="75" spans="1:12" ht="15" customHeight="1" x14ac:dyDescent="0.2">
      <c r="A75" s="489" t="s">
        <v>478</v>
      </c>
      <c r="B75" s="486">
        <v>284412</v>
      </c>
      <c r="C75" s="492">
        <v>34483</v>
      </c>
      <c r="D75" s="492">
        <v>23011</v>
      </c>
      <c r="E75" s="490">
        <f t="shared" si="15"/>
        <v>111.31715832279832</v>
      </c>
      <c r="F75" s="490">
        <f t="shared" si="15"/>
        <v>83.252052148720423</v>
      </c>
      <c r="G75" s="490">
        <f t="shared" si="15"/>
        <v>120.30008364700961</v>
      </c>
      <c r="H75" s="491" t="str">
        <f>IF(A$51=37802,IF(ISERROR(L75)=TRUE,IF(ISBLANK(A75)=FALSE,IF(MONTH(A75)=MONTH(MAX(A$51:A$75)),A75,""),""),""),IF(ISERROR(L75)=TRUE,IF(MONTH(A75)=MONTH(MAX(A$51:A$75)),A75,""),""))</f>
        <v/>
      </c>
      <c r="I75" s="487" t="str">
        <f t="shared" si="12"/>
        <v/>
      </c>
      <c r="J75" s="487" t="str">
        <f t="shared" si="12"/>
        <v/>
      </c>
      <c r="K75" s="487" t="str">
        <f t="shared" si="12"/>
        <v/>
      </c>
      <c r="L75" s="487" t="e">
        <f t="shared" si="13"/>
        <v>#N/A</v>
      </c>
    </row>
    <row r="77" spans="1:12" ht="15" customHeight="1" x14ac:dyDescent="0.2">
      <c r="I77" s="487">
        <f>IF(I75&lt;&gt;"",I75,IF(I74&lt;&gt;"",I74,IF(I73&lt;&gt;"",I73,IF(I72&lt;&gt;"",I72,IF(I71&lt;&gt;"",I71,IF(I70&lt;&gt;"",I70,""))))))</f>
        <v>111.78565697444589</v>
      </c>
      <c r="J77" s="487">
        <f>IF(J75&lt;&gt;"",J75,IF(J74&lt;&gt;"",J74,IF(J73&lt;&gt;"",J73,IF(J72&lt;&gt;"",J72,IF(J71&lt;&gt;"",J71,IF(J70&lt;&gt;"",J70,""))))))</f>
        <v>84.512312892322555</v>
      </c>
      <c r="K77" s="487">
        <f>IF(K75&lt;&gt;"",K75,IF(K74&lt;&gt;"",K74,IF(K73&lt;&gt;"",K73,IF(K72&lt;&gt;"",K72,IF(K71&lt;&gt;"",K71,IF(K70&lt;&gt;"",K70,""))))))</f>
        <v>123.36888331242157</v>
      </c>
    </row>
    <row r="78" spans="1:12" ht="15" customHeight="1" x14ac:dyDescent="0.2">
      <c r="I78" s="494">
        <f>RANK(I77,$I77:$K77)</f>
        <v>2</v>
      </c>
      <c r="J78" s="494">
        <f>RANK(J77,$I77:$K77)</f>
        <v>3</v>
      </c>
      <c r="K78" s="494">
        <f>RANK(K77,$I77:$K77)</f>
        <v>1</v>
      </c>
    </row>
    <row r="79" spans="1:12" ht="15" customHeight="1" x14ac:dyDescent="0.2">
      <c r="I79" s="487" t="str">
        <f>"SvB: "&amp;IF(I77&gt;100,"+","")&amp;TEXT(I77-100,"0,0")&amp;"%"</f>
        <v>SvB: +11,8%</v>
      </c>
      <c r="J79" s="487" t="str">
        <f>"GeB - ausschließlich: "&amp;IF(J77&gt;100,"+","")&amp;TEXT(J77-100,"0,0")&amp;"%"</f>
        <v>GeB - ausschließlich: -15,5%</v>
      </c>
      <c r="K79" s="487" t="str">
        <f>"GeB - im Nebenjob: "&amp;IF(K77&gt;100,"+","")&amp;TEXT(K77-100,"0,0")&amp;"%"</f>
        <v>GeB - im Nebenjob: +23,4%</v>
      </c>
    </row>
    <row r="81" spans="9:9" ht="15" customHeight="1" x14ac:dyDescent="0.2">
      <c r="I81" s="487" t="str">
        <f>IF(ISERROR(HLOOKUP(1,I$78:K$79,2,FALSE)),"",HLOOKUP(1,I$78:K$79,2,FALSE))</f>
        <v>GeB - im Nebenjob: +23,4%</v>
      </c>
    </row>
    <row r="82" spans="9:9" ht="15" customHeight="1" x14ac:dyDescent="0.2">
      <c r="I82" s="487" t="str">
        <f>IF(ISERROR(HLOOKUP(2,I$78:K$79,2,FALSE)),"",HLOOKUP(2,I$78:K$79,2,FALSE))</f>
        <v>SvB: +11,8%</v>
      </c>
    </row>
    <row r="83" spans="9:9" ht="15" customHeight="1" x14ac:dyDescent="0.2">
      <c r="I83" s="487" t="str">
        <f>IF(ISERROR(HLOOKUP(3,I$78:K$79,2,FALSE)),"",HLOOKUP(3,I$78:K$79,2,FALSE))</f>
        <v>GeB - ausschließlich: -15,5%</v>
      </c>
    </row>
  </sheetData>
  <mergeCells count="16">
    <mergeCell ref="J12:N12"/>
    <mergeCell ref="A49:A50"/>
    <mergeCell ref="B49:D49"/>
    <mergeCell ref="E49:G49"/>
    <mergeCell ref="H49:H50"/>
    <mergeCell ref="I49:K49"/>
    <mergeCell ref="A12:A13"/>
    <mergeCell ref="B12:C12"/>
    <mergeCell ref="D12:E12"/>
    <mergeCell ref="F12:G12"/>
    <mergeCell ref="H12:I12"/>
    <mergeCell ref="B4:C4"/>
    <mergeCell ref="D4:E4"/>
    <mergeCell ref="F4:G4"/>
    <mergeCell ref="H4:I4"/>
    <mergeCell ref="J4:N4"/>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2" customWidth="1"/>
    <col min="2" max="2" width="15.125" style="522" customWidth="1"/>
    <col min="3" max="3" width="20.375" style="522" customWidth="1"/>
    <col min="4" max="5" width="10" style="522" customWidth="1"/>
    <col min="6" max="8" width="11" style="522"/>
    <col min="9" max="9" width="13.75" style="522" customWidth="1"/>
    <col min="10" max="256" width="11" style="522"/>
    <col min="257" max="257" width="2.375" style="522" customWidth="1"/>
    <col min="258" max="258" width="15.125" style="522" customWidth="1"/>
    <col min="259" max="259" width="20.375" style="522" customWidth="1"/>
    <col min="260" max="261" width="10" style="522" customWidth="1"/>
    <col min="262" max="264" width="11" style="522"/>
    <col min="265" max="265" width="13.75" style="522" customWidth="1"/>
    <col min="266" max="512" width="11" style="522"/>
    <col min="513" max="513" width="2.375" style="522" customWidth="1"/>
    <col min="514" max="514" width="15.125" style="522" customWidth="1"/>
    <col min="515" max="515" width="20.375" style="522" customWidth="1"/>
    <col min="516" max="517" width="10" style="522" customWidth="1"/>
    <col min="518" max="520" width="11" style="522"/>
    <col min="521" max="521" width="13.75" style="522" customWidth="1"/>
    <col min="522" max="768" width="11" style="522"/>
    <col min="769" max="769" width="2.375" style="522" customWidth="1"/>
    <col min="770" max="770" width="15.125" style="522" customWidth="1"/>
    <col min="771" max="771" width="20.375" style="522" customWidth="1"/>
    <col min="772" max="773" width="10" style="522" customWidth="1"/>
    <col min="774" max="776" width="11" style="522"/>
    <col min="777" max="777" width="13.75" style="522" customWidth="1"/>
    <col min="778" max="1024" width="11" style="522"/>
    <col min="1025" max="1025" width="2.375" style="522" customWidth="1"/>
    <col min="1026" max="1026" width="15.125" style="522" customWidth="1"/>
    <col min="1027" max="1027" width="20.375" style="522" customWidth="1"/>
    <col min="1028" max="1029" width="10" style="522" customWidth="1"/>
    <col min="1030" max="1032" width="11" style="522"/>
    <col min="1033" max="1033" width="13.75" style="522" customWidth="1"/>
    <col min="1034" max="1280" width="11" style="522"/>
    <col min="1281" max="1281" width="2.375" style="522" customWidth="1"/>
    <col min="1282" max="1282" width="15.125" style="522" customWidth="1"/>
    <col min="1283" max="1283" width="20.375" style="522" customWidth="1"/>
    <col min="1284" max="1285" width="10" style="522" customWidth="1"/>
    <col min="1286" max="1288" width="11" style="522"/>
    <col min="1289" max="1289" width="13.75" style="522" customWidth="1"/>
    <col min="1290" max="1536" width="11" style="522"/>
    <col min="1537" max="1537" width="2.375" style="522" customWidth="1"/>
    <col min="1538" max="1538" width="15.125" style="522" customWidth="1"/>
    <col min="1539" max="1539" width="20.375" style="522" customWidth="1"/>
    <col min="1540" max="1541" width="10" style="522" customWidth="1"/>
    <col min="1542" max="1544" width="11" style="522"/>
    <col min="1545" max="1545" width="13.75" style="522" customWidth="1"/>
    <col min="1546" max="1792" width="11" style="522"/>
    <col min="1793" max="1793" width="2.375" style="522" customWidth="1"/>
    <col min="1794" max="1794" width="15.125" style="522" customWidth="1"/>
    <col min="1795" max="1795" width="20.375" style="522" customWidth="1"/>
    <col min="1796" max="1797" width="10" style="522" customWidth="1"/>
    <col min="1798" max="1800" width="11" style="522"/>
    <col min="1801" max="1801" width="13.75" style="522" customWidth="1"/>
    <col min="1802" max="2048" width="11" style="522"/>
    <col min="2049" max="2049" width="2.375" style="522" customWidth="1"/>
    <col min="2050" max="2050" width="15.125" style="522" customWidth="1"/>
    <col min="2051" max="2051" width="20.375" style="522" customWidth="1"/>
    <col min="2052" max="2053" width="10" style="522" customWidth="1"/>
    <col min="2054" max="2056" width="11" style="522"/>
    <col min="2057" max="2057" width="13.75" style="522" customWidth="1"/>
    <col min="2058" max="2304" width="11" style="522"/>
    <col min="2305" max="2305" width="2.375" style="522" customWidth="1"/>
    <col min="2306" max="2306" width="15.125" style="522" customWidth="1"/>
    <col min="2307" max="2307" width="20.375" style="522" customWidth="1"/>
    <col min="2308" max="2309" width="10" style="522" customWidth="1"/>
    <col min="2310" max="2312" width="11" style="522"/>
    <col min="2313" max="2313" width="13.75" style="522" customWidth="1"/>
    <col min="2314" max="2560" width="11" style="522"/>
    <col min="2561" max="2561" width="2.375" style="522" customWidth="1"/>
    <col min="2562" max="2562" width="15.125" style="522" customWidth="1"/>
    <col min="2563" max="2563" width="20.375" style="522" customWidth="1"/>
    <col min="2564" max="2565" width="10" style="522" customWidth="1"/>
    <col min="2566" max="2568" width="11" style="522"/>
    <col min="2569" max="2569" width="13.75" style="522" customWidth="1"/>
    <col min="2570" max="2816" width="11" style="522"/>
    <col min="2817" max="2817" width="2.375" style="522" customWidth="1"/>
    <col min="2818" max="2818" width="15.125" style="522" customWidth="1"/>
    <col min="2819" max="2819" width="20.375" style="522" customWidth="1"/>
    <col min="2820" max="2821" width="10" style="522" customWidth="1"/>
    <col min="2822" max="2824" width="11" style="522"/>
    <col min="2825" max="2825" width="13.75" style="522" customWidth="1"/>
    <col min="2826" max="3072" width="11" style="522"/>
    <col min="3073" max="3073" width="2.375" style="522" customWidth="1"/>
    <col min="3074" max="3074" width="15.125" style="522" customWidth="1"/>
    <col min="3075" max="3075" width="20.375" style="522" customWidth="1"/>
    <col min="3076" max="3077" width="10" style="522" customWidth="1"/>
    <col min="3078" max="3080" width="11" style="522"/>
    <col min="3081" max="3081" width="13.75" style="522" customWidth="1"/>
    <col min="3082" max="3328" width="11" style="522"/>
    <col min="3329" max="3329" width="2.375" style="522" customWidth="1"/>
    <col min="3330" max="3330" width="15.125" style="522" customWidth="1"/>
    <col min="3331" max="3331" width="20.375" style="522" customWidth="1"/>
    <col min="3332" max="3333" width="10" style="522" customWidth="1"/>
    <col min="3334" max="3336" width="11" style="522"/>
    <col min="3337" max="3337" width="13.75" style="522" customWidth="1"/>
    <col min="3338" max="3584" width="11" style="522"/>
    <col min="3585" max="3585" width="2.375" style="522" customWidth="1"/>
    <col min="3586" max="3586" width="15.125" style="522" customWidth="1"/>
    <col min="3587" max="3587" width="20.375" style="522" customWidth="1"/>
    <col min="3588" max="3589" width="10" style="522" customWidth="1"/>
    <col min="3590" max="3592" width="11" style="522"/>
    <col min="3593" max="3593" width="13.75" style="522" customWidth="1"/>
    <col min="3594" max="3840" width="11" style="522"/>
    <col min="3841" max="3841" width="2.375" style="522" customWidth="1"/>
    <col min="3842" max="3842" width="15.125" style="522" customWidth="1"/>
    <col min="3843" max="3843" width="20.375" style="522" customWidth="1"/>
    <col min="3844" max="3845" width="10" style="522" customWidth="1"/>
    <col min="3846" max="3848" width="11" style="522"/>
    <col min="3849" max="3849" width="13.75" style="522" customWidth="1"/>
    <col min="3850" max="4096" width="11" style="522"/>
    <col min="4097" max="4097" width="2.375" style="522" customWidth="1"/>
    <col min="4098" max="4098" width="15.125" style="522" customWidth="1"/>
    <col min="4099" max="4099" width="20.375" style="522" customWidth="1"/>
    <col min="4100" max="4101" width="10" style="522" customWidth="1"/>
    <col min="4102" max="4104" width="11" style="522"/>
    <col min="4105" max="4105" width="13.75" style="522" customWidth="1"/>
    <col min="4106" max="4352" width="11" style="522"/>
    <col min="4353" max="4353" width="2.375" style="522" customWidth="1"/>
    <col min="4354" max="4354" width="15.125" style="522" customWidth="1"/>
    <col min="4355" max="4355" width="20.375" style="522" customWidth="1"/>
    <col min="4356" max="4357" width="10" style="522" customWidth="1"/>
    <col min="4358" max="4360" width="11" style="522"/>
    <col min="4361" max="4361" width="13.75" style="522" customWidth="1"/>
    <col min="4362" max="4608" width="11" style="522"/>
    <col min="4609" max="4609" width="2.375" style="522" customWidth="1"/>
    <col min="4610" max="4610" width="15.125" style="522" customWidth="1"/>
    <col min="4611" max="4611" width="20.375" style="522" customWidth="1"/>
    <col min="4612" max="4613" width="10" style="522" customWidth="1"/>
    <col min="4614" max="4616" width="11" style="522"/>
    <col min="4617" max="4617" width="13.75" style="522" customWidth="1"/>
    <col min="4618" max="4864" width="11" style="522"/>
    <col min="4865" max="4865" width="2.375" style="522" customWidth="1"/>
    <col min="4866" max="4866" width="15.125" style="522" customWidth="1"/>
    <col min="4867" max="4867" width="20.375" style="522" customWidth="1"/>
    <col min="4868" max="4869" width="10" style="522" customWidth="1"/>
    <col min="4870" max="4872" width="11" style="522"/>
    <col min="4873" max="4873" width="13.75" style="522" customWidth="1"/>
    <col min="4874" max="5120" width="11" style="522"/>
    <col min="5121" max="5121" width="2.375" style="522" customWidth="1"/>
    <col min="5122" max="5122" width="15.125" style="522" customWidth="1"/>
    <col min="5123" max="5123" width="20.375" style="522" customWidth="1"/>
    <col min="5124" max="5125" width="10" style="522" customWidth="1"/>
    <col min="5126" max="5128" width="11" style="522"/>
    <col min="5129" max="5129" width="13.75" style="522" customWidth="1"/>
    <col min="5130" max="5376" width="11" style="522"/>
    <col min="5377" max="5377" width="2.375" style="522" customWidth="1"/>
    <col min="5378" max="5378" width="15.125" style="522" customWidth="1"/>
    <col min="5379" max="5379" width="20.375" style="522" customWidth="1"/>
    <col min="5380" max="5381" width="10" style="522" customWidth="1"/>
    <col min="5382" max="5384" width="11" style="522"/>
    <col min="5385" max="5385" width="13.75" style="522" customWidth="1"/>
    <col min="5386" max="5632" width="11" style="522"/>
    <col min="5633" max="5633" width="2.375" style="522" customWidth="1"/>
    <col min="5634" max="5634" width="15.125" style="522" customWidth="1"/>
    <col min="5635" max="5635" width="20.375" style="522" customWidth="1"/>
    <col min="5636" max="5637" width="10" style="522" customWidth="1"/>
    <col min="5638" max="5640" width="11" style="522"/>
    <col min="5641" max="5641" width="13.75" style="522" customWidth="1"/>
    <col min="5642" max="5888" width="11" style="522"/>
    <col min="5889" max="5889" width="2.375" style="522" customWidth="1"/>
    <col min="5890" max="5890" width="15.125" style="522" customWidth="1"/>
    <col min="5891" max="5891" width="20.375" style="522" customWidth="1"/>
    <col min="5892" max="5893" width="10" style="522" customWidth="1"/>
    <col min="5894" max="5896" width="11" style="522"/>
    <col min="5897" max="5897" width="13.75" style="522" customWidth="1"/>
    <col min="5898" max="6144" width="11" style="522"/>
    <col min="6145" max="6145" width="2.375" style="522" customWidth="1"/>
    <col min="6146" max="6146" width="15.125" style="522" customWidth="1"/>
    <col min="6147" max="6147" width="20.375" style="522" customWidth="1"/>
    <col min="6148" max="6149" width="10" style="522" customWidth="1"/>
    <col min="6150" max="6152" width="11" style="522"/>
    <col min="6153" max="6153" width="13.75" style="522" customWidth="1"/>
    <col min="6154" max="6400" width="11" style="522"/>
    <col min="6401" max="6401" width="2.375" style="522" customWidth="1"/>
    <col min="6402" max="6402" width="15.125" style="522" customWidth="1"/>
    <col min="6403" max="6403" width="20.375" style="522" customWidth="1"/>
    <col min="6404" max="6405" width="10" style="522" customWidth="1"/>
    <col min="6406" max="6408" width="11" style="522"/>
    <col min="6409" max="6409" width="13.75" style="522" customWidth="1"/>
    <col min="6410" max="6656" width="11" style="522"/>
    <col min="6657" max="6657" width="2.375" style="522" customWidth="1"/>
    <col min="6658" max="6658" width="15.125" style="522" customWidth="1"/>
    <col min="6659" max="6659" width="20.375" style="522" customWidth="1"/>
    <col min="6660" max="6661" width="10" style="522" customWidth="1"/>
    <col min="6662" max="6664" width="11" style="522"/>
    <col min="6665" max="6665" width="13.75" style="522" customWidth="1"/>
    <col min="6666" max="6912" width="11" style="522"/>
    <col min="6913" max="6913" width="2.375" style="522" customWidth="1"/>
    <col min="6914" max="6914" width="15.125" style="522" customWidth="1"/>
    <col min="6915" max="6915" width="20.375" style="522" customWidth="1"/>
    <col min="6916" max="6917" width="10" style="522" customWidth="1"/>
    <col min="6918" max="6920" width="11" style="522"/>
    <col min="6921" max="6921" width="13.75" style="522" customWidth="1"/>
    <col min="6922" max="7168" width="11" style="522"/>
    <col min="7169" max="7169" width="2.375" style="522" customWidth="1"/>
    <col min="7170" max="7170" width="15.125" style="522" customWidth="1"/>
    <col min="7171" max="7171" width="20.375" style="522" customWidth="1"/>
    <col min="7172" max="7173" width="10" style="522" customWidth="1"/>
    <col min="7174" max="7176" width="11" style="522"/>
    <col min="7177" max="7177" width="13.75" style="522" customWidth="1"/>
    <col min="7178" max="7424" width="11" style="522"/>
    <col min="7425" max="7425" width="2.375" style="522" customWidth="1"/>
    <col min="7426" max="7426" width="15.125" style="522" customWidth="1"/>
    <col min="7427" max="7427" width="20.375" style="522" customWidth="1"/>
    <col min="7428" max="7429" width="10" style="522" customWidth="1"/>
    <col min="7430" max="7432" width="11" style="522"/>
    <col min="7433" max="7433" width="13.75" style="522" customWidth="1"/>
    <col min="7434" max="7680" width="11" style="522"/>
    <col min="7681" max="7681" width="2.375" style="522" customWidth="1"/>
    <col min="7682" max="7682" width="15.125" style="522" customWidth="1"/>
    <col min="7683" max="7683" width="20.375" style="522" customWidth="1"/>
    <col min="7684" max="7685" width="10" style="522" customWidth="1"/>
    <col min="7686" max="7688" width="11" style="522"/>
    <col min="7689" max="7689" width="13.75" style="522" customWidth="1"/>
    <col min="7690" max="7936" width="11" style="522"/>
    <col min="7937" max="7937" width="2.375" style="522" customWidth="1"/>
    <col min="7938" max="7938" width="15.125" style="522" customWidth="1"/>
    <col min="7939" max="7939" width="20.375" style="522" customWidth="1"/>
    <col min="7940" max="7941" width="10" style="522" customWidth="1"/>
    <col min="7942" max="7944" width="11" style="522"/>
    <col min="7945" max="7945" width="13.75" style="522" customWidth="1"/>
    <col min="7946" max="8192" width="11" style="522"/>
    <col min="8193" max="8193" width="2.375" style="522" customWidth="1"/>
    <col min="8194" max="8194" width="15.125" style="522" customWidth="1"/>
    <col min="8195" max="8195" width="20.375" style="522" customWidth="1"/>
    <col min="8196" max="8197" width="10" style="522" customWidth="1"/>
    <col min="8198" max="8200" width="11" style="522"/>
    <col min="8201" max="8201" width="13.75" style="522" customWidth="1"/>
    <col min="8202" max="8448" width="11" style="522"/>
    <col min="8449" max="8449" width="2.375" style="522" customWidth="1"/>
    <col min="8450" max="8450" width="15.125" style="522" customWidth="1"/>
    <col min="8451" max="8451" width="20.375" style="522" customWidth="1"/>
    <col min="8452" max="8453" width="10" style="522" customWidth="1"/>
    <col min="8454" max="8456" width="11" style="522"/>
    <col min="8457" max="8457" width="13.75" style="522" customWidth="1"/>
    <col min="8458" max="8704" width="11" style="522"/>
    <col min="8705" max="8705" width="2.375" style="522" customWidth="1"/>
    <col min="8706" max="8706" width="15.125" style="522" customWidth="1"/>
    <col min="8707" max="8707" width="20.375" style="522" customWidth="1"/>
    <col min="8708" max="8709" width="10" style="522" customWidth="1"/>
    <col min="8710" max="8712" width="11" style="522"/>
    <col min="8713" max="8713" width="13.75" style="522" customWidth="1"/>
    <col min="8714" max="8960" width="11" style="522"/>
    <col min="8961" max="8961" width="2.375" style="522" customWidth="1"/>
    <col min="8962" max="8962" width="15.125" style="522" customWidth="1"/>
    <col min="8963" max="8963" width="20.375" style="522" customWidth="1"/>
    <col min="8964" max="8965" width="10" style="522" customWidth="1"/>
    <col min="8966" max="8968" width="11" style="522"/>
    <col min="8969" max="8969" width="13.75" style="522" customWidth="1"/>
    <col min="8970" max="9216" width="11" style="522"/>
    <col min="9217" max="9217" width="2.375" style="522" customWidth="1"/>
    <col min="9218" max="9218" width="15.125" style="522" customWidth="1"/>
    <col min="9219" max="9219" width="20.375" style="522" customWidth="1"/>
    <col min="9220" max="9221" width="10" style="522" customWidth="1"/>
    <col min="9222" max="9224" width="11" style="522"/>
    <col min="9225" max="9225" width="13.75" style="522" customWidth="1"/>
    <col min="9226" max="9472" width="11" style="522"/>
    <col min="9473" max="9473" width="2.375" style="522" customWidth="1"/>
    <col min="9474" max="9474" width="15.125" style="522" customWidth="1"/>
    <col min="9475" max="9475" width="20.375" style="522" customWidth="1"/>
    <col min="9476" max="9477" width="10" style="522" customWidth="1"/>
    <col min="9478" max="9480" width="11" style="522"/>
    <col min="9481" max="9481" width="13.75" style="522" customWidth="1"/>
    <col min="9482" max="9728" width="11" style="522"/>
    <col min="9729" max="9729" width="2.375" style="522" customWidth="1"/>
    <col min="9730" max="9730" width="15.125" style="522" customWidth="1"/>
    <col min="9731" max="9731" width="20.375" style="522" customWidth="1"/>
    <col min="9732" max="9733" width="10" style="522" customWidth="1"/>
    <col min="9734" max="9736" width="11" style="522"/>
    <col min="9737" max="9737" width="13.75" style="522" customWidth="1"/>
    <col min="9738" max="9984" width="11" style="522"/>
    <col min="9985" max="9985" width="2.375" style="522" customWidth="1"/>
    <col min="9986" max="9986" width="15.125" style="522" customWidth="1"/>
    <col min="9987" max="9987" width="20.375" style="522" customWidth="1"/>
    <col min="9988" max="9989" width="10" style="522" customWidth="1"/>
    <col min="9990" max="9992" width="11" style="522"/>
    <col min="9993" max="9993" width="13.75" style="522" customWidth="1"/>
    <col min="9994" max="10240" width="11" style="522"/>
    <col min="10241" max="10241" width="2.375" style="522" customWidth="1"/>
    <col min="10242" max="10242" width="15.125" style="522" customWidth="1"/>
    <col min="10243" max="10243" width="20.375" style="522" customWidth="1"/>
    <col min="10244" max="10245" width="10" style="522" customWidth="1"/>
    <col min="10246" max="10248" width="11" style="522"/>
    <col min="10249" max="10249" width="13.75" style="522" customWidth="1"/>
    <col min="10250" max="10496" width="11" style="522"/>
    <col min="10497" max="10497" width="2.375" style="522" customWidth="1"/>
    <col min="10498" max="10498" width="15.125" style="522" customWidth="1"/>
    <col min="10499" max="10499" width="20.375" style="522" customWidth="1"/>
    <col min="10500" max="10501" width="10" style="522" customWidth="1"/>
    <col min="10502" max="10504" width="11" style="522"/>
    <col min="10505" max="10505" width="13.75" style="522" customWidth="1"/>
    <col min="10506" max="10752" width="11" style="522"/>
    <col min="10753" max="10753" width="2.375" style="522" customWidth="1"/>
    <col min="10754" max="10754" width="15.125" style="522" customWidth="1"/>
    <col min="10755" max="10755" width="20.375" style="522" customWidth="1"/>
    <col min="10756" max="10757" width="10" style="522" customWidth="1"/>
    <col min="10758" max="10760" width="11" style="522"/>
    <col min="10761" max="10761" width="13.75" style="522" customWidth="1"/>
    <col min="10762" max="11008" width="11" style="522"/>
    <col min="11009" max="11009" width="2.375" style="522" customWidth="1"/>
    <col min="11010" max="11010" width="15.125" style="522" customWidth="1"/>
    <col min="11011" max="11011" width="20.375" style="522" customWidth="1"/>
    <col min="11012" max="11013" width="10" style="522" customWidth="1"/>
    <col min="11014" max="11016" width="11" style="522"/>
    <col min="11017" max="11017" width="13.75" style="522" customWidth="1"/>
    <col min="11018" max="11264" width="11" style="522"/>
    <col min="11265" max="11265" width="2.375" style="522" customWidth="1"/>
    <col min="11266" max="11266" width="15.125" style="522" customWidth="1"/>
    <col min="11267" max="11267" width="20.375" style="522" customWidth="1"/>
    <col min="11268" max="11269" width="10" style="522" customWidth="1"/>
    <col min="11270" max="11272" width="11" style="522"/>
    <col min="11273" max="11273" width="13.75" style="522" customWidth="1"/>
    <col min="11274" max="11520" width="11" style="522"/>
    <col min="11521" max="11521" width="2.375" style="522" customWidth="1"/>
    <col min="11522" max="11522" width="15.125" style="522" customWidth="1"/>
    <col min="11523" max="11523" width="20.375" style="522" customWidth="1"/>
    <col min="11524" max="11525" width="10" style="522" customWidth="1"/>
    <col min="11526" max="11528" width="11" style="522"/>
    <col min="11529" max="11529" width="13.75" style="522" customWidth="1"/>
    <col min="11530" max="11776" width="11" style="522"/>
    <col min="11777" max="11777" width="2.375" style="522" customWidth="1"/>
    <col min="11778" max="11778" width="15.125" style="522" customWidth="1"/>
    <col min="11779" max="11779" width="20.375" style="522" customWidth="1"/>
    <col min="11780" max="11781" width="10" style="522" customWidth="1"/>
    <col min="11782" max="11784" width="11" style="522"/>
    <col min="11785" max="11785" width="13.75" style="522" customWidth="1"/>
    <col min="11786" max="12032" width="11" style="522"/>
    <col min="12033" max="12033" width="2.375" style="522" customWidth="1"/>
    <col min="12034" max="12034" width="15.125" style="522" customWidth="1"/>
    <col min="12035" max="12035" width="20.375" style="522" customWidth="1"/>
    <col min="12036" max="12037" width="10" style="522" customWidth="1"/>
    <col min="12038" max="12040" width="11" style="522"/>
    <col min="12041" max="12041" width="13.75" style="522" customWidth="1"/>
    <col min="12042" max="12288" width="11" style="522"/>
    <col min="12289" max="12289" width="2.375" style="522" customWidth="1"/>
    <col min="12290" max="12290" width="15.125" style="522" customWidth="1"/>
    <col min="12291" max="12291" width="20.375" style="522" customWidth="1"/>
    <col min="12292" max="12293" width="10" style="522" customWidth="1"/>
    <col min="12294" max="12296" width="11" style="522"/>
    <col min="12297" max="12297" width="13.75" style="522" customWidth="1"/>
    <col min="12298" max="12544" width="11" style="522"/>
    <col min="12545" max="12545" width="2.375" style="522" customWidth="1"/>
    <col min="12546" max="12546" width="15.125" style="522" customWidth="1"/>
    <col min="12547" max="12547" width="20.375" style="522" customWidth="1"/>
    <col min="12548" max="12549" width="10" style="522" customWidth="1"/>
    <col min="12550" max="12552" width="11" style="522"/>
    <col min="12553" max="12553" width="13.75" style="522" customWidth="1"/>
    <col min="12554" max="12800" width="11" style="522"/>
    <col min="12801" max="12801" width="2.375" style="522" customWidth="1"/>
    <col min="12802" max="12802" width="15.125" style="522" customWidth="1"/>
    <col min="12803" max="12803" width="20.375" style="522" customWidth="1"/>
    <col min="12804" max="12805" width="10" style="522" customWidth="1"/>
    <col min="12806" max="12808" width="11" style="522"/>
    <col min="12809" max="12809" width="13.75" style="522" customWidth="1"/>
    <col min="12810" max="13056" width="11" style="522"/>
    <col min="13057" max="13057" width="2.375" style="522" customWidth="1"/>
    <col min="13058" max="13058" width="15.125" style="522" customWidth="1"/>
    <col min="13059" max="13059" width="20.375" style="522" customWidth="1"/>
    <col min="13060" max="13061" width="10" style="522" customWidth="1"/>
    <col min="13062" max="13064" width="11" style="522"/>
    <col min="13065" max="13065" width="13.75" style="522" customWidth="1"/>
    <col min="13066" max="13312" width="11" style="522"/>
    <col min="13313" max="13313" width="2.375" style="522" customWidth="1"/>
    <col min="13314" max="13314" width="15.125" style="522" customWidth="1"/>
    <col min="13315" max="13315" width="20.375" style="522" customWidth="1"/>
    <col min="13316" max="13317" width="10" style="522" customWidth="1"/>
    <col min="13318" max="13320" width="11" style="522"/>
    <col min="13321" max="13321" width="13.75" style="522" customWidth="1"/>
    <col min="13322" max="13568" width="11" style="522"/>
    <col min="13569" max="13569" width="2.375" style="522" customWidth="1"/>
    <col min="13570" max="13570" width="15.125" style="522" customWidth="1"/>
    <col min="13571" max="13571" width="20.375" style="522" customWidth="1"/>
    <col min="13572" max="13573" width="10" style="522" customWidth="1"/>
    <col min="13574" max="13576" width="11" style="522"/>
    <col min="13577" max="13577" width="13.75" style="522" customWidth="1"/>
    <col min="13578" max="13824" width="11" style="522"/>
    <col min="13825" max="13825" width="2.375" style="522" customWidth="1"/>
    <col min="13826" max="13826" width="15.125" style="522" customWidth="1"/>
    <col min="13827" max="13827" width="20.375" style="522" customWidth="1"/>
    <col min="13828" max="13829" width="10" style="522" customWidth="1"/>
    <col min="13830" max="13832" width="11" style="522"/>
    <col min="13833" max="13833" width="13.75" style="522" customWidth="1"/>
    <col min="13834" max="14080" width="11" style="522"/>
    <col min="14081" max="14081" width="2.375" style="522" customWidth="1"/>
    <col min="14082" max="14082" width="15.125" style="522" customWidth="1"/>
    <col min="14083" max="14083" width="20.375" style="522" customWidth="1"/>
    <col min="14084" max="14085" width="10" style="522" customWidth="1"/>
    <col min="14086" max="14088" width="11" style="522"/>
    <col min="14089" max="14089" width="13.75" style="522" customWidth="1"/>
    <col min="14090" max="14336" width="11" style="522"/>
    <col min="14337" max="14337" width="2.375" style="522" customWidth="1"/>
    <col min="14338" max="14338" width="15.125" style="522" customWidth="1"/>
    <col min="14339" max="14339" width="20.375" style="522" customWidth="1"/>
    <col min="14340" max="14341" width="10" style="522" customWidth="1"/>
    <col min="14342" max="14344" width="11" style="522"/>
    <col min="14345" max="14345" width="13.75" style="522" customWidth="1"/>
    <col min="14346" max="14592" width="11" style="522"/>
    <col min="14593" max="14593" width="2.375" style="522" customWidth="1"/>
    <col min="14594" max="14594" width="15.125" style="522" customWidth="1"/>
    <col min="14595" max="14595" width="20.375" style="522" customWidth="1"/>
    <col min="14596" max="14597" width="10" style="522" customWidth="1"/>
    <col min="14598" max="14600" width="11" style="522"/>
    <col min="14601" max="14601" width="13.75" style="522" customWidth="1"/>
    <col min="14602" max="14848" width="11" style="522"/>
    <col min="14849" max="14849" width="2.375" style="522" customWidth="1"/>
    <col min="14850" max="14850" width="15.125" style="522" customWidth="1"/>
    <col min="14851" max="14851" width="20.375" style="522" customWidth="1"/>
    <col min="14852" max="14853" width="10" style="522" customWidth="1"/>
    <col min="14854" max="14856" width="11" style="522"/>
    <col min="14857" max="14857" width="13.75" style="522" customWidth="1"/>
    <col min="14858" max="15104" width="11" style="522"/>
    <col min="15105" max="15105" width="2.375" style="522" customWidth="1"/>
    <col min="15106" max="15106" width="15.125" style="522" customWidth="1"/>
    <col min="15107" max="15107" width="20.375" style="522" customWidth="1"/>
    <col min="15108" max="15109" width="10" style="522" customWidth="1"/>
    <col min="15110" max="15112" width="11" style="522"/>
    <col min="15113" max="15113" width="13.75" style="522" customWidth="1"/>
    <col min="15114" max="15360" width="11" style="522"/>
    <col min="15361" max="15361" width="2.375" style="522" customWidth="1"/>
    <col min="15362" max="15362" width="15.125" style="522" customWidth="1"/>
    <col min="15363" max="15363" width="20.375" style="522" customWidth="1"/>
    <col min="15364" max="15365" width="10" style="522" customWidth="1"/>
    <col min="15366" max="15368" width="11" style="522"/>
    <col min="15369" max="15369" width="13.75" style="522" customWidth="1"/>
    <col min="15370" max="15616" width="11" style="522"/>
    <col min="15617" max="15617" width="2.375" style="522" customWidth="1"/>
    <col min="15618" max="15618" width="15.125" style="522" customWidth="1"/>
    <col min="15619" max="15619" width="20.375" style="522" customWidth="1"/>
    <col min="15620" max="15621" width="10" style="522" customWidth="1"/>
    <col min="15622" max="15624" width="11" style="522"/>
    <col min="15625" max="15625" width="13.75" style="522" customWidth="1"/>
    <col min="15626" max="15872" width="11" style="522"/>
    <col min="15873" max="15873" width="2.375" style="522" customWidth="1"/>
    <col min="15874" max="15874" width="15.125" style="522" customWidth="1"/>
    <col min="15875" max="15875" width="20.375" style="522" customWidth="1"/>
    <col min="15876" max="15877" width="10" style="522" customWidth="1"/>
    <col min="15878" max="15880" width="11" style="522"/>
    <col min="15881" max="15881" width="13.75" style="522" customWidth="1"/>
    <col min="15882" max="16128" width="11" style="522"/>
    <col min="16129" max="16129" width="2.375" style="522" customWidth="1"/>
    <col min="16130" max="16130" width="15.125" style="522" customWidth="1"/>
    <col min="16131" max="16131" width="20.375" style="522" customWidth="1"/>
    <col min="16132" max="16133" width="10" style="522" customWidth="1"/>
    <col min="16134" max="16136" width="11" style="522"/>
    <col min="16137" max="16137" width="13.75" style="522" customWidth="1"/>
    <col min="16138" max="16384" width="11" style="522"/>
  </cols>
  <sheetData>
    <row r="1" spans="1:11" s="496" customFormat="1" ht="33.6" customHeight="1" x14ac:dyDescent="0.2">
      <c r="A1" s="495"/>
      <c r="B1" s="495"/>
      <c r="C1" s="495"/>
      <c r="D1" s="495"/>
      <c r="E1" s="15"/>
      <c r="F1" s="15"/>
      <c r="G1" s="15"/>
      <c r="I1" s="497"/>
    </row>
    <row r="2" spans="1:11" s="71" customFormat="1" ht="13.15" customHeight="1" x14ac:dyDescent="0.2">
      <c r="A2" s="498"/>
      <c r="C2" s="499"/>
      <c r="D2" s="499"/>
      <c r="G2" s="500" t="s">
        <v>479</v>
      </c>
      <c r="H2" s="501"/>
      <c r="I2" s="501"/>
      <c r="K2" s="497"/>
    </row>
    <row r="3" spans="1:11" s="496" customFormat="1" ht="19.5" customHeight="1" x14ac:dyDescent="0.25">
      <c r="A3" s="502" t="s">
        <v>480</v>
      </c>
      <c r="D3" s="503"/>
    </row>
    <row r="4" spans="1:11" s="71" customFormat="1" ht="19.5" customHeight="1" x14ac:dyDescent="0.2">
      <c r="A4" s="498"/>
      <c r="C4" s="499"/>
      <c r="D4" s="499"/>
      <c r="E4" s="499"/>
      <c r="G4" s="504"/>
      <c r="H4" s="501"/>
      <c r="I4" s="501"/>
    </row>
    <row r="5" spans="1:11" s="71" customFormat="1" ht="13.15" customHeight="1" x14ac:dyDescent="0.2">
      <c r="A5" s="498"/>
      <c r="C5" s="499"/>
      <c r="D5" s="499"/>
      <c r="E5" s="499"/>
      <c r="G5" s="504"/>
      <c r="H5" s="501"/>
      <c r="I5" s="501"/>
    </row>
    <row r="6" spans="1:11" s="71" customFormat="1" ht="13.15" customHeight="1" x14ac:dyDescent="0.2">
      <c r="A6" s="686" t="s">
        <v>481</v>
      </c>
      <c r="B6" s="675"/>
      <c r="C6" s="675"/>
      <c r="D6" s="675"/>
      <c r="E6" s="675"/>
      <c r="F6" s="687"/>
      <c r="G6" s="687"/>
      <c r="H6" s="501"/>
      <c r="I6" s="501"/>
    </row>
    <row r="7" spans="1:11" s="71" customFormat="1" ht="13.15" customHeight="1" x14ac:dyDescent="0.2">
      <c r="A7" s="498"/>
      <c r="C7" s="499"/>
      <c r="D7" s="499"/>
      <c r="E7" s="499"/>
      <c r="G7" s="504"/>
      <c r="H7" s="501"/>
      <c r="I7" s="501"/>
    </row>
    <row r="8" spans="1:11" s="504" customFormat="1" ht="13.15" customHeight="1" x14ac:dyDescent="0.2">
      <c r="B8" s="505" t="s">
        <v>482</v>
      </c>
      <c r="C8" s="506"/>
      <c r="D8" s="506"/>
      <c r="E8" s="507"/>
      <c r="F8" s="508"/>
      <c r="G8" s="508"/>
      <c r="H8" s="501"/>
      <c r="I8" s="501"/>
    </row>
    <row r="9" spans="1:11" s="504" customFormat="1" ht="13.15" customHeight="1" x14ac:dyDescent="0.2">
      <c r="A9" s="509"/>
      <c r="B9" s="684" t="s">
        <v>483</v>
      </c>
      <c r="C9" s="684"/>
      <c r="D9" s="685"/>
      <c r="E9" s="460"/>
      <c r="F9" s="460"/>
      <c r="H9" s="501"/>
      <c r="I9" s="501"/>
    </row>
    <row r="10" spans="1:11" s="504" customFormat="1" ht="13.15" customHeight="1" x14ac:dyDescent="0.2">
      <c r="A10" s="509"/>
      <c r="B10" s="684" t="s">
        <v>484</v>
      </c>
      <c r="C10" s="684"/>
      <c r="D10" s="685"/>
      <c r="E10" s="510"/>
      <c r="G10" s="511"/>
      <c r="H10" s="512"/>
      <c r="I10" s="512"/>
    </row>
    <row r="11" spans="1:11" s="504" customFormat="1" ht="13.15" customHeight="1" x14ac:dyDescent="0.2">
      <c r="A11" s="509"/>
      <c r="B11" s="684" t="s">
        <v>485</v>
      </c>
      <c r="C11" s="684"/>
      <c r="D11" s="685"/>
      <c r="E11" s="510"/>
      <c r="G11" s="511"/>
      <c r="H11" s="513"/>
      <c r="I11" s="513"/>
    </row>
    <row r="12" spans="1:11" s="504" customFormat="1" ht="13.15" customHeight="1" x14ac:dyDescent="0.2">
      <c r="A12" s="509"/>
      <c r="B12" s="684" t="s">
        <v>486</v>
      </c>
      <c r="C12" s="684"/>
      <c r="D12" s="685"/>
      <c r="E12" s="510"/>
      <c r="G12" s="511"/>
      <c r="H12" s="513"/>
      <c r="I12" s="513"/>
    </row>
    <row r="13" spans="1:11" s="504" customFormat="1" ht="13.15" customHeight="1" x14ac:dyDescent="0.2">
      <c r="A13" s="509"/>
      <c r="B13" s="684" t="s">
        <v>487</v>
      </c>
      <c r="C13" s="684"/>
      <c r="D13" s="685"/>
      <c r="E13" s="510"/>
      <c r="G13" s="511"/>
    </row>
    <row r="14" spans="1:11" s="504" customFormat="1" ht="13.15" customHeight="1" x14ac:dyDescent="0.2">
      <c r="A14" s="509"/>
      <c r="B14" s="684" t="s">
        <v>488</v>
      </c>
      <c r="C14" s="684"/>
      <c r="D14" s="685"/>
      <c r="E14" s="510"/>
      <c r="G14" s="511"/>
    </row>
    <row r="15" spans="1:11" s="504" customFormat="1" ht="13.15" customHeight="1" x14ac:dyDescent="0.2">
      <c r="A15" s="509"/>
      <c r="B15" s="684" t="s">
        <v>489</v>
      </c>
      <c r="C15" s="684"/>
      <c r="D15" s="685"/>
      <c r="E15" s="510"/>
      <c r="G15" s="511"/>
    </row>
    <row r="16" spans="1:11" s="504" customFormat="1" ht="13.15" customHeight="1" x14ac:dyDescent="0.2">
      <c r="A16" s="509"/>
      <c r="B16" s="684" t="s">
        <v>490</v>
      </c>
      <c r="C16" s="684"/>
      <c r="D16" s="685"/>
      <c r="E16" s="510"/>
      <c r="G16" s="511"/>
    </row>
    <row r="17" spans="1:8" s="504" customFormat="1" ht="13.15" customHeight="1" x14ac:dyDescent="0.2">
      <c r="A17" s="509"/>
      <c r="B17" s="688"/>
      <c r="C17" s="688"/>
      <c r="D17" s="514"/>
      <c r="E17" s="510"/>
      <c r="G17" s="511"/>
    </row>
    <row r="18" spans="1:8" s="504" customFormat="1" ht="13.15" customHeight="1" x14ac:dyDescent="0.2">
      <c r="B18" s="505" t="s">
        <v>491</v>
      </c>
      <c r="C18" s="515"/>
      <c r="D18" s="514"/>
      <c r="E18" s="510"/>
      <c r="G18" s="511"/>
    </row>
    <row r="19" spans="1:8" s="504" customFormat="1" ht="13.15" customHeight="1" x14ac:dyDescent="0.2">
      <c r="A19" s="509"/>
      <c r="B19" s="684" t="s">
        <v>492</v>
      </c>
      <c r="C19" s="684"/>
      <c r="D19" s="685"/>
      <c r="E19" s="510"/>
      <c r="G19" s="511"/>
    </row>
    <row r="20" spans="1:8" s="504" customFormat="1" ht="13.15" customHeight="1" x14ac:dyDescent="0.2">
      <c r="A20" s="509"/>
      <c r="B20" s="684" t="s">
        <v>493</v>
      </c>
      <c r="C20" s="684"/>
      <c r="D20" s="685"/>
      <c r="E20" s="510"/>
      <c r="G20" s="511"/>
    </row>
    <row r="21" spans="1:8" s="504" customFormat="1" ht="13.15" customHeight="1" x14ac:dyDescent="0.2">
      <c r="A21" s="509"/>
      <c r="B21" s="684" t="s">
        <v>494</v>
      </c>
      <c r="C21" s="684"/>
      <c r="D21" s="685"/>
      <c r="E21" s="510"/>
      <c r="G21" s="511"/>
    </row>
    <row r="22" spans="1:8" s="504" customFormat="1" ht="13.15" customHeight="1" x14ac:dyDescent="0.2">
      <c r="A22" s="509"/>
      <c r="B22" s="684" t="s">
        <v>495</v>
      </c>
      <c r="C22" s="684"/>
      <c r="D22" s="685"/>
      <c r="E22" s="510"/>
      <c r="G22" s="511"/>
    </row>
    <row r="23" spans="1:8" s="504" customFormat="1" ht="13.15" customHeight="1" x14ac:dyDescent="0.2">
      <c r="A23" s="509"/>
      <c r="B23" s="684" t="s">
        <v>496</v>
      </c>
      <c r="C23" s="684"/>
      <c r="D23" s="685"/>
      <c r="E23" s="510"/>
      <c r="G23" s="511"/>
    </row>
    <row r="24" spans="1:8" s="504" customFormat="1" ht="13.15" customHeight="1" x14ac:dyDescent="0.2">
      <c r="A24" s="509"/>
      <c r="B24" s="684" t="s">
        <v>497</v>
      </c>
      <c r="C24" s="684"/>
      <c r="D24" s="685"/>
      <c r="E24" s="510"/>
      <c r="G24" s="511"/>
    </row>
    <row r="25" spans="1:8" s="504" customFormat="1" ht="13.15" customHeight="1" x14ac:dyDescent="0.2">
      <c r="A25" s="509"/>
      <c r="B25" s="684" t="s">
        <v>498</v>
      </c>
      <c r="C25" s="684"/>
      <c r="D25" s="685"/>
      <c r="E25" s="510"/>
      <c r="G25" s="511"/>
    </row>
    <row r="26" spans="1:8" s="504" customFormat="1" ht="13.15" customHeight="1" x14ac:dyDescent="0.2">
      <c r="A26" s="509"/>
      <c r="B26" s="684" t="s">
        <v>499</v>
      </c>
      <c r="C26" s="684"/>
      <c r="D26" s="685"/>
      <c r="E26" s="510"/>
      <c r="G26" s="71"/>
    </row>
    <row r="27" spans="1:8" s="504" customFormat="1" ht="13.15" customHeight="1" x14ac:dyDescent="0.2">
      <c r="A27" s="509"/>
      <c r="B27" s="684" t="s">
        <v>500</v>
      </c>
      <c r="C27" s="684"/>
      <c r="D27" s="685"/>
      <c r="E27" s="510"/>
      <c r="G27" s="71"/>
    </row>
    <row r="28" spans="1:8" s="71" customFormat="1" ht="13.15" customHeight="1" x14ac:dyDescent="0.2">
      <c r="A28" s="509"/>
      <c r="B28" s="684" t="s">
        <v>501</v>
      </c>
      <c r="C28" s="684"/>
      <c r="D28" s="685"/>
      <c r="E28" s="510"/>
      <c r="F28" s="504"/>
    </row>
    <row r="29" spans="1:8" s="71" customFormat="1" ht="13.15" customHeight="1" x14ac:dyDescent="0.2">
      <c r="A29" s="509"/>
      <c r="B29" s="684" t="s">
        <v>502</v>
      </c>
      <c r="C29" s="684"/>
      <c r="D29" s="685"/>
      <c r="E29" s="510"/>
    </row>
    <row r="30" spans="1:8" s="71" customFormat="1" ht="13.15" customHeight="1" x14ac:dyDescent="0.2">
      <c r="A30" s="509"/>
      <c r="B30" s="684" t="s">
        <v>503</v>
      </c>
      <c r="C30" s="684"/>
      <c r="D30" s="685"/>
      <c r="E30" s="510"/>
    </row>
    <row r="31" spans="1:8" s="71" customFormat="1" ht="13.15" customHeight="1" x14ac:dyDescent="0.2">
      <c r="A31" s="509"/>
      <c r="B31" s="684" t="s">
        <v>504</v>
      </c>
      <c r="C31" s="684"/>
      <c r="D31" s="685"/>
      <c r="E31" s="510"/>
      <c r="H31" s="516"/>
    </row>
    <row r="32" spans="1:8" s="71" customFormat="1" ht="13.15" customHeight="1" x14ac:dyDescent="0.2">
      <c r="A32" s="509"/>
      <c r="B32" s="684" t="s">
        <v>505</v>
      </c>
      <c r="C32" s="684"/>
      <c r="D32" s="685"/>
      <c r="E32" s="510"/>
      <c r="H32" s="516"/>
    </row>
    <row r="33" spans="1:8" s="504" customFormat="1" ht="13.15" customHeight="1" x14ac:dyDescent="0.2">
      <c r="A33" s="509"/>
      <c r="B33" s="684" t="s">
        <v>506</v>
      </c>
      <c r="C33" s="684"/>
      <c r="D33" s="685"/>
      <c r="E33" s="510"/>
      <c r="F33" s="71"/>
      <c r="G33" s="71"/>
      <c r="H33" s="517"/>
    </row>
    <row r="34" spans="1:8" ht="13.15" customHeight="1" x14ac:dyDescent="0.2">
      <c r="A34" s="509"/>
      <c r="B34" s="518"/>
      <c r="C34" s="519"/>
      <c r="D34" s="520"/>
      <c r="E34" s="510"/>
      <c r="F34" s="71"/>
      <c r="G34" s="71"/>
      <c r="H34" s="521"/>
    </row>
    <row r="35" spans="1:8" ht="13.15" customHeight="1" x14ac:dyDescent="0.2">
      <c r="A35" s="690" t="s">
        <v>507</v>
      </c>
      <c r="B35" s="690"/>
      <c r="C35" s="690"/>
      <c r="D35" s="690"/>
      <c r="E35" s="690"/>
      <c r="F35" s="690"/>
      <c r="G35" s="690"/>
      <c r="H35" s="521"/>
    </row>
    <row r="36" spans="1:8" ht="13.15" customHeight="1" x14ac:dyDescent="0.2">
      <c r="A36" s="523"/>
      <c r="B36" s="524"/>
      <c r="C36" s="524"/>
      <c r="D36" s="525"/>
      <c r="E36" s="525"/>
      <c r="F36" s="525"/>
      <c r="G36" s="525"/>
      <c r="H36" s="521"/>
    </row>
    <row r="37" spans="1:8" ht="13.15" customHeight="1" x14ac:dyDescent="0.2">
      <c r="A37" s="689" t="s">
        <v>508</v>
      </c>
      <c r="B37" s="689"/>
      <c r="C37" s="689"/>
      <c r="D37" s="689"/>
      <c r="E37" s="689"/>
      <c r="F37" s="689"/>
      <c r="G37" s="689"/>
      <c r="H37" s="521"/>
    </row>
    <row r="38" spans="1:8" ht="13.15" customHeight="1" x14ac:dyDescent="0.2">
      <c r="A38" s="526"/>
      <c r="B38" s="527"/>
      <c r="C38" s="527"/>
      <c r="D38" s="514"/>
      <c r="E38" s="528"/>
      <c r="F38" s="516"/>
      <c r="G38" s="516"/>
      <c r="H38" s="521"/>
    </row>
    <row r="39" spans="1:8" ht="13.15" customHeight="1" x14ac:dyDescent="0.2">
      <c r="A39" s="691" t="s">
        <v>509</v>
      </c>
      <c r="B39" s="691"/>
      <c r="C39" s="691"/>
      <c r="D39" s="691"/>
      <c r="E39" s="691"/>
      <c r="F39" s="692"/>
      <c r="G39" s="692"/>
    </row>
    <row r="40" spans="1:8" ht="13.15" customHeight="1" x14ac:dyDescent="0.2">
      <c r="A40" s="692"/>
      <c r="B40" s="692"/>
      <c r="C40" s="692"/>
      <c r="D40" s="692"/>
      <c r="E40" s="692"/>
      <c r="F40" s="692"/>
      <c r="G40" s="692"/>
    </row>
    <row r="41" spans="1:8" ht="13.15" customHeight="1" x14ac:dyDescent="0.2">
      <c r="A41" s="529"/>
      <c r="B41" s="529"/>
      <c r="C41" s="529"/>
      <c r="D41" s="530"/>
      <c r="E41" s="530"/>
      <c r="F41" s="521"/>
      <c r="G41" s="521"/>
    </row>
    <row r="42" spans="1:8" ht="13.15" customHeight="1" x14ac:dyDescent="0.2">
      <c r="A42" s="693" t="s">
        <v>510</v>
      </c>
      <c r="B42" s="694"/>
      <c r="C42" s="694"/>
      <c r="D42" s="694"/>
      <c r="E42" s="694"/>
      <c r="F42" s="694"/>
      <c r="G42" s="694"/>
    </row>
    <row r="43" spans="1:8" ht="13.15" customHeight="1" x14ac:dyDescent="0.2">
      <c r="A43" s="689" t="s">
        <v>511</v>
      </c>
      <c r="B43" s="689"/>
      <c r="C43" s="531" t="s">
        <v>512</v>
      </c>
      <c r="D43" s="531"/>
      <c r="E43" s="531"/>
      <c r="F43" s="531"/>
      <c r="G43" s="531"/>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A43:B43"/>
    <mergeCell ref="B27:D27"/>
    <mergeCell ref="B28:D28"/>
    <mergeCell ref="B29:D29"/>
    <mergeCell ref="B30:D30"/>
    <mergeCell ref="B31:D31"/>
    <mergeCell ref="B32:D32"/>
    <mergeCell ref="B33:D33"/>
    <mergeCell ref="A35:G35"/>
    <mergeCell ref="A37:G37"/>
    <mergeCell ref="A39:G40"/>
    <mergeCell ref="A42:G42"/>
    <mergeCell ref="B26:D26"/>
    <mergeCell ref="B14:D14"/>
    <mergeCell ref="B15:D15"/>
    <mergeCell ref="B16:D16"/>
    <mergeCell ref="B17:C17"/>
    <mergeCell ref="B19:D19"/>
    <mergeCell ref="B20:D20"/>
    <mergeCell ref="B21:D21"/>
    <mergeCell ref="B22:D22"/>
    <mergeCell ref="B23:D23"/>
    <mergeCell ref="B24:D24"/>
    <mergeCell ref="B25:D25"/>
    <mergeCell ref="B13:D13"/>
    <mergeCell ref="A6:G6"/>
    <mergeCell ref="B9:D9"/>
    <mergeCell ref="B10:D10"/>
    <mergeCell ref="B11:D11"/>
    <mergeCell ref="B12:D1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57" t="s">
        <v>7</v>
      </c>
      <c r="B4" s="557"/>
      <c r="C4" s="557"/>
      <c r="D4" s="557"/>
      <c r="E4" s="557"/>
      <c r="F4" s="557"/>
    </row>
    <row r="5" spans="1:6" ht="12.75" customHeight="1" x14ac:dyDescent="0.2">
      <c r="A5" s="21"/>
      <c r="B5" s="22"/>
      <c r="C5" s="21"/>
      <c r="D5" s="22"/>
      <c r="E5" s="21"/>
      <c r="F5" s="21"/>
    </row>
    <row r="6" spans="1:6" ht="12.75" customHeight="1" x14ac:dyDescent="0.2">
      <c r="A6" s="25" t="s">
        <v>8</v>
      </c>
      <c r="B6" s="26"/>
      <c r="C6" s="558" t="s">
        <v>9</v>
      </c>
      <c r="D6" s="558"/>
      <c r="E6" s="558"/>
      <c r="F6" s="558"/>
    </row>
    <row r="7" spans="1:6" ht="12.75" customHeight="1" x14ac:dyDescent="0.2">
      <c r="A7" s="25"/>
      <c r="B7" s="26"/>
      <c r="C7" s="27"/>
      <c r="D7" s="27"/>
      <c r="E7" s="27"/>
      <c r="F7" s="27"/>
    </row>
    <row r="8" spans="1:6" ht="12.75" customHeight="1" x14ac:dyDescent="0.2">
      <c r="A8" s="25" t="s">
        <v>10</v>
      </c>
      <c r="B8" s="26"/>
      <c r="C8" s="558" t="s">
        <v>11</v>
      </c>
      <c r="D8" s="558"/>
      <c r="E8" s="558"/>
      <c r="F8" s="558"/>
    </row>
    <row r="9" spans="1:6" ht="12.75" customHeight="1" x14ac:dyDescent="0.2">
      <c r="A9" s="25"/>
      <c r="B9" s="26"/>
      <c r="C9" s="27"/>
      <c r="D9" s="27"/>
      <c r="E9" s="27"/>
      <c r="F9" s="27"/>
    </row>
    <row r="10" spans="1:6" ht="12.75" customHeight="1" x14ac:dyDescent="0.2">
      <c r="A10" s="25" t="s">
        <v>12</v>
      </c>
      <c r="C10" s="559" t="s">
        <v>13</v>
      </c>
      <c r="D10" s="559"/>
      <c r="E10" s="559"/>
      <c r="F10" s="559"/>
    </row>
    <row r="11" spans="1:6" ht="12.75" customHeight="1" x14ac:dyDescent="0.2">
      <c r="A11" s="22"/>
      <c r="B11" s="21"/>
      <c r="C11" s="28"/>
      <c r="D11" s="27"/>
      <c r="E11" s="29"/>
      <c r="F11" s="27"/>
    </row>
    <row r="12" spans="1:6" ht="12.75" customHeight="1" x14ac:dyDescent="0.2">
      <c r="A12" s="25" t="s">
        <v>14</v>
      </c>
      <c r="B12" s="21"/>
      <c r="C12" s="560" t="s">
        <v>15</v>
      </c>
      <c r="D12" s="560"/>
      <c r="E12" s="560"/>
      <c r="F12" s="560"/>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61" t="s">
        <v>20</v>
      </c>
      <c r="B18" s="561"/>
      <c r="C18" s="31" t="s">
        <v>21</v>
      </c>
      <c r="D18" s="27"/>
      <c r="E18" s="27"/>
      <c r="F18" s="27"/>
    </row>
    <row r="19" spans="1:6" ht="12.75" customHeight="1" x14ac:dyDescent="0.2">
      <c r="A19" s="22"/>
      <c r="B19" s="21"/>
      <c r="C19" s="32"/>
      <c r="D19" s="27"/>
      <c r="E19" s="27"/>
      <c r="F19" s="27"/>
    </row>
    <row r="20" spans="1:6" ht="89.25" customHeight="1" x14ac:dyDescent="0.2">
      <c r="A20" s="25" t="s">
        <v>22</v>
      </c>
      <c r="B20" s="21"/>
      <c r="C20" s="558" t="s">
        <v>23</v>
      </c>
      <c r="D20" s="558"/>
      <c r="E20" s="558"/>
      <c r="F20" s="558"/>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62" t="s">
        <v>38</v>
      </c>
      <c r="D33" s="556"/>
      <c r="E33" s="556"/>
      <c r="F33" s="556"/>
    </row>
    <row r="34" spans="1:6" ht="12.75" customHeight="1" x14ac:dyDescent="0.2">
      <c r="A34" s="26"/>
      <c r="B34" s="26"/>
      <c r="C34" s="563" t="s">
        <v>39</v>
      </c>
      <c r="D34" s="564"/>
      <c r="E34" s="564"/>
      <c r="F34" s="564"/>
    </row>
    <row r="35" spans="1:6" ht="25.5" customHeight="1" x14ac:dyDescent="0.2">
      <c r="A35" s="26"/>
      <c r="B35" s="26"/>
      <c r="C35" s="565" t="s">
        <v>40</v>
      </c>
      <c r="D35" s="566"/>
      <c r="E35" s="566"/>
      <c r="F35" s="566"/>
    </row>
    <row r="36" spans="1:6" ht="12.75" x14ac:dyDescent="0.2">
      <c r="B36" s="26"/>
    </row>
    <row r="37" spans="1:6" ht="12.75" x14ac:dyDescent="0.2">
      <c r="A37" s="22" t="s">
        <v>41</v>
      </c>
      <c r="C37" s="45" t="s">
        <v>42</v>
      </c>
      <c r="D37" s="36"/>
      <c r="E37" s="36"/>
      <c r="F37" s="36"/>
    </row>
    <row r="38" spans="1:6" ht="28.5" customHeight="1" x14ac:dyDescent="0.2">
      <c r="C38" s="556" t="s">
        <v>43</v>
      </c>
      <c r="D38" s="556"/>
      <c r="E38" s="556"/>
      <c r="F38" s="556"/>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7" t="s">
        <v>89</v>
      </c>
      <c r="C41" s="567"/>
      <c r="D41" s="567"/>
      <c r="E41" s="567"/>
      <c r="F41" s="567"/>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92" t="s">
        <v>97</v>
      </c>
      <c r="E8" s="592" t="s">
        <v>98</v>
      </c>
      <c r="F8" s="592" t="s">
        <v>99</v>
      </c>
      <c r="G8" s="592" t="s">
        <v>100</v>
      </c>
      <c r="H8" s="592" t="s">
        <v>101</v>
      </c>
      <c r="I8" s="590"/>
      <c r="J8" s="591"/>
    </row>
    <row r="9" spans="1:15" ht="12" customHeight="1" x14ac:dyDescent="0.2">
      <c r="A9" s="578"/>
      <c r="B9" s="579"/>
      <c r="C9" s="583"/>
      <c r="D9" s="593"/>
      <c r="E9" s="593"/>
      <c r="F9" s="593"/>
      <c r="G9" s="593"/>
      <c r="H9" s="593"/>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284412</v>
      </c>
      <c r="E12" s="114">
        <v>284510</v>
      </c>
      <c r="F12" s="114">
        <v>285609</v>
      </c>
      <c r="G12" s="114">
        <v>281384</v>
      </c>
      <c r="H12" s="114">
        <v>280695</v>
      </c>
      <c r="I12" s="115">
        <v>3717</v>
      </c>
      <c r="J12" s="116">
        <v>1.3242131138780526</v>
      </c>
      <c r="N12" s="117"/>
    </row>
    <row r="13" spans="1:15" s="110" customFormat="1" ht="13.5" customHeight="1" x14ac:dyDescent="0.2">
      <c r="A13" s="118" t="s">
        <v>105</v>
      </c>
      <c r="B13" s="119" t="s">
        <v>106</v>
      </c>
      <c r="C13" s="113">
        <v>55.837306442766128</v>
      </c>
      <c r="D13" s="114">
        <v>158808</v>
      </c>
      <c r="E13" s="114">
        <v>158556</v>
      </c>
      <c r="F13" s="114">
        <v>159812</v>
      </c>
      <c r="G13" s="114">
        <v>157569</v>
      </c>
      <c r="H13" s="114">
        <v>156962</v>
      </c>
      <c r="I13" s="115">
        <v>1846</v>
      </c>
      <c r="J13" s="116">
        <v>1.1760808348517475</v>
      </c>
    </row>
    <row r="14" spans="1:15" s="110" customFormat="1" ht="13.5" customHeight="1" x14ac:dyDescent="0.2">
      <c r="A14" s="120"/>
      <c r="B14" s="119" t="s">
        <v>107</v>
      </c>
      <c r="C14" s="113">
        <v>44.162693557233872</v>
      </c>
      <c r="D14" s="114">
        <v>125604</v>
      </c>
      <c r="E14" s="114">
        <v>125954</v>
      </c>
      <c r="F14" s="114">
        <v>125797</v>
      </c>
      <c r="G14" s="114">
        <v>123815</v>
      </c>
      <c r="H14" s="114">
        <v>123733</v>
      </c>
      <c r="I14" s="115">
        <v>1871</v>
      </c>
      <c r="J14" s="116">
        <v>1.5121269184453623</v>
      </c>
    </row>
    <row r="15" spans="1:15" s="110" customFormat="1" ht="13.5" customHeight="1" x14ac:dyDescent="0.2">
      <c r="A15" s="118" t="s">
        <v>105</v>
      </c>
      <c r="B15" s="121" t="s">
        <v>108</v>
      </c>
      <c r="C15" s="113">
        <v>9.8315120318411324</v>
      </c>
      <c r="D15" s="114">
        <v>27962</v>
      </c>
      <c r="E15" s="114">
        <v>28616</v>
      </c>
      <c r="F15" s="114">
        <v>29653</v>
      </c>
      <c r="G15" s="114">
        <v>26795</v>
      </c>
      <c r="H15" s="114">
        <v>27329</v>
      </c>
      <c r="I15" s="115">
        <v>633</v>
      </c>
      <c r="J15" s="116">
        <v>2.3162208642833622</v>
      </c>
    </row>
    <row r="16" spans="1:15" s="110" customFormat="1" ht="13.5" customHeight="1" x14ac:dyDescent="0.2">
      <c r="A16" s="118"/>
      <c r="B16" s="121" t="s">
        <v>109</v>
      </c>
      <c r="C16" s="113">
        <v>68.171525814663241</v>
      </c>
      <c r="D16" s="114">
        <v>193888</v>
      </c>
      <c r="E16" s="114">
        <v>193829</v>
      </c>
      <c r="F16" s="114">
        <v>194583</v>
      </c>
      <c r="G16" s="114">
        <v>194144</v>
      </c>
      <c r="H16" s="114">
        <v>193878</v>
      </c>
      <c r="I16" s="115">
        <v>10</v>
      </c>
      <c r="J16" s="116">
        <v>5.1578827922714281E-3</v>
      </c>
    </row>
    <row r="17" spans="1:10" s="110" customFormat="1" ht="13.5" customHeight="1" x14ac:dyDescent="0.2">
      <c r="A17" s="118"/>
      <c r="B17" s="121" t="s">
        <v>110</v>
      </c>
      <c r="C17" s="113">
        <v>20.708690209977075</v>
      </c>
      <c r="D17" s="114">
        <v>58898</v>
      </c>
      <c r="E17" s="114">
        <v>58378</v>
      </c>
      <c r="F17" s="114">
        <v>57775</v>
      </c>
      <c r="G17" s="114">
        <v>56946</v>
      </c>
      <c r="H17" s="114">
        <v>56062</v>
      </c>
      <c r="I17" s="115">
        <v>2836</v>
      </c>
      <c r="J17" s="116">
        <v>5.0586850272912134</v>
      </c>
    </row>
    <row r="18" spans="1:10" s="110" customFormat="1" ht="13.5" customHeight="1" x14ac:dyDescent="0.2">
      <c r="A18" s="120"/>
      <c r="B18" s="121" t="s">
        <v>111</v>
      </c>
      <c r="C18" s="113">
        <v>1.2882719435185577</v>
      </c>
      <c r="D18" s="114">
        <v>3664</v>
      </c>
      <c r="E18" s="114">
        <v>3687</v>
      </c>
      <c r="F18" s="114">
        <v>3598</v>
      </c>
      <c r="G18" s="114">
        <v>3499</v>
      </c>
      <c r="H18" s="114">
        <v>3426</v>
      </c>
      <c r="I18" s="115">
        <v>238</v>
      </c>
      <c r="J18" s="116">
        <v>6.94687682428488</v>
      </c>
    </row>
    <row r="19" spans="1:10" s="110" customFormat="1" ht="13.5" customHeight="1" x14ac:dyDescent="0.2">
      <c r="A19" s="120"/>
      <c r="B19" s="121" t="s">
        <v>112</v>
      </c>
      <c r="C19" s="113">
        <v>0.38816927555799335</v>
      </c>
      <c r="D19" s="114">
        <v>1104</v>
      </c>
      <c r="E19" s="114">
        <v>1087</v>
      </c>
      <c r="F19" s="114">
        <v>1091</v>
      </c>
      <c r="G19" s="114">
        <v>980</v>
      </c>
      <c r="H19" s="114">
        <v>957</v>
      </c>
      <c r="I19" s="115">
        <v>147</v>
      </c>
      <c r="J19" s="116">
        <v>15.360501567398119</v>
      </c>
    </row>
    <row r="20" spans="1:10" s="110" customFormat="1" ht="13.5" customHeight="1" x14ac:dyDescent="0.2">
      <c r="A20" s="118" t="s">
        <v>113</v>
      </c>
      <c r="B20" s="122" t="s">
        <v>114</v>
      </c>
      <c r="C20" s="113">
        <v>69.6348958553085</v>
      </c>
      <c r="D20" s="114">
        <v>198050</v>
      </c>
      <c r="E20" s="114">
        <v>198156</v>
      </c>
      <c r="F20" s="114">
        <v>200388</v>
      </c>
      <c r="G20" s="114">
        <v>196097</v>
      </c>
      <c r="H20" s="114">
        <v>196188</v>
      </c>
      <c r="I20" s="115">
        <v>1862</v>
      </c>
      <c r="J20" s="116">
        <v>0.94908964870430401</v>
      </c>
    </row>
    <row r="21" spans="1:10" s="110" customFormat="1" ht="13.5" customHeight="1" x14ac:dyDescent="0.2">
      <c r="A21" s="120"/>
      <c r="B21" s="122" t="s">
        <v>115</v>
      </c>
      <c r="C21" s="113">
        <v>30.365104144691504</v>
      </c>
      <c r="D21" s="114">
        <v>86362</v>
      </c>
      <c r="E21" s="114">
        <v>86354</v>
      </c>
      <c r="F21" s="114">
        <v>85221</v>
      </c>
      <c r="G21" s="114">
        <v>85287</v>
      </c>
      <c r="H21" s="114">
        <v>84507</v>
      </c>
      <c r="I21" s="115">
        <v>1855</v>
      </c>
      <c r="J21" s="116">
        <v>2.1950844308755486</v>
      </c>
    </row>
    <row r="22" spans="1:10" s="110" customFormat="1" ht="13.5" customHeight="1" x14ac:dyDescent="0.2">
      <c r="A22" s="118" t="s">
        <v>113</v>
      </c>
      <c r="B22" s="122" t="s">
        <v>116</v>
      </c>
      <c r="C22" s="113">
        <v>88.069420418266461</v>
      </c>
      <c r="D22" s="114">
        <v>250480</v>
      </c>
      <c r="E22" s="114">
        <v>251160</v>
      </c>
      <c r="F22" s="114">
        <v>252041</v>
      </c>
      <c r="G22" s="114">
        <v>248860</v>
      </c>
      <c r="H22" s="114">
        <v>249035</v>
      </c>
      <c r="I22" s="115">
        <v>1445</v>
      </c>
      <c r="J22" s="116">
        <v>0.58023972533981172</v>
      </c>
    </row>
    <row r="23" spans="1:10" s="110" customFormat="1" ht="13.5" customHeight="1" x14ac:dyDescent="0.2">
      <c r="A23" s="123"/>
      <c r="B23" s="124" t="s">
        <v>117</v>
      </c>
      <c r="C23" s="125">
        <v>11.882410024893465</v>
      </c>
      <c r="D23" s="114">
        <v>33795</v>
      </c>
      <c r="E23" s="114">
        <v>33223</v>
      </c>
      <c r="F23" s="114">
        <v>33437</v>
      </c>
      <c r="G23" s="114">
        <v>32381</v>
      </c>
      <c r="H23" s="114">
        <v>31518</v>
      </c>
      <c r="I23" s="115">
        <v>2277</v>
      </c>
      <c r="J23" s="116">
        <v>7.2244431753283838</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57494</v>
      </c>
      <c r="E26" s="114">
        <v>59389</v>
      </c>
      <c r="F26" s="114">
        <v>58603</v>
      </c>
      <c r="G26" s="114">
        <v>59058</v>
      </c>
      <c r="H26" s="140">
        <v>59136</v>
      </c>
      <c r="I26" s="115">
        <v>-1642</v>
      </c>
      <c r="J26" s="116">
        <v>-2.7766504329004329</v>
      </c>
    </row>
    <row r="27" spans="1:10" s="110" customFormat="1" ht="13.5" customHeight="1" x14ac:dyDescent="0.2">
      <c r="A27" s="118" t="s">
        <v>105</v>
      </c>
      <c r="B27" s="119" t="s">
        <v>106</v>
      </c>
      <c r="C27" s="113">
        <v>44.119386370751734</v>
      </c>
      <c r="D27" s="115">
        <v>25366</v>
      </c>
      <c r="E27" s="114">
        <v>26162</v>
      </c>
      <c r="F27" s="114">
        <v>25957</v>
      </c>
      <c r="G27" s="114">
        <v>26059</v>
      </c>
      <c r="H27" s="140">
        <v>25891</v>
      </c>
      <c r="I27" s="115">
        <v>-525</v>
      </c>
      <c r="J27" s="116">
        <v>-2.0277316442006876</v>
      </c>
    </row>
    <row r="28" spans="1:10" s="110" customFormat="1" ht="13.5" customHeight="1" x14ac:dyDescent="0.2">
      <c r="A28" s="120"/>
      <c r="B28" s="119" t="s">
        <v>107</v>
      </c>
      <c r="C28" s="113">
        <v>55.880613629248266</v>
      </c>
      <c r="D28" s="115">
        <v>32128</v>
      </c>
      <c r="E28" s="114">
        <v>33227</v>
      </c>
      <c r="F28" s="114">
        <v>32646</v>
      </c>
      <c r="G28" s="114">
        <v>32999</v>
      </c>
      <c r="H28" s="140">
        <v>33245</v>
      </c>
      <c r="I28" s="115">
        <v>-1117</v>
      </c>
      <c r="J28" s="116">
        <v>-3.3599037449240488</v>
      </c>
    </row>
    <row r="29" spans="1:10" s="110" customFormat="1" ht="13.5" customHeight="1" x14ac:dyDescent="0.2">
      <c r="A29" s="118" t="s">
        <v>105</v>
      </c>
      <c r="B29" s="121" t="s">
        <v>108</v>
      </c>
      <c r="C29" s="113">
        <v>20.508226945420393</v>
      </c>
      <c r="D29" s="115">
        <v>11791</v>
      </c>
      <c r="E29" s="114">
        <v>12293</v>
      </c>
      <c r="F29" s="114">
        <v>11807</v>
      </c>
      <c r="G29" s="114">
        <v>12077</v>
      </c>
      <c r="H29" s="140">
        <v>12223</v>
      </c>
      <c r="I29" s="115">
        <v>-432</v>
      </c>
      <c r="J29" s="116">
        <v>-3.5343205432381577</v>
      </c>
    </row>
    <row r="30" spans="1:10" s="110" customFormat="1" ht="13.5" customHeight="1" x14ac:dyDescent="0.2">
      <c r="A30" s="118"/>
      <c r="B30" s="121" t="s">
        <v>109</v>
      </c>
      <c r="C30" s="113">
        <v>50.558319128952583</v>
      </c>
      <c r="D30" s="115">
        <v>29068</v>
      </c>
      <c r="E30" s="114">
        <v>30252</v>
      </c>
      <c r="F30" s="114">
        <v>30110</v>
      </c>
      <c r="G30" s="114">
        <v>30361</v>
      </c>
      <c r="H30" s="140">
        <v>30366</v>
      </c>
      <c r="I30" s="115">
        <v>-1298</v>
      </c>
      <c r="J30" s="116">
        <v>-4.2745175525258512</v>
      </c>
    </row>
    <row r="31" spans="1:10" s="110" customFormat="1" ht="13.5" customHeight="1" x14ac:dyDescent="0.2">
      <c r="A31" s="118"/>
      <c r="B31" s="121" t="s">
        <v>110</v>
      </c>
      <c r="C31" s="113">
        <v>15.641632170313423</v>
      </c>
      <c r="D31" s="115">
        <v>8993</v>
      </c>
      <c r="E31" s="114">
        <v>9073</v>
      </c>
      <c r="F31" s="114">
        <v>9051</v>
      </c>
      <c r="G31" s="114">
        <v>9040</v>
      </c>
      <c r="H31" s="140">
        <v>9040</v>
      </c>
      <c r="I31" s="115">
        <v>-47</v>
      </c>
      <c r="J31" s="116">
        <v>-0.51991150442477874</v>
      </c>
    </row>
    <row r="32" spans="1:10" s="110" customFormat="1" ht="13.5" customHeight="1" x14ac:dyDescent="0.2">
      <c r="A32" s="120"/>
      <c r="B32" s="121" t="s">
        <v>111</v>
      </c>
      <c r="C32" s="113">
        <v>13.291821755313597</v>
      </c>
      <c r="D32" s="115">
        <v>7642</v>
      </c>
      <c r="E32" s="114">
        <v>7771</v>
      </c>
      <c r="F32" s="114">
        <v>7635</v>
      </c>
      <c r="G32" s="114">
        <v>7580</v>
      </c>
      <c r="H32" s="140">
        <v>7507</v>
      </c>
      <c r="I32" s="115">
        <v>135</v>
      </c>
      <c r="J32" s="116">
        <v>1.798321566537898</v>
      </c>
    </row>
    <row r="33" spans="1:10" s="110" customFormat="1" ht="13.5" customHeight="1" x14ac:dyDescent="0.2">
      <c r="A33" s="120"/>
      <c r="B33" s="121" t="s">
        <v>112</v>
      </c>
      <c r="C33" s="113">
        <v>1.2557832121612691</v>
      </c>
      <c r="D33" s="115">
        <v>722</v>
      </c>
      <c r="E33" s="114">
        <v>729</v>
      </c>
      <c r="F33" s="114">
        <v>716</v>
      </c>
      <c r="G33" s="114">
        <v>618</v>
      </c>
      <c r="H33" s="140">
        <v>604</v>
      </c>
      <c r="I33" s="115">
        <v>118</v>
      </c>
      <c r="J33" s="116">
        <v>19.536423841059602</v>
      </c>
    </row>
    <row r="34" spans="1:10" s="110" customFormat="1" ht="13.5" customHeight="1" x14ac:dyDescent="0.2">
      <c r="A34" s="118" t="s">
        <v>113</v>
      </c>
      <c r="B34" s="122" t="s">
        <v>116</v>
      </c>
      <c r="C34" s="113">
        <v>82.034647093609763</v>
      </c>
      <c r="D34" s="115">
        <v>47165</v>
      </c>
      <c r="E34" s="114">
        <v>48567</v>
      </c>
      <c r="F34" s="114">
        <v>48078</v>
      </c>
      <c r="G34" s="114">
        <v>48567</v>
      </c>
      <c r="H34" s="140">
        <v>48715</v>
      </c>
      <c r="I34" s="115">
        <v>-1550</v>
      </c>
      <c r="J34" s="116">
        <v>-3.1817715282767116</v>
      </c>
    </row>
    <row r="35" spans="1:10" s="110" customFormat="1" ht="13.5" customHeight="1" x14ac:dyDescent="0.2">
      <c r="A35" s="118"/>
      <c r="B35" s="119" t="s">
        <v>117</v>
      </c>
      <c r="C35" s="113">
        <v>17.723588548370266</v>
      </c>
      <c r="D35" s="115">
        <v>10190</v>
      </c>
      <c r="E35" s="114">
        <v>10691</v>
      </c>
      <c r="F35" s="114">
        <v>10407</v>
      </c>
      <c r="G35" s="114">
        <v>10366</v>
      </c>
      <c r="H35" s="140">
        <v>10296</v>
      </c>
      <c r="I35" s="115">
        <v>-106</v>
      </c>
      <c r="J35" s="116">
        <v>-1.0295260295260296</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34483</v>
      </c>
      <c r="E37" s="114">
        <v>35696</v>
      </c>
      <c r="F37" s="114">
        <v>35005</v>
      </c>
      <c r="G37" s="114">
        <v>36377</v>
      </c>
      <c r="H37" s="140">
        <v>36572</v>
      </c>
      <c r="I37" s="115">
        <v>-2089</v>
      </c>
      <c r="J37" s="116">
        <v>-5.7120201246855515</v>
      </c>
    </row>
    <row r="38" spans="1:10" s="110" customFormat="1" ht="13.5" customHeight="1" x14ac:dyDescent="0.2">
      <c r="A38" s="118" t="s">
        <v>105</v>
      </c>
      <c r="B38" s="119" t="s">
        <v>106</v>
      </c>
      <c r="C38" s="113">
        <v>42.067105530261287</v>
      </c>
      <c r="D38" s="115">
        <v>14506</v>
      </c>
      <c r="E38" s="114">
        <v>15064</v>
      </c>
      <c r="F38" s="114">
        <v>14787</v>
      </c>
      <c r="G38" s="114">
        <v>15437</v>
      </c>
      <c r="H38" s="140">
        <v>15428</v>
      </c>
      <c r="I38" s="115">
        <v>-922</v>
      </c>
      <c r="J38" s="116">
        <v>-5.9761472647135081</v>
      </c>
    </row>
    <row r="39" spans="1:10" s="110" customFormat="1" ht="13.5" customHeight="1" x14ac:dyDescent="0.2">
      <c r="A39" s="120"/>
      <c r="B39" s="119" t="s">
        <v>107</v>
      </c>
      <c r="C39" s="113">
        <v>57.932894469738713</v>
      </c>
      <c r="D39" s="115">
        <v>19977</v>
      </c>
      <c r="E39" s="114">
        <v>20632</v>
      </c>
      <c r="F39" s="114">
        <v>20218</v>
      </c>
      <c r="G39" s="114">
        <v>20940</v>
      </c>
      <c r="H39" s="140">
        <v>21144</v>
      </c>
      <c r="I39" s="115">
        <v>-1167</v>
      </c>
      <c r="J39" s="116">
        <v>-5.5192962542565267</v>
      </c>
    </row>
    <row r="40" spans="1:10" s="110" customFormat="1" ht="13.5" customHeight="1" x14ac:dyDescent="0.2">
      <c r="A40" s="118" t="s">
        <v>105</v>
      </c>
      <c r="B40" s="121" t="s">
        <v>108</v>
      </c>
      <c r="C40" s="113">
        <v>25.719919960560276</v>
      </c>
      <c r="D40" s="115">
        <v>8869</v>
      </c>
      <c r="E40" s="114">
        <v>9118</v>
      </c>
      <c r="F40" s="114">
        <v>8616</v>
      </c>
      <c r="G40" s="114">
        <v>9294</v>
      </c>
      <c r="H40" s="140">
        <v>9406</v>
      </c>
      <c r="I40" s="115">
        <v>-537</v>
      </c>
      <c r="J40" s="116">
        <v>-5.709121837125239</v>
      </c>
    </row>
    <row r="41" spans="1:10" s="110" customFormat="1" ht="13.5" customHeight="1" x14ac:dyDescent="0.2">
      <c r="A41" s="118"/>
      <c r="B41" s="121" t="s">
        <v>109</v>
      </c>
      <c r="C41" s="113">
        <v>37.751935736449845</v>
      </c>
      <c r="D41" s="115">
        <v>13018</v>
      </c>
      <c r="E41" s="114">
        <v>13818</v>
      </c>
      <c r="F41" s="114">
        <v>13709</v>
      </c>
      <c r="G41" s="114">
        <v>14338</v>
      </c>
      <c r="H41" s="140">
        <v>14456</v>
      </c>
      <c r="I41" s="115">
        <v>-1438</v>
      </c>
      <c r="J41" s="116">
        <v>-9.9474266740453796</v>
      </c>
    </row>
    <row r="42" spans="1:10" s="110" customFormat="1" ht="13.5" customHeight="1" x14ac:dyDescent="0.2">
      <c r="A42" s="118"/>
      <c r="B42" s="121" t="s">
        <v>110</v>
      </c>
      <c r="C42" s="113">
        <v>15.221993446045877</v>
      </c>
      <c r="D42" s="115">
        <v>5249</v>
      </c>
      <c r="E42" s="114">
        <v>5306</v>
      </c>
      <c r="F42" s="114">
        <v>5342</v>
      </c>
      <c r="G42" s="114">
        <v>5433</v>
      </c>
      <c r="H42" s="140">
        <v>5476</v>
      </c>
      <c r="I42" s="115">
        <v>-227</v>
      </c>
      <c r="J42" s="116">
        <v>-4.1453615777940103</v>
      </c>
    </row>
    <row r="43" spans="1:10" s="110" customFormat="1" ht="13.5" customHeight="1" x14ac:dyDescent="0.2">
      <c r="A43" s="120"/>
      <c r="B43" s="121" t="s">
        <v>111</v>
      </c>
      <c r="C43" s="113">
        <v>21.306150856944001</v>
      </c>
      <c r="D43" s="115">
        <v>7347</v>
      </c>
      <c r="E43" s="114">
        <v>7454</v>
      </c>
      <c r="F43" s="114">
        <v>7338</v>
      </c>
      <c r="G43" s="114">
        <v>7312</v>
      </c>
      <c r="H43" s="140">
        <v>7234</v>
      </c>
      <c r="I43" s="115">
        <v>113</v>
      </c>
      <c r="J43" s="116">
        <v>1.5620680121647774</v>
      </c>
    </row>
    <row r="44" spans="1:10" s="110" customFormat="1" ht="13.5" customHeight="1" x14ac:dyDescent="0.2">
      <c r="A44" s="120"/>
      <c r="B44" s="121" t="s">
        <v>112</v>
      </c>
      <c r="C44" s="113">
        <v>1.847287068990517</v>
      </c>
      <c r="D44" s="115">
        <v>637</v>
      </c>
      <c r="E44" s="114">
        <v>634</v>
      </c>
      <c r="F44" s="114">
        <v>623</v>
      </c>
      <c r="G44" s="114">
        <v>556</v>
      </c>
      <c r="H44" s="140">
        <v>546</v>
      </c>
      <c r="I44" s="115">
        <v>91</v>
      </c>
      <c r="J44" s="116">
        <v>16.666666666666668</v>
      </c>
    </row>
    <row r="45" spans="1:10" s="110" customFormat="1" ht="13.5" customHeight="1" x14ac:dyDescent="0.2">
      <c r="A45" s="118" t="s">
        <v>113</v>
      </c>
      <c r="B45" s="122" t="s">
        <v>116</v>
      </c>
      <c r="C45" s="113">
        <v>81.834527158309896</v>
      </c>
      <c r="D45" s="115">
        <v>28219</v>
      </c>
      <c r="E45" s="114">
        <v>29104</v>
      </c>
      <c r="F45" s="114">
        <v>28585</v>
      </c>
      <c r="G45" s="114">
        <v>29710</v>
      </c>
      <c r="H45" s="140">
        <v>29778</v>
      </c>
      <c r="I45" s="115">
        <v>-1559</v>
      </c>
      <c r="J45" s="116">
        <v>-5.2354086909799182</v>
      </c>
    </row>
    <row r="46" spans="1:10" s="110" customFormat="1" ht="13.5" customHeight="1" x14ac:dyDescent="0.2">
      <c r="A46" s="118"/>
      <c r="B46" s="119" t="s">
        <v>117</v>
      </c>
      <c r="C46" s="113">
        <v>17.771075602470784</v>
      </c>
      <c r="D46" s="115">
        <v>6128</v>
      </c>
      <c r="E46" s="114">
        <v>6464</v>
      </c>
      <c r="F46" s="114">
        <v>6305</v>
      </c>
      <c r="G46" s="114">
        <v>6545</v>
      </c>
      <c r="H46" s="140">
        <v>6672</v>
      </c>
      <c r="I46" s="115">
        <v>-544</v>
      </c>
      <c r="J46" s="116">
        <v>-8.1534772182254205</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23011</v>
      </c>
      <c r="E48" s="114">
        <v>23693</v>
      </c>
      <c r="F48" s="114">
        <v>23598</v>
      </c>
      <c r="G48" s="114">
        <v>22681</v>
      </c>
      <c r="H48" s="140">
        <v>22564</v>
      </c>
      <c r="I48" s="115">
        <v>447</v>
      </c>
      <c r="J48" s="116">
        <v>1.981031731962418</v>
      </c>
    </row>
    <row r="49" spans="1:12" s="110" customFormat="1" ht="13.5" customHeight="1" x14ac:dyDescent="0.2">
      <c r="A49" s="118" t="s">
        <v>105</v>
      </c>
      <c r="B49" s="119" t="s">
        <v>106</v>
      </c>
      <c r="C49" s="113">
        <v>47.194819868758422</v>
      </c>
      <c r="D49" s="115">
        <v>10860</v>
      </c>
      <c r="E49" s="114">
        <v>11098</v>
      </c>
      <c r="F49" s="114">
        <v>11170</v>
      </c>
      <c r="G49" s="114">
        <v>10622</v>
      </c>
      <c r="H49" s="140">
        <v>10463</v>
      </c>
      <c r="I49" s="115">
        <v>397</v>
      </c>
      <c r="J49" s="116">
        <v>3.7943228519545062</v>
      </c>
    </row>
    <row r="50" spans="1:12" s="110" customFormat="1" ht="13.5" customHeight="1" x14ac:dyDescent="0.2">
      <c r="A50" s="120"/>
      <c r="B50" s="119" t="s">
        <v>107</v>
      </c>
      <c r="C50" s="113">
        <v>52.805180131241578</v>
      </c>
      <c r="D50" s="115">
        <v>12151</v>
      </c>
      <c r="E50" s="114">
        <v>12595</v>
      </c>
      <c r="F50" s="114">
        <v>12428</v>
      </c>
      <c r="G50" s="114">
        <v>12059</v>
      </c>
      <c r="H50" s="140">
        <v>12101</v>
      </c>
      <c r="I50" s="115">
        <v>50</v>
      </c>
      <c r="J50" s="116">
        <v>0.41318899264523595</v>
      </c>
    </row>
    <row r="51" spans="1:12" s="110" customFormat="1" ht="13.5" customHeight="1" x14ac:dyDescent="0.2">
      <c r="A51" s="118" t="s">
        <v>105</v>
      </c>
      <c r="B51" s="121" t="s">
        <v>108</v>
      </c>
      <c r="C51" s="113">
        <v>12.698274738168703</v>
      </c>
      <c r="D51" s="115">
        <v>2922</v>
      </c>
      <c r="E51" s="114">
        <v>3175</v>
      </c>
      <c r="F51" s="114">
        <v>3191</v>
      </c>
      <c r="G51" s="114">
        <v>2783</v>
      </c>
      <c r="H51" s="140">
        <v>2817</v>
      </c>
      <c r="I51" s="115">
        <v>105</v>
      </c>
      <c r="J51" s="116">
        <v>3.7273695420660276</v>
      </c>
    </row>
    <row r="52" spans="1:12" s="110" customFormat="1" ht="13.5" customHeight="1" x14ac:dyDescent="0.2">
      <c r="A52" s="118"/>
      <c r="B52" s="121" t="s">
        <v>109</v>
      </c>
      <c r="C52" s="113">
        <v>69.749250358524179</v>
      </c>
      <c r="D52" s="115">
        <v>16050</v>
      </c>
      <c r="E52" s="114">
        <v>16434</v>
      </c>
      <c r="F52" s="114">
        <v>16401</v>
      </c>
      <c r="G52" s="114">
        <v>16023</v>
      </c>
      <c r="H52" s="140">
        <v>15910</v>
      </c>
      <c r="I52" s="115">
        <v>140</v>
      </c>
      <c r="J52" s="116">
        <v>0.87994971715901948</v>
      </c>
    </row>
    <row r="53" spans="1:12" s="110" customFormat="1" ht="13.5" customHeight="1" x14ac:dyDescent="0.2">
      <c r="A53" s="118"/>
      <c r="B53" s="121" t="s">
        <v>110</v>
      </c>
      <c r="C53" s="113">
        <v>16.270479335969753</v>
      </c>
      <c r="D53" s="115">
        <v>3744</v>
      </c>
      <c r="E53" s="114">
        <v>3767</v>
      </c>
      <c r="F53" s="114">
        <v>3709</v>
      </c>
      <c r="G53" s="114">
        <v>3607</v>
      </c>
      <c r="H53" s="140">
        <v>3564</v>
      </c>
      <c r="I53" s="115">
        <v>180</v>
      </c>
      <c r="J53" s="116">
        <v>5.0505050505050502</v>
      </c>
    </row>
    <row r="54" spans="1:12" s="110" customFormat="1" ht="13.5" customHeight="1" x14ac:dyDescent="0.2">
      <c r="A54" s="120"/>
      <c r="B54" s="121" t="s">
        <v>111</v>
      </c>
      <c r="C54" s="113">
        <v>1.2819955673373604</v>
      </c>
      <c r="D54" s="115">
        <v>295</v>
      </c>
      <c r="E54" s="114">
        <v>317</v>
      </c>
      <c r="F54" s="114">
        <v>297</v>
      </c>
      <c r="G54" s="114">
        <v>268</v>
      </c>
      <c r="H54" s="140">
        <v>273</v>
      </c>
      <c r="I54" s="115">
        <v>22</v>
      </c>
      <c r="J54" s="116">
        <v>8.0586080586080584</v>
      </c>
    </row>
    <row r="55" spans="1:12" s="110" customFormat="1" ht="13.5" customHeight="1" x14ac:dyDescent="0.2">
      <c r="A55" s="120"/>
      <c r="B55" s="121" t="s">
        <v>112</v>
      </c>
      <c r="C55" s="113">
        <v>0.36938855330059539</v>
      </c>
      <c r="D55" s="115">
        <v>85</v>
      </c>
      <c r="E55" s="114">
        <v>95</v>
      </c>
      <c r="F55" s="114">
        <v>93</v>
      </c>
      <c r="G55" s="114">
        <v>62</v>
      </c>
      <c r="H55" s="140">
        <v>58</v>
      </c>
      <c r="I55" s="115">
        <v>27</v>
      </c>
      <c r="J55" s="116">
        <v>46.551724137931032</v>
      </c>
    </row>
    <row r="56" spans="1:12" s="110" customFormat="1" ht="13.5" customHeight="1" x14ac:dyDescent="0.2">
      <c r="A56" s="118" t="s">
        <v>113</v>
      </c>
      <c r="B56" s="122" t="s">
        <v>116</v>
      </c>
      <c r="C56" s="113">
        <v>82.334535656859757</v>
      </c>
      <c r="D56" s="115">
        <v>18946</v>
      </c>
      <c r="E56" s="114">
        <v>19463</v>
      </c>
      <c r="F56" s="114">
        <v>19493</v>
      </c>
      <c r="G56" s="114">
        <v>18857</v>
      </c>
      <c r="H56" s="140">
        <v>18937</v>
      </c>
      <c r="I56" s="115">
        <v>9</v>
      </c>
      <c r="J56" s="116">
        <v>4.752600728732112E-2</v>
      </c>
    </row>
    <row r="57" spans="1:12" s="110" customFormat="1" ht="13.5" customHeight="1" x14ac:dyDescent="0.2">
      <c r="A57" s="142"/>
      <c r="B57" s="124" t="s">
        <v>117</v>
      </c>
      <c r="C57" s="125">
        <v>17.652427100082569</v>
      </c>
      <c r="D57" s="143">
        <v>4062</v>
      </c>
      <c r="E57" s="144">
        <v>4227</v>
      </c>
      <c r="F57" s="144">
        <v>4102</v>
      </c>
      <c r="G57" s="144">
        <v>3821</v>
      </c>
      <c r="H57" s="145">
        <v>3624</v>
      </c>
      <c r="I57" s="143">
        <v>438</v>
      </c>
      <c r="J57" s="146">
        <v>12.086092715231787</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2" t="s">
        <v>516</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5" t="s">
        <v>57</v>
      </c>
      <c r="B6" s="595"/>
      <c r="C6" s="167"/>
      <c r="D6" s="596" t="s">
        <v>127</v>
      </c>
      <c r="E6" s="596"/>
      <c r="F6" s="596"/>
      <c r="G6" s="596"/>
      <c r="H6" s="596"/>
      <c r="I6" s="596"/>
      <c r="J6" s="160"/>
      <c r="K6" s="161"/>
    </row>
    <row r="7" spans="1:11" s="94" customFormat="1" ht="24.95" customHeight="1" x14ac:dyDescent="0.2">
      <c r="A7" s="168"/>
      <c r="B7" s="169"/>
      <c r="C7" s="170"/>
      <c r="D7" s="594" t="s">
        <v>66</v>
      </c>
      <c r="E7" s="594"/>
      <c r="F7" s="594"/>
      <c r="G7" s="594" t="s">
        <v>128</v>
      </c>
      <c r="H7" s="594"/>
      <c r="I7" s="594"/>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600" t="s">
        <v>13</v>
      </c>
      <c r="B15" s="572"/>
      <c r="C15" s="572"/>
      <c r="D15" s="572"/>
      <c r="E15" s="572"/>
      <c r="F15" s="572"/>
      <c r="G15" s="572"/>
      <c r="H15" s="572"/>
      <c r="I15" s="601"/>
      <c r="J15" s="188"/>
      <c r="K15" s="161"/>
    </row>
    <row r="16" spans="1:11" s="192" customFormat="1" ht="24.95" customHeight="1" x14ac:dyDescent="0.2">
      <c r="A16" s="602" t="s">
        <v>104</v>
      </c>
      <c r="B16" s="603"/>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8" t="s">
        <v>139</v>
      </c>
      <c r="C20" s="598"/>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8" t="s">
        <v>143</v>
      </c>
      <c r="C22" s="598"/>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8" t="s">
        <v>155</v>
      </c>
      <c r="C28" s="598"/>
      <c r="D28" s="196"/>
      <c r="E28" s="196"/>
      <c r="F28" s="196"/>
      <c r="G28" s="196"/>
      <c r="H28" s="196"/>
      <c r="I28" s="197"/>
    </row>
    <row r="29" spans="1:9" s="198" customFormat="1" ht="24.95" customHeight="1" x14ac:dyDescent="0.2">
      <c r="A29" s="193" t="s">
        <v>156</v>
      </c>
      <c r="B29" s="598" t="s">
        <v>157</v>
      </c>
      <c r="C29" s="598"/>
      <c r="D29" s="196"/>
      <c r="E29" s="196"/>
      <c r="F29" s="196"/>
      <c r="G29" s="196"/>
      <c r="H29" s="196"/>
      <c r="I29" s="197"/>
    </row>
    <row r="30" spans="1:9" s="198" customFormat="1" ht="24.95" customHeight="1" x14ac:dyDescent="0.2">
      <c r="A30" s="201" t="s">
        <v>158</v>
      </c>
      <c r="B30" s="597" t="s">
        <v>159</v>
      </c>
      <c r="C30" s="597"/>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8" t="s">
        <v>162</v>
      </c>
      <c r="C32" s="598"/>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8" t="s">
        <v>168</v>
      </c>
      <c r="C36" s="598"/>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9" t="s">
        <v>175</v>
      </c>
      <c r="B44" s="599"/>
      <c r="C44" s="599"/>
      <c r="D44" s="599"/>
      <c r="E44" s="599"/>
      <c r="F44" s="599"/>
      <c r="G44" s="599"/>
      <c r="H44" s="599"/>
      <c r="I44" s="599"/>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B30:C30"/>
    <mergeCell ref="B32:C32"/>
    <mergeCell ref="B36:C36"/>
    <mergeCell ref="A44:I44"/>
    <mergeCell ref="A15:I15"/>
    <mergeCell ref="A16:B16"/>
    <mergeCell ref="B20:C20"/>
    <mergeCell ref="B22:C22"/>
    <mergeCell ref="B28:C28"/>
    <mergeCell ref="B29:C29"/>
    <mergeCell ref="D7:F7"/>
    <mergeCell ref="G7:I7"/>
    <mergeCell ref="A3:I3"/>
    <mergeCell ref="A4:I4"/>
    <mergeCell ref="A5:D5"/>
    <mergeCell ref="A6:B6"/>
    <mergeCell ref="D6:I6"/>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92" t="s">
        <v>97</v>
      </c>
      <c r="E8" s="592" t="s">
        <v>98</v>
      </c>
      <c r="F8" s="592" t="s">
        <v>99</v>
      </c>
      <c r="G8" s="592" t="s">
        <v>100</v>
      </c>
      <c r="H8" s="592" t="s">
        <v>101</v>
      </c>
      <c r="I8" s="590"/>
      <c r="J8" s="591"/>
    </row>
    <row r="9" spans="1:15" ht="12" customHeight="1" x14ac:dyDescent="0.2">
      <c r="A9" s="578"/>
      <c r="B9" s="579"/>
      <c r="C9" s="583"/>
      <c r="D9" s="593"/>
      <c r="E9" s="593"/>
      <c r="F9" s="593"/>
      <c r="G9" s="593"/>
      <c r="H9" s="593"/>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284412</v>
      </c>
      <c r="E12" s="236">
        <v>284510</v>
      </c>
      <c r="F12" s="114">
        <v>285609</v>
      </c>
      <c r="G12" s="114">
        <v>281384</v>
      </c>
      <c r="H12" s="140">
        <v>280695</v>
      </c>
      <c r="I12" s="115">
        <v>3717</v>
      </c>
      <c r="J12" s="116">
        <v>1.3242131138780526</v>
      </c>
    </row>
    <row r="13" spans="1:15" s="110" customFormat="1" ht="12" customHeight="1" x14ac:dyDescent="0.2">
      <c r="A13" s="118" t="s">
        <v>105</v>
      </c>
      <c r="B13" s="119" t="s">
        <v>106</v>
      </c>
      <c r="C13" s="113">
        <v>55.837306442766128</v>
      </c>
      <c r="D13" s="115">
        <v>158808</v>
      </c>
      <c r="E13" s="114">
        <v>158556</v>
      </c>
      <c r="F13" s="114">
        <v>159812</v>
      </c>
      <c r="G13" s="114">
        <v>157569</v>
      </c>
      <c r="H13" s="140">
        <v>156962</v>
      </c>
      <c r="I13" s="115">
        <v>1846</v>
      </c>
      <c r="J13" s="116">
        <v>1.1760808348517475</v>
      </c>
    </row>
    <row r="14" spans="1:15" s="110" customFormat="1" ht="12" customHeight="1" x14ac:dyDescent="0.2">
      <c r="A14" s="118"/>
      <c r="B14" s="119" t="s">
        <v>107</v>
      </c>
      <c r="C14" s="113">
        <v>44.162693557233872</v>
      </c>
      <c r="D14" s="115">
        <v>125604</v>
      </c>
      <c r="E14" s="114">
        <v>125954</v>
      </c>
      <c r="F14" s="114">
        <v>125797</v>
      </c>
      <c r="G14" s="114">
        <v>123815</v>
      </c>
      <c r="H14" s="140">
        <v>123733</v>
      </c>
      <c r="I14" s="115">
        <v>1871</v>
      </c>
      <c r="J14" s="116">
        <v>1.5121269184453623</v>
      </c>
    </row>
    <row r="15" spans="1:15" s="110" customFormat="1" ht="12" customHeight="1" x14ac:dyDescent="0.2">
      <c r="A15" s="118" t="s">
        <v>105</v>
      </c>
      <c r="B15" s="121" t="s">
        <v>108</v>
      </c>
      <c r="C15" s="113">
        <v>9.8315120318411324</v>
      </c>
      <c r="D15" s="115">
        <v>27962</v>
      </c>
      <c r="E15" s="114">
        <v>28616</v>
      </c>
      <c r="F15" s="114">
        <v>29653</v>
      </c>
      <c r="G15" s="114">
        <v>26795</v>
      </c>
      <c r="H15" s="140">
        <v>27329</v>
      </c>
      <c r="I15" s="115">
        <v>633</v>
      </c>
      <c r="J15" s="116">
        <v>2.3162208642833622</v>
      </c>
    </row>
    <row r="16" spans="1:15" s="110" customFormat="1" ht="12" customHeight="1" x14ac:dyDescent="0.2">
      <c r="A16" s="118"/>
      <c r="B16" s="121" t="s">
        <v>109</v>
      </c>
      <c r="C16" s="113">
        <v>68.171525814663241</v>
      </c>
      <c r="D16" s="115">
        <v>193888</v>
      </c>
      <c r="E16" s="114">
        <v>193829</v>
      </c>
      <c r="F16" s="114">
        <v>194583</v>
      </c>
      <c r="G16" s="114">
        <v>194144</v>
      </c>
      <c r="H16" s="140">
        <v>193878</v>
      </c>
      <c r="I16" s="115">
        <v>10</v>
      </c>
      <c r="J16" s="116">
        <v>5.1578827922714281E-3</v>
      </c>
    </row>
    <row r="17" spans="1:10" s="110" customFormat="1" ht="12" customHeight="1" x14ac:dyDescent="0.2">
      <c r="A17" s="118"/>
      <c r="B17" s="121" t="s">
        <v>110</v>
      </c>
      <c r="C17" s="113">
        <v>20.708690209977075</v>
      </c>
      <c r="D17" s="115">
        <v>58898</v>
      </c>
      <c r="E17" s="114">
        <v>58378</v>
      </c>
      <c r="F17" s="114">
        <v>57775</v>
      </c>
      <c r="G17" s="114">
        <v>56946</v>
      </c>
      <c r="H17" s="140">
        <v>56062</v>
      </c>
      <c r="I17" s="115">
        <v>2836</v>
      </c>
      <c r="J17" s="116">
        <v>5.0586850272912134</v>
      </c>
    </row>
    <row r="18" spans="1:10" s="110" customFormat="1" ht="12" customHeight="1" x14ac:dyDescent="0.2">
      <c r="A18" s="120"/>
      <c r="B18" s="121" t="s">
        <v>111</v>
      </c>
      <c r="C18" s="113">
        <v>1.2882719435185577</v>
      </c>
      <c r="D18" s="115">
        <v>3664</v>
      </c>
      <c r="E18" s="114">
        <v>3687</v>
      </c>
      <c r="F18" s="114">
        <v>3598</v>
      </c>
      <c r="G18" s="114">
        <v>3499</v>
      </c>
      <c r="H18" s="140">
        <v>3426</v>
      </c>
      <c r="I18" s="115">
        <v>238</v>
      </c>
      <c r="J18" s="116">
        <v>6.94687682428488</v>
      </c>
    </row>
    <row r="19" spans="1:10" s="110" customFormat="1" ht="12" customHeight="1" x14ac:dyDescent="0.2">
      <c r="A19" s="120"/>
      <c r="B19" s="121" t="s">
        <v>112</v>
      </c>
      <c r="C19" s="113">
        <v>0.38816927555799335</v>
      </c>
      <c r="D19" s="115">
        <v>1104</v>
      </c>
      <c r="E19" s="114">
        <v>1087</v>
      </c>
      <c r="F19" s="114">
        <v>1091</v>
      </c>
      <c r="G19" s="114">
        <v>980</v>
      </c>
      <c r="H19" s="140">
        <v>957</v>
      </c>
      <c r="I19" s="115">
        <v>147</v>
      </c>
      <c r="J19" s="116">
        <v>15.360501567398119</v>
      </c>
    </row>
    <row r="20" spans="1:10" s="110" customFormat="1" ht="12" customHeight="1" x14ac:dyDescent="0.2">
      <c r="A20" s="118" t="s">
        <v>113</v>
      </c>
      <c r="B20" s="119" t="s">
        <v>181</v>
      </c>
      <c r="C20" s="113">
        <v>69.6348958553085</v>
      </c>
      <c r="D20" s="115">
        <v>198050</v>
      </c>
      <c r="E20" s="114">
        <v>198156</v>
      </c>
      <c r="F20" s="114">
        <v>200388</v>
      </c>
      <c r="G20" s="114">
        <v>196097</v>
      </c>
      <c r="H20" s="140">
        <v>196188</v>
      </c>
      <c r="I20" s="115">
        <v>1862</v>
      </c>
      <c r="J20" s="116">
        <v>0.94908964870430401</v>
      </c>
    </row>
    <row r="21" spans="1:10" s="110" customFormat="1" ht="12" customHeight="1" x14ac:dyDescent="0.2">
      <c r="A21" s="118"/>
      <c r="B21" s="119" t="s">
        <v>182</v>
      </c>
      <c r="C21" s="113">
        <v>30.365104144691504</v>
      </c>
      <c r="D21" s="115">
        <v>86362</v>
      </c>
      <c r="E21" s="114">
        <v>86354</v>
      </c>
      <c r="F21" s="114">
        <v>85221</v>
      </c>
      <c r="G21" s="114">
        <v>85287</v>
      </c>
      <c r="H21" s="140">
        <v>84507</v>
      </c>
      <c r="I21" s="115">
        <v>1855</v>
      </c>
      <c r="J21" s="116">
        <v>2.1950844308755486</v>
      </c>
    </row>
    <row r="22" spans="1:10" s="110" customFormat="1" ht="12" customHeight="1" x14ac:dyDescent="0.2">
      <c r="A22" s="118" t="s">
        <v>113</v>
      </c>
      <c r="B22" s="119" t="s">
        <v>116</v>
      </c>
      <c r="C22" s="113">
        <v>88.069420418266461</v>
      </c>
      <c r="D22" s="115">
        <v>250480</v>
      </c>
      <c r="E22" s="114">
        <v>251160</v>
      </c>
      <c r="F22" s="114">
        <v>252041</v>
      </c>
      <c r="G22" s="114">
        <v>248860</v>
      </c>
      <c r="H22" s="140">
        <v>249035</v>
      </c>
      <c r="I22" s="115">
        <v>1445</v>
      </c>
      <c r="J22" s="116">
        <v>0.58023972533981172</v>
      </c>
    </row>
    <row r="23" spans="1:10" s="110" customFormat="1" ht="12" customHeight="1" x14ac:dyDescent="0.2">
      <c r="A23" s="118"/>
      <c r="B23" s="119" t="s">
        <v>117</v>
      </c>
      <c r="C23" s="113">
        <v>11.882410024893465</v>
      </c>
      <c r="D23" s="115">
        <v>33795</v>
      </c>
      <c r="E23" s="114">
        <v>33223</v>
      </c>
      <c r="F23" s="114">
        <v>33437</v>
      </c>
      <c r="G23" s="114">
        <v>32381</v>
      </c>
      <c r="H23" s="140">
        <v>31518</v>
      </c>
      <c r="I23" s="115">
        <v>2277</v>
      </c>
      <c r="J23" s="116">
        <v>7.2244431753283838</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336811</v>
      </c>
      <c r="E25" s="236">
        <v>337365</v>
      </c>
      <c r="F25" s="236">
        <v>339376</v>
      </c>
      <c r="G25" s="236">
        <v>334267</v>
      </c>
      <c r="H25" s="241">
        <v>334168</v>
      </c>
      <c r="I25" s="235">
        <v>2643</v>
      </c>
      <c r="J25" s="116">
        <v>0.79091953747815469</v>
      </c>
    </row>
    <row r="26" spans="1:10" s="110" customFormat="1" ht="12" customHeight="1" x14ac:dyDescent="0.2">
      <c r="A26" s="118" t="s">
        <v>105</v>
      </c>
      <c r="B26" s="119" t="s">
        <v>106</v>
      </c>
      <c r="C26" s="113">
        <v>55.757086318439718</v>
      </c>
      <c r="D26" s="115">
        <v>187796</v>
      </c>
      <c r="E26" s="114">
        <v>187880</v>
      </c>
      <c r="F26" s="114">
        <v>189956</v>
      </c>
      <c r="G26" s="114">
        <v>187205</v>
      </c>
      <c r="H26" s="140">
        <v>187058</v>
      </c>
      <c r="I26" s="115">
        <v>738</v>
      </c>
      <c r="J26" s="116">
        <v>0.39453003881149162</v>
      </c>
    </row>
    <row r="27" spans="1:10" s="110" customFormat="1" ht="12" customHeight="1" x14ac:dyDescent="0.2">
      <c r="A27" s="118"/>
      <c r="B27" s="119" t="s">
        <v>107</v>
      </c>
      <c r="C27" s="113">
        <v>44.242913681560282</v>
      </c>
      <c r="D27" s="115">
        <v>149015</v>
      </c>
      <c r="E27" s="114">
        <v>149485</v>
      </c>
      <c r="F27" s="114">
        <v>149420</v>
      </c>
      <c r="G27" s="114">
        <v>147062</v>
      </c>
      <c r="H27" s="140">
        <v>147110</v>
      </c>
      <c r="I27" s="115">
        <v>1905</v>
      </c>
      <c r="J27" s="116">
        <v>1.2949493576235469</v>
      </c>
    </row>
    <row r="28" spans="1:10" s="110" customFormat="1" ht="12" customHeight="1" x14ac:dyDescent="0.2">
      <c r="A28" s="118" t="s">
        <v>105</v>
      </c>
      <c r="B28" s="121" t="s">
        <v>108</v>
      </c>
      <c r="C28" s="113">
        <v>9.8681456365736278</v>
      </c>
      <c r="D28" s="115">
        <v>33237</v>
      </c>
      <c r="E28" s="114">
        <v>34160</v>
      </c>
      <c r="F28" s="114">
        <v>35470</v>
      </c>
      <c r="G28" s="114">
        <v>32031</v>
      </c>
      <c r="H28" s="140">
        <v>32864</v>
      </c>
      <c r="I28" s="115">
        <v>373</v>
      </c>
      <c r="J28" s="116">
        <v>1.1349805258033105</v>
      </c>
    </row>
    <row r="29" spans="1:10" s="110" customFormat="1" ht="12" customHeight="1" x14ac:dyDescent="0.2">
      <c r="A29" s="118"/>
      <c r="B29" s="121" t="s">
        <v>109</v>
      </c>
      <c r="C29" s="113">
        <v>67.949977880769922</v>
      </c>
      <c r="D29" s="115">
        <v>228863</v>
      </c>
      <c r="E29" s="114">
        <v>229078</v>
      </c>
      <c r="F29" s="114">
        <v>230504</v>
      </c>
      <c r="G29" s="114">
        <v>229944</v>
      </c>
      <c r="H29" s="140">
        <v>230042</v>
      </c>
      <c r="I29" s="115">
        <v>-1179</v>
      </c>
      <c r="J29" s="116">
        <v>-0.51251510593717664</v>
      </c>
    </row>
    <row r="30" spans="1:10" s="110" customFormat="1" ht="12" customHeight="1" x14ac:dyDescent="0.2">
      <c r="A30" s="118"/>
      <c r="B30" s="121" t="s">
        <v>110</v>
      </c>
      <c r="C30" s="113">
        <v>20.880256286166425</v>
      </c>
      <c r="D30" s="115">
        <v>70327</v>
      </c>
      <c r="E30" s="114">
        <v>69722</v>
      </c>
      <c r="F30" s="114">
        <v>69079</v>
      </c>
      <c r="G30" s="114">
        <v>68099</v>
      </c>
      <c r="H30" s="140">
        <v>67157</v>
      </c>
      <c r="I30" s="115">
        <v>3170</v>
      </c>
      <c r="J30" s="116">
        <v>4.7202823235105793</v>
      </c>
    </row>
    <row r="31" spans="1:10" s="110" customFormat="1" ht="12" customHeight="1" x14ac:dyDescent="0.2">
      <c r="A31" s="120"/>
      <c r="B31" s="121" t="s">
        <v>111</v>
      </c>
      <c r="C31" s="113">
        <v>1.3016201964900196</v>
      </c>
      <c r="D31" s="115">
        <v>4384</v>
      </c>
      <c r="E31" s="114">
        <v>4405</v>
      </c>
      <c r="F31" s="114">
        <v>4323</v>
      </c>
      <c r="G31" s="114">
        <v>4193</v>
      </c>
      <c r="H31" s="140">
        <v>4105</v>
      </c>
      <c r="I31" s="115">
        <v>279</v>
      </c>
      <c r="J31" s="116">
        <v>6.7965895249695496</v>
      </c>
    </row>
    <row r="32" spans="1:10" s="110" customFormat="1" ht="12" customHeight="1" x14ac:dyDescent="0.2">
      <c r="A32" s="120"/>
      <c r="B32" s="121" t="s">
        <v>112</v>
      </c>
      <c r="C32" s="113">
        <v>0.39339570263441515</v>
      </c>
      <c r="D32" s="115">
        <v>1325</v>
      </c>
      <c r="E32" s="114">
        <v>1296</v>
      </c>
      <c r="F32" s="114">
        <v>1296</v>
      </c>
      <c r="G32" s="114">
        <v>1153</v>
      </c>
      <c r="H32" s="140">
        <v>1130</v>
      </c>
      <c r="I32" s="115">
        <v>195</v>
      </c>
      <c r="J32" s="116">
        <v>17.256637168141594</v>
      </c>
    </row>
    <row r="33" spans="1:10" s="110" customFormat="1" ht="12" customHeight="1" x14ac:dyDescent="0.2">
      <c r="A33" s="118" t="s">
        <v>113</v>
      </c>
      <c r="B33" s="119" t="s">
        <v>181</v>
      </c>
      <c r="C33" s="113">
        <v>70.098660673196534</v>
      </c>
      <c r="D33" s="115">
        <v>236100</v>
      </c>
      <c r="E33" s="114">
        <v>236624</v>
      </c>
      <c r="F33" s="114">
        <v>239526</v>
      </c>
      <c r="G33" s="114">
        <v>234430</v>
      </c>
      <c r="H33" s="140">
        <v>235431</v>
      </c>
      <c r="I33" s="115">
        <v>669</v>
      </c>
      <c r="J33" s="116">
        <v>0.28415969010028413</v>
      </c>
    </row>
    <row r="34" spans="1:10" s="110" customFormat="1" ht="12" customHeight="1" x14ac:dyDescent="0.2">
      <c r="A34" s="118"/>
      <c r="B34" s="119" t="s">
        <v>182</v>
      </c>
      <c r="C34" s="113">
        <v>29.901339326803459</v>
      </c>
      <c r="D34" s="115">
        <v>100711</v>
      </c>
      <c r="E34" s="114">
        <v>100741</v>
      </c>
      <c r="F34" s="114">
        <v>99850</v>
      </c>
      <c r="G34" s="114">
        <v>99837</v>
      </c>
      <c r="H34" s="140">
        <v>98737</v>
      </c>
      <c r="I34" s="115">
        <v>1974</v>
      </c>
      <c r="J34" s="116">
        <v>1.9992505342475466</v>
      </c>
    </row>
    <row r="35" spans="1:10" s="110" customFormat="1" ht="12" customHeight="1" x14ac:dyDescent="0.2">
      <c r="A35" s="118" t="s">
        <v>113</v>
      </c>
      <c r="B35" s="119" t="s">
        <v>116</v>
      </c>
      <c r="C35" s="113">
        <v>88.209114310399599</v>
      </c>
      <c r="D35" s="115">
        <v>297098</v>
      </c>
      <c r="E35" s="114">
        <v>298159</v>
      </c>
      <c r="F35" s="114">
        <v>299655</v>
      </c>
      <c r="G35" s="114">
        <v>295871</v>
      </c>
      <c r="H35" s="140">
        <v>296785</v>
      </c>
      <c r="I35" s="115">
        <v>313</v>
      </c>
      <c r="J35" s="116">
        <v>0.10546355105547787</v>
      </c>
    </row>
    <row r="36" spans="1:10" s="110" customFormat="1" ht="12" customHeight="1" x14ac:dyDescent="0.2">
      <c r="A36" s="118"/>
      <c r="B36" s="119" t="s">
        <v>117</v>
      </c>
      <c r="C36" s="113">
        <v>11.745459619786764</v>
      </c>
      <c r="D36" s="115">
        <v>39560</v>
      </c>
      <c r="E36" s="114">
        <v>39061</v>
      </c>
      <c r="F36" s="114">
        <v>39574</v>
      </c>
      <c r="G36" s="114">
        <v>38238</v>
      </c>
      <c r="H36" s="140">
        <v>37226</v>
      </c>
      <c r="I36" s="115">
        <v>2334</v>
      </c>
      <c r="J36" s="116">
        <v>6.269811422124322</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27441554</v>
      </c>
      <c r="E38" s="236">
        <v>27509686</v>
      </c>
      <c r="F38" s="236">
        <v>27669269</v>
      </c>
      <c r="G38" s="236">
        <v>27223430</v>
      </c>
      <c r="H38" s="241">
        <v>27137976</v>
      </c>
      <c r="I38" s="235">
        <v>303578</v>
      </c>
      <c r="J38" s="116">
        <v>1.1186464311118853</v>
      </c>
    </row>
    <row r="39" spans="1:10" s="110" customFormat="1" ht="12" customHeight="1" x14ac:dyDescent="0.2">
      <c r="A39" s="118" t="s">
        <v>105</v>
      </c>
      <c r="B39" s="119" t="s">
        <v>106</v>
      </c>
      <c r="C39" s="113">
        <v>54.248279816806296</v>
      </c>
      <c r="D39" s="115">
        <v>14886571</v>
      </c>
      <c r="E39" s="114">
        <v>14920349</v>
      </c>
      <c r="F39" s="114">
        <v>15072037</v>
      </c>
      <c r="G39" s="114">
        <v>14826108</v>
      </c>
      <c r="H39" s="140">
        <v>14759261</v>
      </c>
      <c r="I39" s="115">
        <v>127310</v>
      </c>
      <c r="J39" s="116">
        <v>0.86257706263206535</v>
      </c>
    </row>
    <row r="40" spans="1:10" s="110" customFormat="1" ht="12" customHeight="1" x14ac:dyDescent="0.2">
      <c r="A40" s="118"/>
      <c r="B40" s="119" t="s">
        <v>107</v>
      </c>
      <c r="C40" s="113">
        <v>45.751720183193704</v>
      </c>
      <c r="D40" s="115">
        <v>12554983</v>
      </c>
      <c r="E40" s="114">
        <v>12589337</v>
      </c>
      <c r="F40" s="114">
        <v>12597232</v>
      </c>
      <c r="G40" s="114">
        <v>12397322</v>
      </c>
      <c r="H40" s="140">
        <v>12378715</v>
      </c>
      <c r="I40" s="115">
        <v>176268</v>
      </c>
      <c r="J40" s="116">
        <v>1.4239604029982111</v>
      </c>
    </row>
    <row r="41" spans="1:10" s="110" customFormat="1" ht="12" customHeight="1" x14ac:dyDescent="0.2">
      <c r="A41" s="118" t="s">
        <v>105</v>
      </c>
      <c r="B41" s="121" t="s">
        <v>108</v>
      </c>
      <c r="C41" s="113">
        <v>10.538714389134086</v>
      </c>
      <c r="D41" s="115">
        <v>2891987</v>
      </c>
      <c r="E41" s="114">
        <v>2997767</v>
      </c>
      <c r="F41" s="114">
        <v>3072196</v>
      </c>
      <c r="G41" s="114">
        <v>2814032</v>
      </c>
      <c r="H41" s="140">
        <v>2889054</v>
      </c>
      <c r="I41" s="115">
        <v>2933</v>
      </c>
      <c r="J41" s="116">
        <v>0.10152112075440611</v>
      </c>
    </row>
    <row r="42" spans="1:10" s="110" customFormat="1" ht="12" customHeight="1" x14ac:dyDescent="0.2">
      <c r="A42" s="118"/>
      <c r="B42" s="121" t="s">
        <v>109</v>
      </c>
      <c r="C42" s="113">
        <v>68.326086780653895</v>
      </c>
      <c r="D42" s="115">
        <v>18749740</v>
      </c>
      <c r="E42" s="114">
        <v>18768586</v>
      </c>
      <c r="F42" s="114">
        <v>18897044</v>
      </c>
      <c r="G42" s="114">
        <v>18813939</v>
      </c>
      <c r="H42" s="140">
        <v>18759218</v>
      </c>
      <c r="I42" s="115">
        <v>-9478</v>
      </c>
      <c r="J42" s="116">
        <v>-5.0524494144691956E-2</v>
      </c>
    </row>
    <row r="43" spans="1:10" s="110" customFormat="1" ht="12" customHeight="1" x14ac:dyDescent="0.2">
      <c r="A43" s="118"/>
      <c r="B43" s="121" t="s">
        <v>110</v>
      </c>
      <c r="C43" s="113">
        <v>19.952805879725325</v>
      </c>
      <c r="D43" s="115">
        <v>5475360</v>
      </c>
      <c r="E43" s="114">
        <v>5419583</v>
      </c>
      <c r="F43" s="114">
        <v>5382047</v>
      </c>
      <c r="G43" s="114">
        <v>5289617</v>
      </c>
      <c r="H43" s="140">
        <v>5195801</v>
      </c>
      <c r="I43" s="115">
        <v>279559</v>
      </c>
      <c r="J43" s="116">
        <v>5.3804793524617285</v>
      </c>
    </row>
    <row r="44" spans="1:10" s="110" customFormat="1" ht="12" customHeight="1" x14ac:dyDescent="0.2">
      <c r="A44" s="120"/>
      <c r="B44" s="121" t="s">
        <v>111</v>
      </c>
      <c r="C44" s="113">
        <v>1.1823893063782029</v>
      </c>
      <c r="D44" s="115">
        <v>324466</v>
      </c>
      <c r="E44" s="114">
        <v>323748</v>
      </c>
      <c r="F44" s="114">
        <v>317982</v>
      </c>
      <c r="G44" s="114">
        <v>305842</v>
      </c>
      <c r="H44" s="140">
        <v>293903</v>
      </c>
      <c r="I44" s="115">
        <v>30563</v>
      </c>
      <c r="J44" s="116">
        <v>10.399009196911907</v>
      </c>
    </row>
    <row r="45" spans="1:10" s="110" customFormat="1" ht="12" customHeight="1" x14ac:dyDescent="0.2">
      <c r="A45" s="120"/>
      <c r="B45" s="121" t="s">
        <v>112</v>
      </c>
      <c r="C45" s="113">
        <v>0.34224738147118056</v>
      </c>
      <c r="D45" s="115">
        <v>93918</v>
      </c>
      <c r="E45" s="114">
        <v>91260</v>
      </c>
      <c r="F45" s="114">
        <v>93173</v>
      </c>
      <c r="G45" s="114">
        <v>81037</v>
      </c>
      <c r="H45" s="140">
        <v>76176</v>
      </c>
      <c r="I45" s="115">
        <v>17742</v>
      </c>
      <c r="J45" s="116">
        <v>23.290800252047887</v>
      </c>
    </row>
    <row r="46" spans="1:10" s="110" customFormat="1" ht="12" customHeight="1" x14ac:dyDescent="0.2">
      <c r="A46" s="118" t="s">
        <v>113</v>
      </c>
      <c r="B46" s="119" t="s">
        <v>181</v>
      </c>
      <c r="C46" s="113">
        <v>71.663525323675188</v>
      </c>
      <c r="D46" s="115">
        <v>19665585</v>
      </c>
      <c r="E46" s="114">
        <v>19737865</v>
      </c>
      <c r="F46" s="114">
        <v>19948582</v>
      </c>
      <c r="G46" s="114">
        <v>19598203</v>
      </c>
      <c r="H46" s="140">
        <v>19593539</v>
      </c>
      <c r="I46" s="115">
        <v>72046</v>
      </c>
      <c r="J46" s="116">
        <v>0.36770284326889596</v>
      </c>
    </row>
    <row r="47" spans="1:10" s="110" customFormat="1" ht="12" customHeight="1" x14ac:dyDescent="0.2">
      <c r="A47" s="118"/>
      <c r="B47" s="119" t="s">
        <v>182</v>
      </c>
      <c r="C47" s="113">
        <v>28.336474676324819</v>
      </c>
      <c r="D47" s="115">
        <v>7775969</v>
      </c>
      <c r="E47" s="114">
        <v>7771821</v>
      </c>
      <c r="F47" s="114">
        <v>7720686</v>
      </c>
      <c r="G47" s="114">
        <v>7625226</v>
      </c>
      <c r="H47" s="140">
        <v>7544437</v>
      </c>
      <c r="I47" s="115">
        <v>231532</v>
      </c>
      <c r="J47" s="116">
        <v>3.06891024472734</v>
      </c>
    </row>
    <row r="48" spans="1:10" s="110" customFormat="1" ht="12" customHeight="1" x14ac:dyDescent="0.2">
      <c r="A48" s="118" t="s">
        <v>113</v>
      </c>
      <c r="B48" s="119" t="s">
        <v>116</v>
      </c>
      <c r="C48" s="113">
        <v>86.197603823748466</v>
      </c>
      <c r="D48" s="115">
        <v>23653962</v>
      </c>
      <c r="E48" s="114">
        <v>23774742</v>
      </c>
      <c r="F48" s="114">
        <v>23889738</v>
      </c>
      <c r="G48" s="114">
        <v>23539136</v>
      </c>
      <c r="H48" s="140">
        <v>23545841</v>
      </c>
      <c r="I48" s="115">
        <v>108121</v>
      </c>
      <c r="J48" s="116">
        <v>0.45919362149774134</v>
      </c>
    </row>
    <row r="49" spans="1:10" s="110" customFormat="1" ht="12" customHeight="1" x14ac:dyDescent="0.2">
      <c r="A49" s="118"/>
      <c r="B49" s="119" t="s">
        <v>117</v>
      </c>
      <c r="C49" s="113">
        <v>13.748740322796587</v>
      </c>
      <c r="D49" s="115">
        <v>3772868</v>
      </c>
      <c r="E49" s="114">
        <v>3720476</v>
      </c>
      <c r="F49" s="114">
        <v>3765171</v>
      </c>
      <c r="G49" s="114">
        <v>3669112</v>
      </c>
      <c r="H49" s="140">
        <v>3577239</v>
      </c>
      <c r="I49" s="115">
        <v>195629</v>
      </c>
      <c r="J49" s="116">
        <v>5.4687148384550204</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212111</v>
      </c>
      <c r="E64" s="236">
        <v>212374</v>
      </c>
      <c r="F64" s="236">
        <v>212537</v>
      </c>
      <c r="G64" s="236">
        <v>208919</v>
      </c>
      <c r="H64" s="140">
        <v>208225</v>
      </c>
      <c r="I64" s="115">
        <v>3886</v>
      </c>
      <c r="J64" s="116">
        <v>1.8662504502341217</v>
      </c>
    </row>
    <row r="65" spans="1:12" s="110" customFormat="1" ht="12" customHeight="1" x14ac:dyDescent="0.2">
      <c r="A65" s="118" t="s">
        <v>105</v>
      </c>
      <c r="B65" s="119" t="s">
        <v>106</v>
      </c>
      <c r="C65" s="113">
        <v>54.192380404599476</v>
      </c>
      <c r="D65" s="235">
        <v>114948</v>
      </c>
      <c r="E65" s="236">
        <v>114852</v>
      </c>
      <c r="F65" s="236">
        <v>115414</v>
      </c>
      <c r="G65" s="236">
        <v>113252</v>
      </c>
      <c r="H65" s="140">
        <v>112684</v>
      </c>
      <c r="I65" s="115">
        <v>2264</v>
      </c>
      <c r="J65" s="116">
        <v>2.0091583543360194</v>
      </c>
    </row>
    <row r="66" spans="1:12" s="110" customFormat="1" ht="12" customHeight="1" x14ac:dyDescent="0.2">
      <c r="A66" s="118"/>
      <c r="B66" s="119" t="s">
        <v>107</v>
      </c>
      <c r="C66" s="113">
        <v>45.807619595400524</v>
      </c>
      <c r="D66" s="235">
        <v>97163</v>
      </c>
      <c r="E66" s="236">
        <v>97522</v>
      </c>
      <c r="F66" s="236">
        <v>97123</v>
      </c>
      <c r="G66" s="236">
        <v>95667</v>
      </c>
      <c r="H66" s="140">
        <v>95541</v>
      </c>
      <c r="I66" s="115">
        <v>1622</v>
      </c>
      <c r="J66" s="116">
        <v>1.6977004636752808</v>
      </c>
    </row>
    <row r="67" spans="1:12" s="110" customFormat="1" ht="12" customHeight="1" x14ac:dyDescent="0.2">
      <c r="A67" s="118" t="s">
        <v>105</v>
      </c>
      <c r="B67" s="121" t="s">
        <v>108</v>
      </c>
      <c r="C67" s="113">
        <v>10.170146762779865</v>
      </c>
      <c r="D67" s="235">
        <v>21572</v>
      </c>
      <c r="E67" s="236">
        <v>22193</v>
      </c>
      <c r="F67" s="236">
        <v>22507</v>
      </c>
      <c r="G67" s="236">
        <v>20371</v>
      </c>
      <c r="H67" s="140">
        <v>20796</v>
      </c>
      <c r="I67" s="115">
        <v>776</v>
      </c>
      <c r="J67" s="116">
        <v>3.7314868243893056</v>
      </c>
    </row>
    <row r="68" spans="1:12" s="110" customFormat="1" ht="12" customHeight="1" x14ac:dyDescent="0.2">
      <c r="A68" s="118"/>
      <c r="B68" s="121" t="s">
        <v>109</v>
      </c>
      <c r="C68" s="113">
        <v>69.410827349830981</v>
      </c>
      <c r="D68" s="235">
        <v>147228</v>
      </c>
      <c r="E68" s="236">
        <v>147223</v>
      </c>
      <c r="F68" s="236">
        <v>147445</v>
      </c>
      <c r="G68" s="236">
        <v>146615</v>
      </c>
      <c r="H68" s="140">
        <v>146217</v>
      </c>
      <c r="I68" s="115">
        <v>1011</v>
      </c>
      <c r="J68" s="116">
        <v>0.69143806807689945</v>
      </c>
    </row>
    <row r="69" spans="1:12" s="110" customFormat="1" ht="12" customHeight="1" x14ac:dyDescent="0.2">
      <c r="A69" s="118"/>
      <c r="B69" s="121" t="s">
        <v>110</v>
      </c>
      <c r="C69" s="113">
        <v>19.03814512212945</v>
      </c>
      <c r="D69" s="235">
        <v>40382</v>
      </c>
      <c r="E69" s="236">
        <v>40026</v>
      </c>
      <c r="F69" s="236">
        <v>39700</v>
      </c>
      <c r="G69" s="236">
        <v>39152</v>
      </c>
      <c r="H69" s="140">
        <v>38538</v>
      </c>
      <c r="I69" s="115">
        <v>1844</v>
      </c>
      <c r="J69" s="116">
        <v>4.7848876433649901</v>
      </c>
    </row>
    <row r="70" spans="1:12" s="110" customFormat="1" ht="12" customHeight="1" x14ac:dyDescent="0.2">
      <c r="A70" s="120"/>
      <c r="B70" s="121" t="s">
        <v>111</v>
      </c>
      <c r="C70" s="113">
        <v>1.3808807652596988</v>
      </c>
      <c r="D70" s="235">
        <v>2929</v>
      </c>
      <c r="E70" s="236">
        <v>2932</v>
      </c>
      <c r="F70" s="236">
        <v>2885</v>
      </c>
      <c r="G70" s="236">
        <v>2781</v>
      </c>
      <c r="H70" s="140">
        <v>2674</v>
      </c>
      <c r="I70" s="115">
        <v>255</v>
      </c>
      <c r="J70" s="116">
        <v>9.5362752430815263</v>
      </c>
    </row>
    <row r="71" spans="1:12" s="110" customFormat="1" ht="12" customHeight="1" x14ac:dyDescent="0.2">
      <c r="A71" s="120"/>
      <c r="B71" s="121" t="s">
        <v>112</v>
      </c>
      <c r="C71" s="113">
        <v>0.41864872637439832</v>
      </c>
      <c r="D71" s="235">
        <v>888</v>
      </c>
      <c r="E71" s="236">
        <v>870</v>
      </c>
      <c r="F71" s="236">
        <v>888</v>
      </c>
      <c r="G71" s="236">
        <v>771</v>
      </c>
      <c r="H71" s="140">
        <v>708</v>
      </c>
      <c r="I71" s="115">
        <v>180</v>
      </c>
      <c r="J71" s="116">
        <v>25.423728813559322</v>
      </c>
    </row>
    <row r="72" spans="1:12" s="110" customFormat="1" ht="12" customHeight="1" x14ac:dyDescent="0.2">
      <c r="A72" s="118" t="s">
        <v>113</v>
      </c>
      <c r="B72" s="119" t="s">
        <v>181</v>
      </c>
      <c r="C72" s="113">
        <v>66.372795376005953</v>
      </c>
      <c r="D72" s="235">
        <v>140784</v>
      </c>
      <c r="E72" s="236">
        <v>140841</v>
      </c>
      <c r="F72" s="236">
        <v>142174</v>
      </c>
      <c r="G72" s="236">
        <v>138904</v>
      </c>
      <c r="H72" s="140">
        <v>139038</v>
      </c>
      <c r="I72" s="115">
        <v>1746</v>
      </c>
      <c r="J72" s="116">
        <v>1.2557718033918785</v>
      </c>
    </row>
    <row r="73" spans="1:12" s="110" customFormat="1" ht="12" customHeight="1" x14ac:dyDescent="0.2">
      <c r="A73" s="118"/>
      <c r="B73" s="119" t="s">
        <v>182</v>
      </c>
      <c r="C73" s="113">
        <v>33.627204623994039</v>
      </c>
      <c r="D73" s="115">
        <v>71327</v>
      </c>
      <c r="E73" s="114">
        <v>71533</v>
      </c>
      <c r="F73" s="114">
        <v>70363</v>
      </c>
      <c r="G73" s="114">
        <v>70015</v>
      </c>
      <c r="H73" s="140">
        <v>69187</v>
      </c>
      <c r="I73" s="115">
        <v>2140</v>
      </c>
      <c r="J73" s="116">
        <v>3.0930666165609146</v>
      </c>
    </row>
    <row r="74" spans="1:12" s="110" customFormat="1" ht="12" customHeight="1" x14ac:dyDescent="0.2">
      <c r="A74" s="118" t="s">
        <v>113</v>
      </c>
      <c r="B74" s="119" t="s">
        <v>116</v>
      </c>
      <c r="C74" s="113">
        <v>84.247398767626379</v>
      </c>
      <c r="D74" s="115">
        <v>178698</v>
      </c>
      <c r="E74" s="114">
        <v>179306</v>
      </c>
      <c r="F74" s="114">
        <v>179745</v>
      </c>
      <c r="G74" s="114">
        <v>177295</v>
      </c>
      <c r="H74" s="140">
        <v>177414</v>
      </c>
      <c r="I74" s="115">
        <v>1284</v>
      </c>
      <c r="J74" s="116">
        <v>0.72373093442456626</v>
      </c>
    </row>
    <row r="75" spans="1:12" s="110" customFormat="1" ht="12" customHeight="1" x14ac:dyDescent="0.2">
      <c r="A75" s="142"/>
      <c r="B75" s="124" t="s">
        <v>117</v>
      </c>
      <c r="C75" s="125">
        <v>15.688955311134265</v>
      </c>
      <c r="D75" s="143">
        <v>33278</v>
      </c>
      <c r="E75" s="144">
        <v>32941</v>
      </c>
      <c r="F75" s="144">
        <v>32668</v>
      </c>
      <c r="G75" s="144">
        <v>31487</v>
      </c>
      <c r="H75" s="145">
        <v>30677</v>
      </c>
      <c r="I75" s="143">
        <v>2601</v>
      </c>
      <c r="J75" s="146">
        <v>8.4786647977311986</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2" t="s">
        <v>516</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4"/>
      <c r="B80" s="605"/>
      <c r="C80" s="605"/>
      <c r="D80" s="605"/>
      <c r="E80" s="605"/>
      <c r="F80" s="605"/>
      <c r="G80" s="605"/>
      <c r="H80" s="605"/>
      <c r="I80" s="605"/>
      <c r="J80" s="605"/>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78:J78"/>
    <mergeCell ref="A79:J79"/>
    <mergeCell ref="A80:J80"/>
    <mergeCell ref="A3:J3"/>
    <mergeCell ref="A4:J4"/>
    <mergeCell ref="A5:D5"/>
    <mergeCell ref="A7:B10"/>
    <mergeCell ref="C7:C10"/>
    <mergeCell ref="D7:H7"/>
    <mergeCell ref="I7:J8"/>
    <mergeCell ref="D8:D9"/>
    <mergeCell ref="E8:E9"/>
    <mergeCell ref="F8:F9"/>
    <mergeCell ref="G8:G9"/>
    <mergeCell ref="H8:H9"/>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92" t="s">
        <v>97</v>
      </c>
      <c r="G8" s="592" t="s">
        <v>98</v>
      </c>
      <c r="H8" s="592" t="s">
        <v>99</v>
      </c>
      <c r="I8" s="592" t="s">
        <v>100</v>
      </c>
      <c r="J8" s="592" t="s">
        <v>101</v>
      </c>
      <c r="K8" s="590"/>
      <c r="L8" s="591"/>
    </row>
    <row r="9" spans="1:17" ht="12" customHeight="1" x14ac:dyDescent="0.2">
      <c r="A9" s="578"/>
      <c r="B9" s="579"/>
      <c r="C9" s="579"/>
      <c r="D9" s="579"/>
      <c r="E9" s="583"/>
      <c r="F9" s="593"/>
      <c r="G9" s="593"/>
      <c r="H9" s="593"/>
      <c r="I9" s="593"/>
      <c r="J9" s="593"/>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284412</v>
      </c>
      <c r="G11" s="114">
        <v>284510</v>
      </c>
      <c r="H11" s="114">
        <v>285609</v>
      </c>
      <c r="I11" s="114">
        <v>281384</v>
      </c>
      <c r="J11" s="140">
        <v>280695</v>
      </c>
      <c r="K11" s="114">
        <v>3717</v>
      </c>
      <c r="L11" s="116">
        <v>1.3242131138780526</v>
      </c>
    </row>
    <row r="12" spans="1:17" s="110" customFormat="1" ht="24.95" customHeight="1" x14ac:dyDescent="0.2">
      <c r="A12" s="606" t="s">
        <v>185</v>
      </c>
      <c r="B12" s="607"/>
      <c r="C12" s="607"/>
      <c r="D12" s="608"/>
      <c r="E12" s="113">
        <v>55.837306442766128</v>
      </c>
      <c r="F12" s="115">
        <v>158808</v>
      </c>
      <c r="G12" s="114">
        <v>158556</v>
      </c>
      <c r="H12" s="114">
        <v>159812</v>
      </c>
      <c r="I12" s="114">
        <v>157569</v>
      </c>
      <c r="J12" s="140">
        <v>156962</v>
      </c>
      <c r="K12" s="114">
        <v>1846</v>
      </c>
      <c r="L12" s="116">
        <v>1.1760808348517475</v>
      </c>
    </row>
    <row r="13" spans="1:17" s="110" customFormat="1" ht="15" customHeight="1" x14ac:dyDescent="0.2">
      <c r="A13" s="120"/>
      <c r="B13" s="609" t="s">
        <v>107</v>
      </c>
      <c r="C13" s="609"/>
      <c r="E13" s="113">
        <v>44.162693557233872</v>
      </c>
      <c r="F13" s="115">
        <v>125604</v>
      </c>
      <c r="G13" s="114">
        <v>125954</v>
      </c>
      <c r="H13" s="114">
        <v>125797</v>
      </c>
      <c r="I13" s="114">
        <v>123815</v>
      </c>
      <c r="J13" s="140">
        <v>123733</v>
      </c>
      <c r="K13" s="114">
        <v>1871</v>
      </c>
      <c r="L13" s="116">
        <v>1.5121269184453623</v>
      </c>
    </row>
    <row r="14" spans="1:17" s="110" customFormat="1" ht="24.95" customHeight="1" x14ac:dyDescent="0.2">
      <c r="A14" s="606" t="s">
        <v>186</v>
      </c>
      <c r="B14" s="607"/>
      <c r="C14" s="607"/>
      <c r="D14" s="608"/>
      <c r="E14" s="113">
        <v>9.8315120318411324</v>
      </c>
      <c r="F14" s="115">
        <v>27962</v>
      </c>
      <c r="G14" s="114">
        <v>28616</v>
      </c>
      <c r="H14" s="114">
        <v>29653</v>
      </c>
      <c r="I14" s="114">
        <v>26795</v>
      </c>
      <c r="J14" s="140">
        <v>27329</v>
      </c>
      <c r="K14" s="114">
        <v>633</v>
      </c>
      <c r="L14" s="116">
        <v>2.3162208642833622</v>
      </c>
    </row>
    <row r="15" spans="1:17" s="110" customFormat="1" ht="15" customHeight="1" x14ac:dyDescent="0.2">
      <c r="A15" s="120"/>
      <c r="B15" s="119"/>
      <c r="C15" s="258" t="s">
        <v>106</v>
      </c>
      <c r="E15" s="113">
        <v>55.532508404262927</v>
      </c>
      <c r="F15" s="115">
        <v>15528</v>
      </c>
      <c r="G15" s="114">
        <v>15818</v>
      </c>
      <c r="H15" s="114">
        <v>16500</v>
      </c>
      <c r="I15" s="114">
        <v>14935</v>
      </c>
      <c r="J15" s="140">
        <v>15139</v>
      </c>
      <c r="K15" s="114">
        <v>389</v>
      </c>
      <c r="L15" s="116">
        <v>2.5695224255234823</v>
      </c>
    </row>
    <row r="16" spans="1:17" s="110" customFormat="1" ht="15" customHeight="1" x14ac:dyDescent="0.2">
      <c r="A16" s="120"/>
      <c r="B16" s="119"/>
      <c r="C16" s="258" t="s">
        <v>107</v>
      </c>
      <c r="E16" s="113">
        <v>44.467491595737073</v>
      </c>
      <c r="F16" s="115">
        <v>12434</v>
      </c>
      <c r="G16" s="114">
        <v>12798</v>
      </c>
      <c r="H16" s="114">
        <v>13153</v>
      </c>
      <c r="I16" s="114">
        <v>11860</v>
      </c>
      <c r="J16" s="140">
        <v>12190</v>
      </c>
      <c r="K16" s="114">
        <v>244</v>
      </c>
      <c r="L16" s="116">
        <v>2.0016406890894176</v>
      </c>
    </row>
    <row r="17" spans="1:12" s="110" customFormat="1" ht="15" customHeight="1" x14ac:dyDescent="0.2">
      <c r="A17" s="120"/>
      <c r="B17" s="121" t="s">
        <v>109</v>
      </c>
      <c r="C17" s="258"/>
      <c r="E17" s="113">
        <v>68.171525814663241</v>
      </c>
      <c r="F17" s="115">
        <v>193888</v>
      </c>
      <c r="G17" s="114">
        <v>193829</v>
      </c>
      <c r="H17" s="114">
        <v>194583</v>
      </c>
      <c r="I17" s="114">
        <v>194144</v>
      </c>
      <c r="J17" s="140">
        <v>193878</v>
      </c>
      <c r="K17" s="114">
        <v>10</v>
      </c>
      <c r="L17" s="116">
        <v>5.1578827922714281E-3</v>
      </c>
    </row>
    <row r="18" spans="1:12" s="110" customFormat="1" ht="15" customHeight="1" x14ac:dyDescent="0.2">
      <c r="A18" s="120"/>
      <c r="B18" s="119"/>
      <c r="C18" s="258" t="s">
        <v>106</v>
      </c>
      <c r="E18" s="113">
        <v>55.630054464433073</v>
      </c>
      <c r="F18" s="115">
        <v>107860</v>
      </c>
      <c r="G18" s="114">
        <v>107604</v>
      </c>
      <c r="H18" s="114">
        <v>108553</v>
      </c>
      <c r="I18" s="114">
        <v>108431</v>
      </c>
      <c r="J18" s="140">
        <v>108202</v>
      </c>
      <c r="K18" s="114">
        <v>-342</v>
      </c>
      <c r="L18" s="116">
        <v>-0.31607548843829136</v>
      </c>
    </row>
    <row r="19" spans="1:12" s="110" customFormat="1" ht="15" customHeight="1" x14ac:dyDescent="0.2">
      <c r="A19" s="120"/>
      <c r="B19" s="119"/>
      <c r="C19" s="258" t="s">
        <v>107</v>
      </c>
      <c r="E19" s="113">
        <v>44.369945535566927</v>
      </c>
      <c r="F19" s="115">
        <v>86028</v>
      </c>
      <c r="G19" s="114">
        <v>86225</v>
      </c>
      <c r="H19" s="114">
        <v>86030</v>
      </c>
      <c r="I19" s="114">
        <v>85713</v>
      </c>
      <c r="J19" s="140">
        <v>85676</v>
      </c>
      <c r="K19" s="114">
        <v>352</v>
      </c>
      <c r="L19" s="116">
        <v>0.41085017974695365</v>
      </c>
    </row>
    <row r="20" spans="1:12" s="110" customFormat="1" ht="15" customHeight="1" x14ac:dyDescent="0.2">
      <c r="A20" s="120"/>
      <c r="B20" s="121" t="s">
        <v>110</v>
      </c>
      <c r="C20" s="258"/>
      <c r="E20" s="113">
        <v>20.708690209977075</v>
      </c>
      <c r="F20" s="115">
        <v>58898</v>
      </c>
      <c r="G20" s="114">
        <v>58378</v>
      </c>
      <c r="H20" s="114">
        <v>57775</v>
      </c>
      <c r="I20" s="114">
        <v>56946</v>
      </c>
      <c r="J20" s="140">
        <v>56062</v>
      </c>
      <c r="K20" s="114">
        <v>2836</v>
      </c>
      <c r="L20" s="116">
        <v>5.0586850272912134</v>
      </c>
    </row>
    <row r="21" spans="1:12" s="110" customFormat="1" ht="15" customHeight="1" x14ac:dyDescent="0.2">
      <c r="A21" s="120"/>
      <c r="B21" s="119"/>
      <c r="C21" s="258" t="s">
        <v>106</v>
      </c>
      <c r="E21" s="113">
        <v>56.344867397874289</v>
      </c>
      <c r="F21" s="115">
        <v>33186</v>
      </c>
      <c r="G21" s="114">
        <v>32908</v>
      </c>
      <c r="H21" s="114">
        <v>32578</v>
      </c>
      <c r="I21" s="114">
        <v>32074</v>
      </c>
      <c r="J21" s="140">
        <v>31507</v>
      </c>
      <c r="K21" s="114">
        <v>1679</v>
      </c>
      <c r="L21" s="116">
        <v>5.3289745136001523</v>
      </c>
    </row>
    <row r="22" spans="1:12" s="110" customFormat="1" ht="15" customHeight="1" x14ac:dyDescent="0.2">
      <c r="A22" s="120"/>
      <c r="B22" s="119"/>
      <c r="C22" s="258" t="s">
        <v>107</v>
      </c>
      <c r="E22" s="113">
        <v>43.655132602125711</v>
      </c>
      <c r="F22" s="115">
        <v>25712</v>
      </c>
      <c r="G22" s="114">
        <v>25470</v>
      </c>
      <c r="H22" s="114">
        <v>25197</v>
      </c>
      <c r="I22" s="114">
        <v>24872</v>
      </c>
      <c r="J22" s="140">
        <v>24555</v>
      </c>
      <c r="K22" s="114">
        <v>1157</v>
      </c>
      <c r="L22" s="116">
        <v>4.7118713093056401</v>
      </c>
    </row>
    <row r="23" spans="1:12" s="110" customFormat="1" ht="15" customHeight="1" x14ac:dyDescent="0.2">
      <c r="A23" s="120"/>
      <c r="B23" s="121" t="s">
        <v>111</v>
      </c>
      <c r="C23" s="258"/>
      <c r="E23" s="113">
        <v>1.2882719435185577</v>
      </c>
      <c r="F23" s="115">
        <v>3664</v>
      </c>
      <c r="G23" s="114">
        <v>3687</v>
      </c>
      <c r="H23" s="114">
        <v>3598</v>
      </c>
      <c r="I23" s="114">
        <v>3499</v>
      </c>
      <c r="J23" s="140">
        <v>3426</v>
      </c>
      <c r="K23" s="114">
        <v>238</v>
      </c>
      <c r="L23" s="116">
        <v>6.94687682428488</v>
      </c>
    </row>
    <row r="24" spans="1:12" s="110" customFormat="1" ht="15" customHeight="1" x14ac:dyDescent="0.2">
      <c r="A24" s="120"/>
      <c r="B24" s="119"/>
      <c r="C24" s="258" t="s">
        <v>106</v>
      </c>
      <c r="E24" s="113">
        <v>60.971615720524021</v>
      </c>
      <c r="F24" s="115">
        <v>2234</v>
      </c>
      <c r="G24" s="114">
        <v>2226</v>
      </c>
      <c r="H24" s="114">
        <v>2181</v>
      </c>
      <c r="I24" s="114">
        <v>2129</v>
      </c>
      <c r="J24" s="140">
        <v>2114</v>
      </c>
      <c r="K24" s="114">
        <v>120</v>
      </c>
      <c r="L24" s="116">
        <v>5.6764427625354781</v>
      </c>
    </row>
    <row r="25" spans="1:12" s="110" customFormat="1" ht="15" customHeight="1" x14ac:dyDescent="0.2">
      <c r="A25" s="120"/>
      <c r="B25" s="119"/>
      <c r="C25" s="258" t="s">
        <v>107</v>
      </c>
      <c r="E25" s="113">
        <v>39.028384279475979</v>
      </c>
      <c r="F25" s="115">
        <v>1430</v>
      </c>
      <c r="G25" s="114">
        <v>1461</v>
      </c>
      <c r="H25" s="114">
        <v>1417</v>
      </c>
      <c r="I25" s="114">
        <v>1370</v>
      </c>
      <c r="J25" s="140">
        <v>1312</v>
      </c>
      <c r="K25" s="114">
        <v>118</v>
      </c>
      <c r="L25" s="116">
        <v>8.9939024390243905</v>
      </c>
    </row>
    <row r="26" spans="1:12" s="110" customFormat="1" ht="15" customHeight="1" x14ac:dyDescent="0.2">
      <c r="A26" s="120"/>
      <c r="C26" s="121" t="s">
        <v>187</v>
      </c>
      <c r="D26" s="110" t="s">
        <v>188</v>
      </c>
      <c r="E26" s="113">
        <v>0.38816927555799335</v>
      </c>
      <c r="F26" s="115">
        <v>1104</v>
      </c>
      <c r="G26" s="114">
        <v>1087</v>
      </c>
      <c r="H26" s="114">
        <v>1091</v>
      </c>
      <c r="I26" s="114">
        <v>980</v>
      </c>
      <c r="J26" s="140">
        <v>957</v>
      </c>
      <c r="K26" s="114">
        <v>147</v>
      </c>
      <c r="L26" s="116">
        <v>15.360501567398119</v>
      </c>
    </row>
    <row r="27" spans="1:12" s="110" customFormat="1" ht="15" customHeight="1" x14ac:dyDescent="0.2">
      <c r="A27" s="120"/>
      <c r="B27" s="119"/>
      <c r="D27" s="259" t="s">
        <v>106</v>
      </c>
      <c r="E27" s="113">
        <v>54.800724637681157</v>
      </c>
      <c r="F27" s="115">
        <v>605</v>
      </c>
      <c r="G27" s="114">
        <v>570</v>
      </c>
      <c r="H27" s="114">
        <v>574</v>
      </c>
      <c r="I27" s="114">
        <v>529</v>
      </c>
      <c r="J27" s="140">
        <v>514</v>
      </c>
      <c r="K27" s="114">
        <v>91</v>
      </c>
      <c r="L27" s="116">
        <v>17.704280155642024</v>
      </c>
    </row>
    <row r="28" spans="1:12" s="110" customFormat="1" ht="15" customHeight="1" x14ac:dyDescent="0.2">
      <c r="A28" s="120"/>
      <c r="B28" s="119"/>
      <c r="D28" s="259" t="s">
        <v>107</v>
      </c>
      <c r="E28" s="113">
        <v>45.199275362318843</v>
      </c>
      <c r="F28" s="115">
        <v>499</v>
      </c>
      <c r="G28" s="114">
        <v>517</v>
      </c>
      <c r="H28" s="114">
        <v>517</v>
      </c>
      <c r="I28" s="114">
        <v>451</v>
      </c>
      <c r="J28" s="140">
        <v>443</v>
      </c>
      <c r="K28" s="114">
        <v>56</v>
      </c>
      <c r="L28" s="116">
        <v>12.641083521444695</v>
      </c>
    </row>
    <row r="29" spans="1:12" s="110" customFormat="1" ht="24.95" customHeight="1" x14ac:dyDescent="0.2">
      <c r="A29" s="606" t="s">
        <v>189</v>
      </c>
      <c r="B29" s="607"/>
      <c r="C29" s="607"/>
      <c r="D29" s="608"/>
      <c r="E29" s="113">
        <v>88.069420418266461</v>
      </c>
      <c r="F29" s="115">
        <v>250480</v>
      </c>
      <c r="G29" s="114">
        <v>251160</v>
      </c>
      <c r="H29" s="114">
        <v>252041</v>
      </c>
      <c r="I29" s="114">
        <v>248860</v>
      </c>
      <c r="J29" s="140">
        <v>249035</v>
      </c>
      <c r="K29" s="114">
        <v>1445</v>
      </c>
      <c r="L29" s="116">
        <v>0.58023972533981172</v>
      </c>
    </row>
    <row r="30" spans="1:12" s="110" customFormat="1" ht="15" customHeight="1" x14ac:dyDescent="0.2">
      <c r="A30" s="120"/>
      <c r="B30" s="119"/>
      <c r="C30" s="258" t="s">
        <v>106</v>
      </c>
      <c r="E30" s="113">
        <v>54.822740338549984</v>
      </c>
      <c r="F30" s="115">
        <v>137320</v>
      </c>
      <c r="G30" s="114">
        <v>137504</v>
      </c>
      <c r="H30" s="114">
        <v>138438</v>
      </c>
      <c r="I30" s="114">
        <v>136796</v>
      </c>
      <c r="J30" s="140">
        <v>136805</v>
      </c>
      <c r="K30" s="114">
        <v>515</v>
      </c>
      <c r="L30" s="116">
        <v>0.37644822923138777</v>
      </c>
    </row>
    <row r="31" spans="1:12" s="110" customFormat="1" ht="15" customHeight="1" x14ac:dyDescent="0.2">
      <c r="A31" s="120"/>
      <c r="B31" s="119"/>
      <c r="C31" s="258" t="s">
        <v>107</v>
      </c>
      <c r="E31" s="113">
        <v>45.177259661450016</v>
      </c>
      <c r="F31" s="115">
        <v>113160</v>
      </c>
      <c r="G31" s="114">
        <v>113656</v>
      </c>
      <c r="H31" s="114">
        <v>113603</v>
      </c>
      <c r="I31" s="114">
        <v>112064</v>
      </c>
      <c r="J31" s="140">
        <v>112230</v>
      </c>
      <c r="K31" s="114">
        <v>930</v>
      </c>
      <c r="L31" s="116">
        <v>0.82865543972199951</v>
      </c>
    </row>
    <row r="32" spans="1:12" s="110" customFormat="1" ht="15" customHeight="1" x14ac:dyDescent="0.2">
      <c r="A32" s="120"/>
      <c r="B32" s="119" t="s">
        <v>117</v>
      </c>
      <c r="C32" s="258"/>
      <c r="E32" s="113">
        <v>11.882410024893465</v>
      </c>
      <c r="F32" s="115">
        <v>33795</v>
      </c>
      <c r="G32" s="114">
        <v>33223</v>
      </c>
      <c r="H32" s="114">
        <v>33437</v>
      </c>
      <c r="I32" s="114">
        <v>32381</v>
      </c>
      <c r="J32" s="140">
        <v>31518</v>
      </c>
      <c r="K32" s="114">
        <v>2277</v>
      </c>
      <c r="L32" s="116">
        <v>7.2244431753283838</v>
      </c>
    </row>
    <row r="33" spans="1:12" s="110" customFormat="1" ht="15" customHeight="1" x14ac:dyDescent="0.2">
      <c r="A33" s="120"/>
      <c r="B33" s="119"/>
      <c r="C33" s="258" t="s">
        <v>106</v>
      </c>
      <c r="E33" s="113">
        <v>63.308181683681021</v>
      </c>
      <c r="F33" s="115">
        <v>21395</v>
      </c>
      <c r="G33" s="114">
        <v>20966</v>
      </c>
      <c r="H33" s="114">
        <v>21290</v>
      </c>
      <c r="I33" s="114">
        <v>20680</v>
      </c>
      <c r="J33" s="140">
        <v>20062</v>
      </c>
      <c r="K33" s="114">
        <v>1333</v>
      </c>
      <c r="L33" s="116">
        <v>6.6444023527066092</v>
      </c>
    </row>
    <row r="34" spans="1:12" s="110" customFormat="1" ht="15" customHeight="1" x14ac:dyDescent="0.2">
      <c r="A34" s="120"/>
      <c r="B34" s="119"/>
      <c r="C34" s="258" t="s">
        <v>107</v>
      </c>
      <c r="E34" s="113">
        <v>36.691818316318979</v>
      </c>
      <c r="F34" s="115">
        <v>12400</v>
      </c>
      <c r="G34" s="114">
        <v>12257</v>
      </c>
      <c r="H34" s="114">
        <v>12147</v>
      </c>
      <c r="I34" s="114">
        <v>11701</v>
      </c>
      <c r="J34" s="140">
        <v>11456</v>
      </c>
      <c r="K34" s="114">
        <v>944</v>
      </c>
      <c r="L34" s="116">
        <v>8.2402234636871512</v>
      </c>
    </row>
    <row r="35" spans="1:12" s="110" customFormat="1" ht="24.95" customHeight="1" x14ac:dyDescent="0.2">
      <c r="A35" s="606" t="s">
        <v>190</v>
      </c>
      <c r="B35" s="607"/>
      <c r="C35" s="607"/>
      <c r="D35" s="608"/>
      <c r="E35" s="113">
        <v>69.6348958553085</v>
      </c>
      <c r="F35" s="115">
        <v>198050</v>
      </c>
      <c r="G35" s="114">
        <v>198156</v>
      </c>
      <c r="H35" s="114">
        <v>200388</v>
      </c>
      <c r="I35" s="114">
        <v>196097</v>
      </c>
      <c r="J35" s="140">
        <v>196188</v>
      </c>
      <c r="K35" s="114">
        <v>1862</v>
      </c>
      <c r="L35" s="116">
        <v>0.94908964870430401</v>
      </c>
    </row>
    <row r="36" spans="1:12" s="110" customFormat="1" ht="15" customHeight="1" x14ac:dyDescent="0.2">
      <c r="A36" s="120"/>
      <c r="B36" s="119"/>
      <c r="C36" s="258" t="s">
        <v>106</v>
      </c>
      <c r="E36" s="113">
        <v>68.730623579904062</v>
      </c>
      <c r="F36" s="115">
        <v>136121</v>
      </c>
      <c r="G36" s="114">
        <v>135952</v>
      </c>
      <c r="H36" s="114">
        <v>137544</v>
      </c>
      <c r="I36" s="114">
        <v>134826</v>
      </c>
      <c r="J36" s="140">
        <v>134578</v>
      </c>
      <c r="K36" s="114">
        <v>1543</v>
      </c>
      <c r="L36" s="116">
        <v>1.1465469839052445</v>
      </c>
    </row>
    <row r="37" spans="1:12" s="110" customFormat="1" ht="15" customHeight="1" x14ac:dyDescent="0.2">
      <c r="A37" s="120"/>
      <c r="B37" s="119"/>
      <c r="C37" s="258" t="s">
        <v>107</v>
      </c>
      <c r="E37" s="113">
        <v>31.269376420095934</v>
      </c>
      <c r="F37" s="115">
        <v>61929</v>
      </c>
      <c r="G37" s="114">
        <v>62204</v>
      </c>
      <c r="H37" s="114">
        <v>62844</v>
      </c>
      <c r="I37" s="114">
        <v>61271</v>
      </c>
      <c r="J37" s="140">
        <v>61610</v>
      </c>
      <c r="K37" s="114">
        <v>319</v>
      </c>
      <c r="L37" s="116">
        <v>0.51777308878428829</v>
      </c>
    </row>
    <row r="38" spans="1:12" s="110" customFormat="1" ht="15" customHeight="1" x14ac:dyDescent="0.2">
      <c r="A38" s="120"/>
      <c r="B38" s="119" t="s">
        <v>182</v>
      </c>
      <c r="C38" s="258"/>
      <c r="E38" s="113">
        <v>30.365104144691504</v>
      </c>
      <c r="F38" s="115">
        <v>86362</v>
      </c>
      <c r="G38" s="114">
        <v>86354</v>
      </c>
      <c r="H38" s="114">
        <v>85221</v>
      </c>
      <c r="I38" s="114">
        <v>85287</v>
      </c>
      <c r="J38" s="140">
        <v>84507</v>
      </c>
      <c r="K38" s="114">
        <v>1855</v>
      </c>
      <c r="L38" s="116">
        <v>2.1950844308755486</v>
      </c>
    </row>
    <row r="39" spans="1:12" s="110" customFormat="1" ht="15" customHeight="1" x14ac:dyDescent="0.2">
      <c r="A39" s="120"/>
      <c r="B39" s="119"/>
      <c r="C39" s="258" t="s">
        <v>106</v>
      </c>
      <c r="E39" s="113">
        <v>26.269655635580463</v>
      </c>
      <c r="F39" s="115">
        <v>22687</v>
      </c>
      <c r="G39" s="114">
        <v>22604</v>
      </c>
      <c r="H39" s="114">
        <v>22268</v>
      </c>
      <c r="I39" s="114">
        <v>22743</v>
      </c>
      <c r="J39" s="140">
        <v>22384</v>
      </c>
      <c r="K39" s="114">
        <v>303</v>
      </c>
      <c r="L39" s="116">
        <v>1.3536454610436026</v>
      </c>
    </row>
    <row r="40" spans="1:12" s="110" customFormat="1" ht="15" customHeight="1" x14ac:dyDescent="0.2">
      <c r="A40" s="120"/>
      <c r="B40" s="119"/>
      <c r="C40" s="258" t="s">
        <v>107</v>
      </c>
      <c r="E40" s="113">
        <v>73.730344364419537</v>
      </c>
      <c r="F40" s="115">
        <v>63675</v>
      </c>
      <c r="G40" s="114">
        <v>63750</v>
      </c>
      <c r="H40" s="114">
        <v>62953</v>
      </c>
      <c r="I40" s="114">
        <v>62544</v>
      </c>
      <c r="J40" s="140">
        <v>62123</v>
      </c>
      <c r="K40" s="114">
        <v>1552</v>
      </c>
      <c r="L40" s="116">
        <v>2.4982695619979718</v>
      </c>
    </row>
    <row r="41" spans="1:12" s="110" customFormat="1" ht="24.75" customHeight="1" x14ac:dyDescent="0.2">
      <c r="A41" s="606" t="s">
        <v>519</v>
      </c>
      <c r="B41" s="607"/>
      <c r="C41" s="607"/>
      <c r="D41" s="608"/>
      <c r="E41" s="113">
        <v>4.3929229427731604</v>
      </c>
      <c r="F41" s="115">
        <v>12494</v>
      </c>
      <c r="G41" s="114">
        <v>13875</v>
      </c>
      <c r="H41" s="114">
        <v>14139</v>
      </c>
      <c r="I41" s="114">
        <v>10708</v>
      </c>
      <c r="J41" s="140">
        <v>12408</v>
      </c>
      <c r="K41" s="114">
        <v>86</v>
      </c>
      <c r="L41" s="116">
        <v>0.69310122501611859</v>
      </c>
    </row>
    <row r="42" spans="1:12" s="110" customFormat="1" ht="15" customHeight="1" x14ac:dyDescent="0.2">
      <c r="A42" s="120"/>
      <c r="B42" s="119"/>
      <c r="C42" s="258" t="s">
        <v>106</v>
      </c>
      <c r="E42" s="113">
        <v>56.931327036977748</v>
      </c>
      <c r="F42" s="115">
        <v>7113</v>
      </c>
      <c r="G42" s="114">
        <v>7947</v>
      </c>
      <c r="H42" s="114">
        <v>8109</v>
      </c>
      <c r="I42" s="114">
        <v>6076</v>
      </c>
      <c r="J42" s="140">
        <v>6994</v>
      </c>
      <c r="K42" s="114">
        <v>119</v>
      </c>
      <c r="L42" s="116">
        <v>1.701458392908207</v>
      </c>
    </row>
    <row r="43" spans="1:12" s="110" customFormat="1" ht="15" customHeight="1" x14ac:dyDescent="0.2">
      <c r="A43" s="123"/>
      <c r="B43" s="124"/>
      <c r="C43" s="260" t="s">
        <v>107</v>
      </c>
      <c r="D43" s="261"/>
      <c r="E43" s="125">
        <v>43.068672963022252</v>
      </c>
      <c r="F43" s="143">
        <v>5381</v>
      </c>
      <c r="G43" s="144">
        <v>5928</v>
      </c>
      <c r="H43" s="144">
        <v>6030</v>
      </c>
      <c r="I43" s="144">
        <v>4632</v>
      </c>
      <c r="J43" s="145">
        <v>5414</v>
      </c>
      <c r="K43" s="144">
        <v>-33</v>
      </c>
      <c r="L43" s="146">
        <v>-0.60953084595493168</v>
      </c>
    </row>
    <row r="44" spans="1:12" s="110" customFormat="1" ht="45.75" customHeight="1" x14ac:dyDescent="0.2">
      <c r="A44" s="606" t="s">
        <v>191</v>
      </c>
      <c r="B44" s="607"/>
      <c r="C44" s="607"/>
      <c r="D44" s="608"/>
      <c r="E44" s="113">
        <v>0.84279144339901269</v>
      </c>
      <c r="F44" s="115">
        <v>2397</v>
      </c>
      <c r="G44" s="114">
        <v>2429</v>
      </c>
      <c r="H44" s="114">
        <v>2431</v>
      </c>
      <c r="I44" s="114">
        <v>2263</v>
      </c>
      <c r="J44" s="140">
        <v>2370</v>
      </c>
      <c r="K44" s="114">
        <v>27</v>
      </c>
      <c r="L44" s="116">
        <v>1.139240506329114</v>
      </c>
    </row>
    <row r="45" spans="1:12" s="110" customFormat="1" ht="15" customHeight="1" x14ac:dyDescent="0.2">
      <c r="A45" s="120"/>
      <c r="B45" s="119"/>
      <c r="C45" s="258" t="s">
        <v>106</v>
      </c>
      <c r="E45" s="113">
        <v>60.5340008343763</v>
      </c>
      <c r="F45" s="115">
        <v>1451</v>
      </c>
      <c r="G45" s="114">
        <v>1482</v>
      </c>
      <c r="H45" s="114">
        <v>1471</v>
      </c>
      <c r="I45" s="114">
        <v>1354</v>
      </c>
      <c r="J45" s="140">
        <v>1420</v>
      </c>
      <c r="K45" s="114">
        <v>31</v>
      </c>
      <c r="L45" s="116">
        <v>2.183098591549296</v>
      </c>
    </row>
    <row r="46" spans="1:12" s="110" customFormat="1" ht="15" customHeight="1" x14ac:dyDescent="0.2">
      <c r="A46" s="123"/>
      <c r="B46" s="124"/>
      <c r="C46" s="260" t="s">
        <v>107</v>
      </c>
      <c r="D46" s="261"/>
      <c r="E46" s="125">
        <v>39.4659991656237</v>
      </c>
      <c r="F46" s="143">
        <v>946</v>
      </c>
      <c r="G46" s="144">
        <v>947</v>
      </c>
      <c r="H46" s="144">
        <v>960</v>
      </c>
      <c r="I46" s="144">
        <v>909</v>
      </c>
      <c r="J46" s="145">
        <v>950</v>
      </c>
      <c r="K46" s="144">
        <v>-4</v>
      </c>
      <c r="L46" s="146">
        <v>-0.42105263157894735</v>
      </c>
    </row>
    <row r="47" spans="1:12" s="110" customFormat="1" ht="39" customHeight="1" x14ac:dyDescent="0.2">
      <c r="A47" s="606" t="s">
        <v>520</v>
      </c>
      <c r="B47" s="610"/>
      <c r="C47" s="610"/>
      <c r="D47" s="611"/>
      <c r="E47" s="113">
        <v>0.33507728225250694</v>
      </c>
      <c r="F47" s="115">
        <v>953</v>
      </c>
      <c r="G47" s="114">
        <v>980</v>
      </c>
      <c r="H47" s="114">
        <v>930</v>
      </c>
      <c r="I47" s="114">
        <v>868</v>
      </c>
      <c r="J47" s="140">
        <v>910</v>
      </c>
      <c r="K47" s="114">
        <v>43</v>
      </c>
      <c r="L47" s="116">
        <v>4.7252747252747254</v>
      </c>
    </row>
    <row r="48" spans="1:12" s="110" customFormat="1" ht="15" customHeight="1" x14ac:dyDescent="0.2">
      <c r="A48" s="120"/>
      <c r="B48" s="119"/>
      <c r="C48" s="258" t="s">
        <v>106</v>
      </c>
      <c r="E48" s="113">
        <v>38.509968520461697</v>
      </c>
      <c r="F48" s="115">
        <v>367</v>
      </c>
      <c r="G48" s="114">
        <v>376</v>
      </c>
      <c r="H48" s="114">
        <v>359</v>
      </c>
      <c r="I48" s="114">
        <v>333</v>
      </c>
      <c r="J48" s="140">
        <v>349</v>
      </c>
      <c r="K48" s="114">
        <v>18</v>
      </c>
      <c r="L48" s="116">
        <v>5.1575931232091694</v>
      </c>
    </row>
    <row r="49" spans="1:12" s="110" customFormat="1" ht="15" customHeight="1" x14ac:dyDescent="0.2">
      <c r="A49" s="123"/>
      <c r="B49" s="124"/>
      <c r="C49" s="260" t="s">
        <v>107</v>
      </c>
      <c r="D49" s="261"/>
      <c r="E49" s="125">
        <v>61.490031479538303</v>
      </c>
      <c r="F49" s="143">
        <v>586</v>
      </c>
      <c r="G49" s="144">
        <v>604</v>
      </c>
      <c r="H49" s="144">
        <v>571</v>
      </c>
      <c r="I49" s="144">
        <v>535</v>
      </c>
      <c r="J49" s="145">
        <v>561</v>
      </c>
      <c r="K49" s="144">
        <v>25</v>
      </c>
      <c r="L49" s="146">
        <v>4.4563279857397502</v>
      </c>
    </row>
    <row r="50" spans="1:12" s="110" customFormat="1" ht="24.95" customHeight="1" x14ac:dyDescent="0.2">
      <c r="A50" s="612" t="s">
        <v>192</v>
      </c>
      <c r="B50" s="613"/>
      <c r="C50" s="613"/>
      <c r="D50" s="614"/>
      <c r="E50" s="262">
        <v>13.273349928976273</v>
      </c>
      <c r="F50" s="263">
        <v>37751</v>
      </c>
      <c r="G50" s="264">
        <v>38602</v>
      </c>
      <c r="H50" s="264">
        <v>39177</v>
      </c>
      <c r="I50" s="264">
        <v>36539</v>
      </c>
      <c r="J50" s="265">
        <v>36023</v>
      </c>
      <c r="K50" s="263">
        <v>1728</v>
      </c>
      <c r="L50" s="266">
        <v>4.7969352913416428</v>
      </c>
    </row>
    <row r="51" spans="1:12" s="110" customFormat="1" ht="15" customHeight="1" x14ac:dyDescent="0.2">
      <c r="A51" s="120"/>
      <c r="B51" s="119"/>
      <c r="C51" s="258" t="s">
        <v>106</v>
      </c>
      <c r="E51" s="113">
        <v>59.791793594871656</v>
      </c>
      <c r="F51" s="115">
        <v>22572</v>
      </c>
      <c r="G51" s="114">
        <v>22962</v>
      </c>
      <c r="H51" s="114">
        <v>23425</v>
      </c>
      <c r="I51" s="114">
        <v>21899</v>
      </c>
      <c r="J51" s="140">
        <v>21407</v>
      </c>
      <c r="K51" s="114">
        <v>1165</v>
      </c>
      <c r="L51" s="116">
        <v>5.4421450927266779</v>
      </c>
    </row>
    <row r="52" spans="1:12" s="110" customFormat="1" ht="15" customHeight="1" x14ac:dyDescent="0.2">
      <c r="A52" s="120"/>
      <c r="B52" s="119"/>
      <c r="C52" s="258" t="s">
        <v>107</v>
      </c>
      <c r="E52" s="113">
        <v>40.208206405128344</v>
      </c>
      <c r="F52" s="115">
        <v>15179</v>
      </c>
      <c r="G52" s="114">
        <v>15640</v>
      </c>
      <c r="H52" s="114">
        <v>15752</v>
      </c>
      <c r="I52" s="114">
        <v>14640</v>
      </c>
      <c r="J52" s="140">
        <v>14616</v>
      </c>
      <c r="K52" s="114">
        <v>563</v>
      </c>
      <c r="L52" s="116">
        <v>3.8519430760810072</v>
      </c>
    </row>
    <row r="53" spans="1:12" s="110" customFormat="1" ht="15" customHeight="1" x14ac:dyDescent="0.2">
      <c r="A53" s="120"/>
      <c r="B53" s="119"/>
      <c r="C53" s="258" t="s">
        <v>187</v>
      </c>
      <c r="D53" s="110" t="s">
        <v>193</v>
      </c>
      <c r="E53" s="113">
        <v>23.382162061932135</v>
      </c>
      <c r="F53" s="115">
        <v>8827</v>
      </c>
      <c r="G53" s="114">
        <v>10322</v>
      </c>
      <c r="H53" s="114">
        <v>10591</v>
      </c>
      <c r="I53" s="114">
        <v>8024</v>
      </c>
      <c r="J53" s="140">
        <v>8726</v>
      </c>
      <c r="K53" s="114">
        <v>101</v>
      </c>
      <c r="L53" s="116">
        <v>1.1574604629841851</v>
      </c>
    </row>
    <row r="54" spans="1:12" s="110" customFormat="1" ht="15" customHeight="1" x14ac:dyDescent="0.2">
      <c r="A54" s="120"/>
      <c r="B54" s="119"/>
      <c r="D54" s="267" t="s">
        <v>194</v>
      </c>
      <c r="E54" s="113">
        <v>58.117140591367395</v>
      </c>
      <c r="F54" s="115">
        <v>5130</v>
      </c>
      <c r="G54" s="114">
        <v>5972</v>
      </c>
      <c r="H54" s="114">
        <v>6163</v>
      </c>
      <c r="I54" s="114">
        <v>4650</v>
      </c>
      <c r="J54" s="140">
        <v>5046</v>
      </c>
      <c r="K54" s="114">
        <v>84</v>
      </c>
      <c r="L54" s="116">
        <v>1.6646848989298455</v>
      </c>
    </row>
    <row r="55" spans="1:12" s="110" customFormat="1" ht="15" customHeight="1" x14ac:dyDescent="0.2">
      <c r="A55" s="120"/>
      <c r="B55" s="119"/>
      <c r="D55" s="267" t="s">
        <v>195</v>
      </c>
      <c r="E55" s="113">
        <v>41.882859408632605</v>
      </c>
      <c r="F55" s="115">
        <v>3697</v>
      </c>
      <c r="G55" s="114">
        <v>4350</v>
      </c>
      <c r="H55" s="114">
        <v>4428</v>
      </c>
      <c r="I55" s="114">
        <v>3374</v>
      </c>
      <c r="J55" s="140">
        <v>3680</v>
      </c>
      <c r="K55" s="114">
        <v>17</v>
      </c>
      <c r="L55" s="116">
        <v>0.46195652173913043</v>
      </c>
    </row>
    <row r="56" spans="1:12" s="110" customFormat="1" ht="15" customHeight="1" x14ac:dyDescent="0.2">
      <c r="A56" s="120"/>
      <c r="B56" s="119" t="s">
        <v>196</v>
      </c>
      <c r="C56" s="258"/>
      <c r="E56" s="113">
        <v>56.927977722458969</v>
      </c>
      <c r="F56" s="115">
        <v>161910</v>
      </c>
      <c r="G56" s="114">
        <v>161102</v>
      </c>
      <c r="H56" s="114">
        <v>162011</v>
      </c>
      <c r="I56" s="114">
        <v>161316</v>
      </c>
      <c r="J56" s="140">
        <v>161688</v>
      </c>
      <c r="K56" s="114">
        <v>222</v>
      </c>
      <c r="L56" s="116">
        <v>0.13730146949680866</v>
      </c>
    </row>
    <row r="57" spans="1:12" s="110" customFormat="1" ht="15" customHeight="1" x14ac:dyDescent="0.2">
      <c r="A57" s="120"/>
      <c r="B57" s="119"/>
      <c r="C57" s="258" t="s">
        <v>106</v>
      </c>
      <c r="E57" s="113">
        <v>54.50188376258415</v>
      </c>
      <c r="F57" s="115">
        <v>88244</v>
      </c>
      <c r="G57" s="114">
        <v>87636</v>
      </c>
      <c r="H57" s="114">
        <v>88438</v>
      </c>
      <c r="I57" s="114">
        <v>88204</v>
      </c>
      <c r="J57" s="140">
        <v>88287</v>
      </c>
      <c r="K57" s="114">
        <v>-43</v>
      </c>
      <c r="L57" s="116">
        <v>-4.8704792325030867E-2</v>
      </c>
    </row>
    <row r="58" spans="1:12" s="110" customFormat="1" ht="15" customHeight="1" x14ac:dyDescent="0.2">
      <c r="A58" s="120"/>
      <c r="B58" s="119"/>
      <c r="C58" s="258" t="s">
        <v>107</v>
      </c>
      <c r="E58" s="113">
        <v>45.49811623741585</v>
      </c>
      <c r="F58" s="115">
        <v>73666</v>
      </c>
      <c r="G58" s="114">
        <v>73466</v>
      </c>
      <c r="H58" s="114">
        <v>73573</v>
      </c>
      <c r="I58" s="114">
        <v>73112</v>
      </c>
      <c r="J58" s="140">
        <v>73401</v>
      </c>
      <c r="K58" s="114">
        <v>265</v>
      </c>
      <c r="L58" s="116">
        <v>0.3610305036716121</v>
      </c>
    </row>
    <row r="59" spans="1:12" s="110" customFormat="1" ht="15" customHeight="1" x14ac:dyDescent="0.2">
      <c r="A59" s="120"/>
      <c r="B59" s="119"/>
      <c r="C59" s="258" t="s">
        <v>105</v>
      </c>
      <c r="D59" s="110" t="s">
        <v>197</v>
      </c>
      <c r="E59" s="113">
        <v>93.869433635970594</v>
      </c>
      <c r="F59" s="115">
        <v>151984</v>
      </c>
      <c r="G59" s="114">
        <v>151166</v>
      </c>
      <c r="H59" s="114">
        <v>152106</v>
      </c>
      <c r="I59" s="114">
        <v>151522</v>
      </c>
      <c r="J59" s="140">
        <v>151951</v>
      </c>
      <c r="K59" s="114">
        <v>33</v>
      </c>
      <c r="L59" s="116">
        <v>2.171752736079394E-2</v>
      </c>
    </row>
    <row r="60" spans="1:12" s="110" customFormat="1" ht="15" customHeight="1" x14ac:dyDescent="0.2">
      <c r="A60" s="120"/>
      <c r="B60" s="119"/>
      <c r="C60" s="258"/>
      <c r="D60" s="267" t="s">
        <v>198</v>
      </c>
      <c r="E60" s="113">
        <v>53.209548373513002</v>
      </c>
      <c r="F60" s="115">
        <v>80870</v>
      </c>
      <c r="G60" s="114">
        <v>80253</v>
      </c>
      <c r="H60" s="114">
        <v>81072</v>
      </c>
      <c r="I60" s="114">
        <v>80923</v>
      </c>
      <c r="J60" s="140">
        <v>81060</v>
      </c>
      <c r="K60" s="114">
        <v>-190</v>
      </c>
      <c r="L60" s="116">
        <v>-0.23439427584505304</v>
      </c>
    </row>
    <row r="61" spans="1:12" s="110" customFormat="1" ht="15" customHeight="1" x14ac:dyDescent="0.2">
      <c r="A61" s="120"/>
      <c r="B61" s="119"/>
      <c r="C61" s="258"/>
      <c r="D61" s="267" t="s">
        <v>199</v>
      </c>
      <c r="E61" s="113">
        <v>46.790451626486998</v>
      </c>
      <c r="F61" s="115">
        <v>71114</v>
      </c>
      <c r="G61" s="114">
        <v>70913</v>
      </c>
      <c r="H61" s="114">
        <v>71034</v>
      </c>
      <c r="I61" s="114">
        <v>70599</v>
      </c>
      <c r="J61" s="140">
        <v>70891</v>
      </c>
      <c r="K61" s="114">
        <v>223</v>
      </c>
      <c r="L61" s="116">
        <v>0.31456743451213837</v>
      </c>
    </row>
    <row r="62" spans="1:12" s="110" customFormat="1" ht="15" customHeight="1" x14ac:dyDescent="0.2">
      <c r="A62" s="120"/>
      <c r="B62" s="119"/>
      <c r="C62" s="258"/>
      <c r="D62" s="258" t="s">
        <v>200</v>
      </c>
      <c r="E62" s="113">
        <v>6.1305663640293995</v>
      </c>
      <c r="F62" s="115">
        <v>9926</v>
      </c>
      <c r="G62" s="114">
        <v>9936</v>
      </c>
      <c r="H62" s="114">
        <v>9905</v>
      </c>
      <c r="I62" s="114">
        <v>9794</v>
      </c>
      <c r="J62" s="140">
        <v>9737</v>
      </c>
      <c r="K62" s="114">
        <v>189</v>
      </c>
      <c r="L62" s="116">
        <v>1.9410496046010064</v>
      </c>
    </row>
    <row r="63" spans="1:12" s="110" customFormat="1" ht="15" customHeight="1" x14ac:dyDescent="0.2">
      <c r="A63" s="120"/>
      <c r="B63" s="119"/>
      <c r="C63" s="258"/>
      <c r="D63" s="267" t="s">
        <v>198</v>
      </c>
      <c r="E63" s="113">
        <v>74.289744106387261</v>
      </c>
      <c r="F63" s="115">
        <v>7374</v>
      </c>
      <c r="G63" s="114">
        <v>7383</v>
      </c>
      <c r="H63" s="114">
        <v>7366</v>
      </c>
      <c r="I63" s="114">
        <v>7281</v>
      </c>
      <c r="J63" s="140">
        <v>7227</v>
      </c>
      <c r="K63" s="114">
        <v>147</v>
      </c>
      <c r="L63" s="116">
        <v>2.0340390203403902</v>
      </c>
    </row>
    <row r="64" spans="1:12" s="110" customFormat="1" ht="15" customHeight="1" x14ac:dyDescent="0.2">
      <c r="A64" s="120"/>
      <c r="B64" s="119"/>
      <c r="C64" s="258"/>
      <c r="D64" s="267" t="s">
        <v>199</v>
      </c>
      <c r="E64" s="113">
        <v>25.710255893612736</v>
      </c>
      <c r="F64" s="115">
        <v>2552</v>
      </c>
      <c r="G64" s="114">
        <v>2553</v>
      </c>
      <c r="H64" s="114">
        <v>2539</v>
      </c>
      <c r="I64" s="114">
        <v>2513</v>
      </c>
      <c r="J64" s="140">
        <v>2510</v>
      </c>
      <c r="K64" s="114">
        <v>42</v>
      </c>
      <c r="L64" s="116">
        <v>1.6733067729083666</v>
      </c>
    </row>
    <row r="65" spans="1:12" s="110" customFormat="1" ht="15" customHeight="1" x14ac:dyDescent="0.2">
      <c r="A65" s="120"/>
      <c r="B65" s="119" t="s">
        <v>201</v>
      </c>
      <c r="C65" s="258"/>
      <c r="E65" s="113">
        <v>19.519218598371378</v>
      </c>
      <c r="F65" s="115">
        <v>55515</v>
      </c>
      <c r="G65" s="114">
        <v>55128</v>
      </c>
      <c r="H65" s="114">
        <v>54384</v>
      </c>
      <c r="I65" s="114">
        <v>53785</v>
      </c>
      <c r="J65" s="140">
        <v>52816</v>
      </c>
      <c r="K65" s="114">
        <v>2699</v>
      </c>
      <c r="L65" s="116">
        <v>5.11019388064223</v>
      </c>
    </row>
    <row r="66" spans="1:12" s="110" customFormat="1" ht="15" customHeight="1" x14ac:dyDescent="0.2">
      <c r="A66" s="120"/>
      <c r="B66" s="119"/>
      <c r="C66" s="258" t="s">
        <v>106</v>
      </c>
      <c r="E66" s="113">
        <v>55.793929568585064</v>
      </c>
      <c r="F66" s="115">
        <v>30974</v>
      </c>
      <c r="G66" s="114">
        <v>30791</v>
      </c>
      <c r="H66" s="114">
        <v>30472</v>
      </c>
      <c r="I66" s="114">
        <v>30244</v>
      </c>
      <c r="J66" s="140">
        <v>29770</v>
      </c>
      <c r="K66" s="114">
        <v>1204</v>
      </c>
      <c r="L66" s="116">
        <v>4.0443399395364459</v>
      </c>
    </row>
    <row r="67" spans="1:12" s="110" customFormat="1" ht="15" customHeight="1" x14ac:dyDescent="0.2">
      <c r="A67" s="120"/>
      <c r="B67" s="119"/>
      <c r="C67" s="258" t="s">
        <v>107</v>
      </c>
      <c r="E67" s="113">
        <v>44.206070431414936</v>
      </c>
      <c r="F67" s="115">
        <v>24541</v>
      </c>
      <c r="G67" s="114">
        <v>24337</v>
      </c>
      <c r="H67" s="114">
        <v>23912</v>
      </c>
      <c r="I67" s="114">
        <v>23541</v>
      </c>
      <c r="J67" s="140">
        <v>23046</v>
      </c>
      <c r="K67" s="114">
        <v>1495</v>
      </c>
      <c r="L67" s="116">
        <v>6.4870259481037928</v>
      </c>
    </row>
    <row r="68" spans="1:12" s="110" customFormat="1" ht="15" customHeight="1" x14ac:dyDescent="0.2">
      <c r="A68" s="120"/>
      <c r="B68" s="119"/>
      <c r="C68" s="258" t="s">
        <v>105</v>
      </c>
      <c r="D68" s="110" t="s">
        <v>202</v>
      </c>
      <c r="E68" s="113">
        <v>19.688372511933711</v>
      </c>
      <c r="F68" s="115">
        <v>10930</v>
      </c>
      <c r="G68" s="114">
        <v>10642</v>
      </c>
      <c r="H68" s="114">
        <v>10234</v>
      </c>
      <c r="I68" s="114">
        <v>9928</v>
      </c>
      <c r="J68" s="140">
        <v>9414</v>
      </c>
      <c r="K68" s="114">
        <v>1516</v>
      </c>
      <c r="L68" s="116">
        <v>16.10367537709794</v>
      </c>
    </row>
    <row r="69" spans="1:12" s="110" customFormat="1" ht="15" customHeight="1" x14ac:dyDescent="0.2">
      <c r="A69" s="120"/>
      <c r="B69" s="119"/>
      <c r="C69" s="258"/>
      <c r="D69" s="267" t="s">
        <v>198</v>
      </c>
      <c r="E69" s="113">
        <v>50.393412625800551</v>
      </c>
      <c r="F69" s="115">
        <v>5508</v>
      </c>
      <c r="G69" s="114">
        <v>5337</v>
      </c>
      <c r="H69" s="114">
        <v>5165</v>
      </c>
      <c r="I69" s="114">
        <v>5040</v>
      </c>
      <c r="J69" s="140">
        <v>4769</v>
      </c>
      <c r="K69" s="114">
        <v>739</v>
      </c>
      <c r="L69" s="116">
        <v>15.495911092472216</v>
      </c>
    </row>
    <row r="70" spans="1:12" s="110" customFormat="1" ht="15" customHeight="1" x14ac:dyDescent="0.2">
      <c r="A70" s="120"/>
      <c r="B70" s="119"/>
      <c r="C70" s="258"/>
      <c r="D70" s="267" t="s">
        <v>199</v>
      </c>
      <c r="E70" s="113">
        <v>49.606587374199449</v>
      </c>
      <c r="F70" s="115">
        <v>5422</v>
      </c>
      <c r="G70" s="114">
        <v>5305</v>
      </c>
      <c r="H70" s="114">
        <v>5069</v>
      </c>
      <c r="I70" s="114">
        <v>4888</v>
      </c>
      <c r="J70" s="140">
        <v>4645</v>
      </c>
      <c r="K70" s="114">
        <v>777</v>
      </c>
      <c r="L70" s="116">
        <v>16.727664155005382</v>
      </c>
    </row>
    <row r="71" spans="1:12" s="110" customFormat="1" ht="15" customHeight="1" x14ac:dyDescent="0.2">
      <c r="A71" s="120"/>
      <c r="B71" s="119"/>
      <c r="C71" s="258"/>
      <c r="D71" s="110" t="s">
        <v>203</v>
      </c>
      <c r="E71" s="113">
        <v>73.153201837341257</v>
      </c>
      <c r="F71" s="115">
        <v>40611</v>
      </c>
      <c r="G71" s="114">
        <v>40563</v>
      </c>
      <c r="H71" s="114">
        <v>40257</v>
      </c>
      <c r="I71" s="114">
        <v>40074</v>
      </c>
      <c r="J71" s="140">
        <v>39653</v>
      </c>
      <c r="K71" s="114">
        <v>958</v>
      </c>
      <c r="L71" s="116">
        <v>2.4159584394623357</v>
      </c>
    </row>
    <row r="72" spans="1:12" s="110" customFormat="1" ht="15" customHeight="1" x14ac:dyDescent="0.2">
      <c r="A72" s="120"/>
      <c r="B72" s="119"/>
      <c r="C72" s="258"/>
      <c r="D72" s="267" t="s">
        <v>198</v>
      </c>
      <c r="E72" s="113">
        <v>56.964861736967819</v>
      </c>
      <c r="F72" s="115">
        <v>23134</v>
      </c>
      <c r="G72" s="114">
        <v>23127</v>
      </c>
      <c r="H72" s="114">
        <v>22997</v>
      </c>
      <c r="I72" s="114">
        <v>22961</v>
      </c>
      <c r="J72" s="140">
        <v>22767</v>
      </c>
      <c r="K72" s="114">
        <v>367</v>
      </c>
      <c r="L72" s="116">
        <v>1.6119822550182281</v>
      </c>
    </row>
    <row r="73" spans="1:12" s="110" customFormat="1" ht="15" customHeight="1" x14ac:dyDescent="0.2">
      <c r="A73" s="120"/>
      <c r="B73" s="119"/>
      <c r="C73" s="258"/>
      <c r="D73" s="267" t="s">
        <v>199</v>
      </c>
      <c r="E73" s="113">
        <v>43.035138263032181</v>
      </c>
      <c r="F73" s="115">
        <v>17477</v>
      </c>
      <c r="G73" s="114">
        <v>17436</v>
      </c>
      <c r="H73" s="114">
        <v>17260</v>
      </c>
      <c r="I73" s="114">
        <v>17113</v>
      </c>
      <c r="J73" s="140">
        <v>16886</v>
      </c>
      <c r="K73" s="114">
        <v>591</v>
      </c>
      <c r="L73" s="116">
        <v>3.4999407793438353</v>
      </c>
    </row>
    <row r="74" spans="1:12" s="110" customFormat="1" ht="15" customHeight="1" x14ac:dyDescent="0.2">
      <c r="A74" s="120"/>
      <c r="B74" s="119"/>
      <c r="C74" s="258"/>
      <c r="D74" s="110" t="s">
        <v>204</v>
      </c>
      <c r="E74" s="113">
        <v>7.1584256507250297</v>
      </c>
      <c r="F74" s="115">
        <v>3974</v>
      </c>
      <c r="G74" s="114">
        <v>3923</v>
      </c>
      <c r="H74" s="114">
        <v>3893</v>
      </c>
      <c r="I74" s="114">
        <v>3783</v>
      </c>
      <c r="J74" s="140">
        <v>3749</v>
      </c>
      <c r="K74" s="114">
        <v>225</v>
      </c>
      <c r="L74" s="116">
        <v>6.0016004267804748</v>
      </c>
    </row>
    <row r="75" spans="1:12" s="110" customFormat="1" ht="15" customHeight="1" x14ac:dyDescent="0.2">
      <c r="A75" s="120"/>
      <c r="B75" s="119"/>
      <c r="C75" s="258"/>
      <c r="D75" s="267" t="s">
        <v>198</v>
      </c>
      <c r="E75" s="113">
        <v>58.68142929038752</v>
      </c>
      <c r="F75" s="115">
        <v>2332</v>
      </c>
      <c r="G75" s="114">
        <v>2327</v>
      </c>
      <c r="H75" s="114">
        <v>2310</v>
      </c>
      <c r="I75" s="114">
        <v>2243</v>
      </c>
      <c r="J75" s="140">
        <v>2234</v>
      </c>
      <c r="K75" s="114">
        <v>98</v>
      </c>
      <c r="L75" s="116">
        <v>4.3867502238137872</v>
      </c>
    </row>
    <row r="76" spans="1:12" s="110" customFormat="1" ht="15" customHeight="1" x14ac:dyDescent="0.2">
      <c r="A76" s="120"/>
      <c r="B76" s="119"/>
      <c r="C76" s="258"/>
      <c r="D76" s="267" t="s">
        <v>199</v>
      </c>
      <c r="E76" s="113">
        <v>41.31857070961248</v>
      </c>
      <c r="F76" s="115">
        <v>1642</v>
      </c>
      <c r="G76" s="114">
        <v>1596</v>
      </c>
      <c r="H76" s="114">
        <v>1583</v>
      </c>
      <c r="I76" s="114">
        <v>1540</v>
      </c>
      <c r="J76" s="140">
        <v>1515</v>
      </c>
      <c r="K76" s="114">
        <v>127</v>
      </c>
      <c r="L76" s="116">
        <v>8.3828382838283826</v>
      </c>
    </row>
    <row r="77" spans="1:12" s="110" customFormat="1" ht="15" customHeight="1" x14ac:dyDescent="0.2">
      <c r="A77" s="533"/>
      <c r="B77" s="119" t="s">
        <v>205</v>
      </c>
      <c r="C77" s="268"/>
      <c r="D77" s="182"/>
      <c r="E77" s="113">
        <v>10.279453750193381</v>
      </c>
      <c r="F77" s="115">
        <v>29236</v>
      </c>
      <c r="G77" s="114">
        <v>29678</v>
      </c>
      <c r="H77" s="114">
        <v>30037</v>
      </c>
      <c r="I77" s="114">
        <v>29744</v>
      </c>
      <c r="J77" s="140">
        <v>30168</v>
      </c>
      <c r="K77" s="114">
        <v>-932</v>
      </c>
      <c r="L77" s="116">
        <v>-3.0893662158578628</v>
      </c>
    </row>
    <row r="78" spans="1:12" s="110" customFormat="1" ht="15" customHeight="1" x14ac:dyDescent="0.2">
      <c r="A78" s="120"/>
      <c r="B78" s="119"/>
      <c r="C78" s="268" t="s">
        <v>106</v>
      </c>
      <c r="D78" s="182"/>
      <c r="E78" s="113">
        <v>58.209057326583661</v>
      </c>
      <c r="F78" s="115">
        <v>17018</v>
      </c>
      <c r="G78" s="114">
        <v>17167</v>
      </c>
      <c r="H78" s="114">
        <v>17477</v>
      </c>
      <c r="I78" s="114">
        <v>17222</v>
      </c>
      <c r="J78" s="140">
        <v>17498</v>
      </c>
      <c r="K78" s="114">
        <v>-480</v>
      </c>
      <c r="L78" s="116">
        <v>-2.7431706480740656</v>
      </c>
    </row>
    <row r="79" spans="1:12" s="110" customFormat="1" ht="15" customHeight="1" x14ac:dyDescent="0.2">
      <c r="A79" s="123"/>
      <c r="B79" s="124"/>
      <c r="C79" s="260" t="s">
        <v>107</v>
      </c>
      <c r="D79" s="261"/>
      <c r="E79" s="125">
        <v>41.790942673416339</v>
      </c>
      <c r="F79" s="143">
        <v>12218</v>
      </c>
      <c r="G79" s="144">
        <v>12511</v>
      </c>
      <c r="H79" s="144">
        <v>12560</v>
      </c>
      <c r="I79" s="144">
        <v>12522</v>
      </c>
      <c r="J79" s="145">
        <v>12670</v>
      </c>
      <c r="K79" s="144">
        <v>-452</v>
      </c>
      <c r="L79" s="146">
        <v>-3.5674822415153908</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86:L86"/>
    <mergeCell ref="A35:D35"/>
    <mergeCell ref="A41:D41"/>
    <mergeCell ref="A44:D44"/>
    <mergeCell ref="A47:D47"/>
    <mergeCell ref="A50:D50"/>
    <mergeCell ref="A85:L85"/>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92" t="s">
        <v>97</v>
      </c>
      <c r="E8" s="592" t="s">
        <v>98</v>
      </c>
      <c r="F8" s="592" t="s">
        <v>99</v>
      </c>
      <c r="G8" s="592" t="s">
        <v>100</v>
      </c>
      <c r="H8" s="592" t="s">
        <v>101</v>
      </c>
      <c r="I8" s="590"/>
      <c r="J8" s="591"/>
    </row>
    <row r="9" spans="1:15" ht="12" customHeight="1" x14ac:dyDescent="0.2">
      <c r="A9" s="616"/>
      <c r="B9" s="617"/>
      <c r="C9" s="583"/>
      <c r="D9" s="593"/>
      <c r="E9" s="593"/>
      <c r="F9" s="593"/>
      <c r="G9" s="593"/>
      <c r="H9" s="593"/>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8" t="s">
        <v>104</v>
      </c>
      <c r="B11" s="619"/>
      <c r="C11" s="285">
        <v>100</v>
      </c>
      <c r="D11" s="115">
        <v>284412</v>
      </c>
      <c r="E11" s="114">
        <v>284510</v>
      </c>
      <c r="F11" s="114">
        <v>285609</v>
      </c>
      <c r="G11" s="114">
        <v>281384</v>
      </c>
      <c r="H11" s="140">
        <v>280695</v>
      </c>
      <c r="I11" s="115">
        <v>3717</v>
      </c>
      <c r="J11" s="116">
        <v>1.3242131138780526</v>
      </c>
    </row>
    <row r="12" spans="1:15" s="110" customFormat="1" ht="24.95" customHeight="1" x14ac:dyDescent="0.2">
      <c r="A12" s="193" t="s">
        <v>132</v>
      </c>
      <c r="B12" s="194" t="s">
        <v>133</v>
      </c>
      <c r="C12" s="113">
        <v>4.6763146421388686E-2</v>
      </c>
      <c r="D12" s="115">
        <v>133</v>
      </c>
      <c r="E12" s="114">
        <v>139</v>
      </c>
      <c r="F12" s="114">
        <v>147</v>
      </c>
      <c r="G12" s="114">
        <v>139</v>
      </c>
      <c r="H12" s="140">
        <v>130</v>
      </c>
      <c r="I12" s="115">
        <v>3</v>
      </c>
      <c r="J12" s="116">
        <v>2.3076923076923075</v>
      </c>
    </row>
    <row r="13" spans="1:15" s="110" customFormat="1" ht="24.95" customHeight="1" x14ac:dyDescent="0.2">
      <c r="A13" s="193" t="s">
        <v>134</v>
      </c>
      <c r="B13" s="199" t="s">
        <v>214</v>
      </c>
      <c r="C13" s="113">
        <v>1.5189232521834521</v>
      </c>
      <c r="D13" s="115">
        <v>4320</v>
      </c>
      <c r="E13" s="114">
        <v>4237</v>
      </c>
      <c r="F13" s="114">
        <v>4131</v>
      </c>
      <c r="G13" s="114">
        <v>4167</v>
      </c>
      <c r="H13" s="140">
        <v>4152</v>
      </c>
      <c r="I13" s="115">
        <v>168</v>
      </c>
      <c r="J13" s="116">
        <v>4.0462427745664744</v>
      </c>
    </row>
    <row r="14" spans="1:15" s="287" customFormat="1" ht="24" customHeight="1" x14ac:dyDescent="0.2">
      <c r="A14" s="193" t="s">
        <v>215</v>
      </c>
      <c r="B14" s="199" t="s">
        <v>137</v>
      </c>
      <c r="C14" s="113">
        <v>17.450740475085439</v>
      </c>
      <c r="D14" s="115">
        <v>49632</v>
      </c>
      <c r="E14" s="114">
        <v>49623</v>
      </c>
      <c r="F14" s="114">
        <v>50464</v>
      </c>
      <c r="G14" s="114">
        <v>48116</v>
      </c>
      <c r="H14" s="140">
        <v>47675</v>
      </c>
      <c r="I14" s="115">
        <v>1957</v>
      </c>
      <c r="J14" s="116">
        <v>4.1048767697954904</v>
      </c>
      <c r="K14" s="110"/>
      <c r="L14" s="110"/>
      <c r="M14" s="110"/>
      <c r="N14" s="110"/>
      <c r="O14" s="110"/>
    </row>
    <row r="15" spans="1:15" s="110" customFormat="1" ht="24.75" customHeight="1" x14ac:dyDescent="0.2">
      <c r="A15" s="193" t="s">
        <v>216</v>
      </c>
      <c r="B15" s="199" t="s">
        <v>217</v>
      </c>
      <c r="C15" s="113">
        <v>2.0997707551017539</v>
      </c>
      <c r="D15" s="115">
        <v>5972</v>
      </c>
      <c r="E15" s="114">
        <v>6094</v>
      </c>
      <c r="F15" s="114">
        <v>6132</v>
      </c>
      <c r="G15" s="114">
        <v>6040</v>
      </c>
      <c r="H15" s="140">
        <v>6091</v>
      </c>
      <c r="I15" s="115">
        <v>-119</v>
      </c>
      <c r="J15" s="116">
        <v>-1.9537021835494992</v>
      </c>
    </row>
    <row r="16" spans="1:15" s="287" customFormat="1" ht="24.95" customHeight="1" x14ac:dyDescent="0.2">
      <c r="A16" s="193" t="s">
        <v>218</v>
      </c>
      <c r="B16" s="199" t="s">
        <v>141</v>
      </c>
      <c r="C16" s="113">
        <v>14.668860666919821</v>
      </c>
      <c r="D16" s="115">
        <v>41720</v>
      </c>
      <c r="E16" s="114">
        <v>41565</v>
      </c>
      <c r="F16" s="114">
        <v>42367</v>
      </c>
      <c r="G16" s="114">
        <v>40179</v>
      </c>
      <c r="H16" s="140">
        <v>39639</v>
      </c>
      <c r="I16" s="115">
        <v>2081</v>
      </c>
      <c r="J16" s="116">
        <v>5.2498801685209013</v>
      </c>
      <c r="K16" s="110"/>
      <c r="L16" s="110"/>
      <c r="M16" s="110"/>
      <c r="N16" s="110"/>
      <c r="O16" s="110"/>
    </row>
    <row r="17" spans="1:15" s="110" customFormat="1" ht="24.95" customHeight="1" x14ac:dyDescent="0.2">
      <c r="A17" s="193" t="s">
        <v>219</v>
      </c>
      <c r="B17" s="199" t="s">
        <v>220</v>
      </c>
      <c r="C17" s="113">
        <v>0.68210905306386505</v>
      </c>
      <c r="D17" s="115">
        <v>1940</v>
      </c>
      <c r="E17" s="114">
        <v>1964</v>
      </c>
      <c r="F17" s="114">
        <v>1965</v>
      </c>
      <c r="G17" s="114">
        <v>1897</v>
      </c>
      <c r="H17" s="140">
        <v>1945</v>
      </c>
      <c r="I17" s="115">
        <v>-5</v>
      </c>
      <c r="J17" s="116">
        <v>-0.25706940874035988</v>
      </c>
    </row>
    <row r="18" spans="1:15" s="287" customFormat="1" ht="24.95" customHeight="1" x14ac:dyDescent="0.2">
      <c r="A18" s="201" t="s">
        <v>144</v>
      </c>
      <c r="B18" s="202" t="s">
        <v>145</v>
      </c>
      <c r="C18" s="113">
        <v>3.868683459207066</v>
      </c>
      <c r="D18" s="115">
        <v>11003</v>
      </c>
      <c r="E18" s="114">
        <v>11080</v>
      </c>
      <c r="F18" s="114">
        <v>11281</v>
      </c>
      <c r="G18" s="114">
        <v>10874</v>
      </c>
      <c r="H18" s="140">
        <v>10775</v>
      </c>
      <c r="I18" s="115">
        <v>228</v>
      </c>
      <c r="J18" s="116">
        <v>2.1160092807424595</v>
      </c>
      <c r="K18" s="110"/>
      <c r="L18" s="110"/>
      <c r="M18" s="110"/>
      <c r="N18" s="110"/>
      <c r="O18" s="110"/>
    </row>
    <row r="19" spans="1:15" s="110" customFormat="1" ht="24.95" customHeight="1" x14ac:dyDescent="0.2">
      <c r="A19" s="193" t="s">
        <v>146</v>
      </c>
      <c r="B19" s="199" t="s">
        <v>147</v>
      </c>
      <c r="C19" s="113">
        <v>12.022347861552959</v>
      </c>
      <c r="D19" s="115">
        <v>34193</v>
      </c>
      <c r="E19" s="114">
        <v>34510</v>
      </c>
      <c r="F19" s="114">
        <v>34570</v>
      </c>
      <c r="G19" s="114">
        <v>33827</v>
      </c>
      <c r="H19" s="140">
        <v>33952</v>
      </c>
      <c r="I19" s="115">
        <v>241</v>
      </c>
      <c r="J19" s="116">
        <v>0.70982563619227146</v>
      </c>
    </row>
    <row r="20" spans="1:15" s="287" customFormat="1" ht="24.95" customHeight="1" x14ac:dyDescent="0.2">
      <c r="A20" s="193" t="s">
        <v>148</v>
      </c>
      <c r="B20" s="199" t="s">
        <v>149</v>
      </c>
      <c r="C20" s="113">
        <v>10.338171385173622</v>
      </c>
      <c r="D20" s="115">
        <v>29403</v>
      </c>
      <c r="E20" s="114">
        <v>29456</v>
      </c>
      <c r="F20" s="114">
        <v>29427</v>
      </c>
      <c r="G20" s="114">
        <v>28970</v>
      </c>
      <c r="H20" s="140">
        <v>29135</v>
      </c>
      <c r="I20" s="115">
        <v>268</v>
      </c>
      <c r="J20" s="116">
        <v>0.91985584348721472</v>
      </c>
      <c r="K20" s="110"/>
      <c r="L20" s="110"/>
      <c r="M20" s="110"/>
      <c r="N20" s="110"/>
      <c r="O20" s="110"/>
    </row>
    <row r="21" spans="1:15" s="110" customFormat="1" ht="24.95" customHeight="1" x14ac:dyDescent="0.2">
      <c r="A21" s="201" t="s">
        <v>150</v>
      </c>
      <c r="B21" s="202" t="s">
        <v>151</v>
      </c>
      <c r="C21" s="113">
        <v>2.8413006483552028</v>
      </c>
      <c r="D21" s="115">
        <v>8081</v>
      </c>
      <c r="E21" s="114">
        <v>8434</v>
      </c>
      <c r="F21" s="114">
        <v>8428</v>
      </c>
      <c r="G21" s="114">
        <v>8318</v>
      </c>
      <c r="H21" s="140">
        <v>8241</v>
      </c>
      <c r="I21" s="115">
        <v>-160</v>
      </c>
      <c r="J21" s="116">
        <v>-1.9415119524329572</v>
      </c>
    </row>
    <row r="22" spans="1:15" s="110" customFormat="1" ht="24.95" customHeight="1" x14ac:dyDescent="0.2">
      <c r="A22" s="201" t="s">
        <v>152</v>
      </c>
      <c r="B22" s="199" t="s">
        <v>153</v>
      </c>
      <c r="C22" s="113">
        <v>4.0782386115916349</v>
      </c>
      <c r="D22" s="115">
        <v>11599</v>
      </c>
      <c r="E22" s="114">
        <v>11426</v>
      </c>
      <c r="F22" s="114">
        <v>11315</v>
      </c>
      <c r="G22" s="114">
        <v>11048</v>
      </c>
      <c r="H22" s="140">
        <v>10905</v>
      </c>
      <c r="I22" s="115">
        <v>694</v>
      </c>
      <c r="J22" s="116">
        <v>6.3640531866116463</v>
      </c>
    </row>
    <row r="23" spans="1:15" s="110" customFormat="1" ht="24.95" customHeight="1" x14ac:dyDescent="0.2">
      <c r="A23" s="193" t="s">
        <v>154</v>
      </c>
      <c r="B23" s="199" t="s">
        <v>155</v>
      </c>
      <c r="C23" s="113">
        <v>2.121921719196096</v>
      </c>
      <c r="D23" s="115">
        <v>6035</v>
      </c>
      <c r="E23" s="114">
        <v>6222</v>
      </c>
      <c r="F23" s="114">
        <v>6335</v>
      </c>
      <c r="G23" s="114">
        <v>6317</v>
      </c>
      <c r="H23" s="140">
        <v>6405</v>
      </c>
      <c r="I23" s="115">
        <v>-370</v>
      </c>
      <c r="J23" s="116">
        <v>-5.7767369242779081</v>
      </c>
    </row>
    <row r="24" spans="1:15" s="110" customFormat="1" ht="24.95" customHeight="1" x14ac:dyDescent="0.2">
      <c r="A24" s="193" t="s">
        <v>156</v>
      </c>
      <c r="B24" s="199" t="s">
        <v>221</v>
      </c>
      <c r="C24" s="113">
        <v>9.4145113427000275</v>
      </c>
      <c r="D24" s="115">
        <v>26776</v>
      </c>
      <c r="E24" s="114">
        <v>26594</v>
      </c>
      <c r="F24" s="114">
        <v>26036</v>
      </c>
      <c r="G24" s="114">
        <v>28065</v>
      </c>
      <c r="H24" s="140">
        <v>28129</v>
      </c>
      <c r="I24" s="115">
        <v>-1353</v>
      </c>
      <c r="J24" s="116">
        <v>-4.8099825802552525</v>
      </c>
    </row>
    <row r="25" spans="1:15" s="110" customFormat="1" ht="24.95" customHeight="1" x14ac:dyDescent="0.2">
      <c r="A25" s="193" t="s">
        <v>222</v>
      </c>
      <c r="B25" s="204" t="s">
        <v>159</v>
      </c>
      <c r="C25" s="113">
        <v>5.637244560707706</v>
      </c>
      <c r="D25" s="115">
        <v>16033</v>
      </c>
      <c r="E25" s="114">
        <v>15983</v>
      </c>
      <c r="F25" s="114">
        <v>16227</v>
      </c>
      <c r="G25" s="114">
        <v>16115</v>
      </c>
      <c r="H25" s="140">
        <v>16140</v>
      </c>
      <c r="I25" s="115">
        <v>-107</v>
      </c>
      <c r="J25" s="116">
        <v>-0.66294919454770751</v>
      </c>
    </row>
    <row r="26" spans="1:15" s="110" customFormat="1" ht="24.95" customHeight="1" x14ac:dyDescent="0.2">
      <c r="A26" s="201">
        <v>782.78300000000002</v>
      </c>
      <c r="B26" s="203" t="s">
        <v>160</v>
      </c>
      <c r="C26" s="113">
        <v>3.5054779685807911</v>
      </c>
      <c r="D26" s="115">
        <v>9970</v>
      </c>
      <c r="E26" s="114">
        <v>9484</v>
      </c>
      <c r="F26" s="114">
        <v>10599</v>
      </c>
      <c r="G26" s="114">
        <v>10523</v>
      </c>
      <c r="H26" s="140">
        <v>10168</v>
      </c>
      <c r="I26" s="115">
        <v>-198</v>
      </c>
      <c r="J26" s="116">
        <v>-1.9472856018882769</v>
      </c>
    </row>
    <row r="27" spans="1:15" s="110" customFormat="1" ht="24.95" customHeight="1" x14ac:dyDescent="0.2">
      <c r="A27" s="193" t="s">
        <v>161</v>
      </c>
      <c r="B27" s="199" t="s">
        <v>223</v>
      </c>
      <c r="C27" s="113">
        <v>3.9541228921423848</v>
      </c>
      <c r="D27" s="115">
        <v>11246</v>
      </c>
      <c r="E27" s="114">
        <v>11230</v>
      </c>
      <c r="F27" s="114">
        <v>11145</v>
      </c>
      <c r="G27" s="114">
        <v>10907</v>
      </c>
      <c r="H27" s="140">
        <v>10897</v>
      </c>
      <c r="I27" s="115">
        <v>349</v>
      </c>
      <c r="J27" s="116">
        <v>3.2027163439478756</v>
      </c>
    </row>
    <row r="28" spans="1:15" s="110" customFormat="1" ht="24.95" customHeight="1" x14ac:dyDescent="0.2">
      <c r="A28" s="193" t="s">
        <v>163</v>
      </c>
      <c r="B28" s="199" t="s">
        <v>164</v>
      </c>
      <c r="C28" s="113">
        <v>4.8763765241972914</v>
      </c>
      <c r="D28" s="115">
        <v>13869</v>
      </c>
      <c r="E28" s="114">
        <v>13967</v>
      </c>
      <c r="F28" s="114">
        <v>13876</v>
      </c>
      <c r="G28" s="114">
        <v>13482</v>
      </c>
      <c r="H28" s="140">
        <v>13419</v>
      </c>
      <c r="I28" s="115">
        <v>450</v>
      </c>
      <c r="J28" s="116">
        <v>3.3534540576794098</v>
      </c>
    </row>
    <row r="29" spans="1:15" s="110" customFormat="1" ht="24.95" customHeight="1" x14ac:dyDescent="0.2">
      <c r="A29" s="193">
        <v>86</v>
      </c>
      <c r="B29" s="199" t="s">
        <v>165</v>
      </c>
      <c r="C29" s="113">
        <v>6.9743892662756846</v>
      </c>
      <c r="D29" s="115">
        <v>19836</v>
      </c>
      <c r="E29" s="114">
        <v>19862</v>
      </c>
      <c r="F29" s="114">
        <v>19722</v>
      </c>
      <c r="G29" s="114">
        <v>19146</v>
      </c>
      <c r="H29" s="140">
        <v>19124</v>
      </c>
      <c r="I29" s="115">
        <v>712</v>
      </c>
      <c r="J29" s="116">
        <v>3.7230704873457436</v>
      </c>
    </row>
    <row r="30" spans="1:15" s="110" customFormat="1" ht="24.95" customHeight="1" x14ac:dyDescent="0.2">
      <c r="A30" s="193">
        <v>87.88</v>
      </c>
      <c r="B30" s="204" t="s">
        <v>166</v>
      </c>
      <c r="C30" s="113">
        <v>6.6751754496997311</v>
      </c>
      <c r="D30" s="115">
        <v>18985</v>
      </c>
      <c r="E30" s="114">
        <v>18957</v>
      </c>
      <c r="F30" s="114">
        <v>18555</v>
      </c>
      <c r="G30" s="114">
        <v>18238</v>
      </c>
      <c r="H30" s="140">
        <v>18269</v>
      </c>
      <c r="I30" s="115">
        <v>716</v>
      </c>
      <c r="J30" s="116">
        <v>3.9192074005145328</v>
      </c>
    </row>
    <row r="31" spans="1:15" s="110" customFormat="1" ht="24.95" customHeight="1" x14ac:dyDescent="0.2">
      <c r="A31" s="193" t="s">
        <v>167</v>
      </c>
      <c r="B31" s="199" t="s">
        <v>168</v>
      </c>
      <c r="C31" s="113">
        <v>4.6706890004641153</v>
      </c>
      <c r="D31" s="115">
        <v>13284</v>
      </c>
      <c r="E31" s="114">
        <v>13297</v>
      </c>
      <c r="F31" s="114">
        <v>13344</v>
      </c>
      <c r="G31" s="114">
        <v>13131</v>
      </c>
      <c r="H31" s="140">
        <v>13178</v>
      </c>
      <c r="I31" s="115">
        <v>106</v>
      </c>
      <c r="J31" s="116">
        <v>0.80437092123235698</v>
      </c>
    </row>
    <row r="32" spans="1:15" s="110" customFormat="1" ht="24.95" customHeight="1" x14ac:dyDescent="0.2">
      <c r="A32" s="193"/>
      <c r="B32" s="288" t="s">
        <v>224</v>
      </c>
      <c r="C32" s="113" t="s">
        <v>513</v>
      </c>
      <c r="D32" s="115" t="s">
        <v>513</v>
      </c>
      <c r="E32" s="114" t="s">
        <v>513</v>
      </c>
      <c r="F32" s="114" t="s">
        <v>513</v>
      </c>
      <c r="G32" s="114" t="s">
        <v>513</v>
      </c>
      <c r="H32" s="140" t="s">
        <v>513</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4.6763146421388686E-2</v>
      </c>
      <c r="D34" s="115">
        <v>133</v>
      </c>
      <c r="E34" s="114">
        <v>139</v>
      </c>
      <c r="F34" s="114">
        <v>147</v>
      </c>
      <c r="G34" s="114">
        <v>139</v>
      </c>
      <c r="H34" s="140">
        <v>130</v>
      </c>
      <c r="I34" s="115">
        <v>3</v>
      </c>
      <c r="J34" s="116">
        <v>2.3076923076923075</v>
      </c>
    </row>
    <row r="35" spans="1:10" s="110" customFormat="1" ht="24.95" customHeight="1" x14ac:dyDescent="0.2">
      <c r="A35" s="292" t="s">
        <v>171</v>
      </c>
      <c r="B35" s="293" t="s">
        <v>172</v>
      </c>
      <c r="C35" s="113">
        <v>22.838347186475957</v>
      </c>
      <c r="D35" s="115">
        <v>64955</v>
      </c>
      <c r="E35" s="114">
        <v>64940</v>
      </c>
      <c r="F35" s="114">
        <v>65876</v>
      </c>
      <c r="G35" s="114">
        <v>63157</v>
      </c>
      <c r="H35" s="140">
        <v>62602</v>
      </c>
      <c r="I35" s="115">
        <v>2353</v>
      </c>
      <c r="J35" s="116">
        <v>3.7586658573208522</v>
      </c>
    </row>
    <row r="36" spans="1:10" s="110" customFormat="1" ht="24.95" customHeight="1" x14ac:dyDescent="0.2">
      <c r="A36" s="294" t="s">
        <v>173</v>
      </c>
      <c r="B36" s="295" t="s">
        <v>174</v>
      </c>
      <c r="C36" s="125">
        <v>77.109967230637238</v>
      </c>
      <c r="D36" s="143">
        <v>219310</v>
      </c>
      <c r="E36" s="144">
        <v>219422</v>
      </c>
      <c r="F36" s="144">
        <v>219579</v>
      </c>
      <c r="G36" s="144">
        <v>218087</v>
      </c>
      <c r="H36" s="145">
        <v>217962</v>
      </c>
      <c r="I36" s="143">
        <v>1348</v>
      </c>
      <c r="J36" s="146">
        <v>0.61845642818472946</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2020-09-25T07:32:45Z</dcterms:created>
  <dcterms:modified xsi:type="dcterms:W3CDTF">2020-09-28T08:07:07Z</dcterms:modified>
</cp:coreProperties>
</file>