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K44" i="24"/>
  <c r="I44" i="24"/>
  <c r="H44" i="24"/>
  <c r="D44" i="24"/>
  <c r="C44" i="24"/>
  <c r="M44" i="24" s="1"/>
  <c r="B44" i="24"/>
  <c r="J44" i="24" s="1"/>
  <c r="M43" i="24"/>
  <c r="L43" i="24"/>
  <c r="I43" i="24"/>
  <c r="H43" i="24"/>
  <c r="G43" i="24"/>
  <c r="F43" i="24"/>
  <c r="E43" i="24"/>
  <c r="D43" i="24"/>
  <c r="C43" i="24"/>
  <c r="B43" i="24"/>
  <c r="K43" i="24" s="1"/>
  <c r="L42" i="24"/>
  <c r="K42" i="24"/>
  <c r="I42" i="24"/>
  <c r="H42" i="24"/>
  <c r="D42" i="24"/>
  <c r="C42" i="24"/>
  <c r="M42" i="24" s="1"/>
  <c r="B42" i="24"/>
  <c r="J42" i="24" s="1"/>
  <c r="M41" i="24"/>
  <c r="L41" i="24"/>
  <c r="I41" i="24"/>
  <c r="H41" i="24"/>
  <c r="G41" i="24"/>
  <c r="F41" i="24"/>
  <c r="E41" i="24"/>
  <c r="D41" i="24"/>
  <c r="C41" i="24"/>
  <c r="B41" i="24"/>
  <c r="K41" i="24" s="1"/>
  <c r="L40" i="24"/>
  <c r="K40" i="24"/>
  <c r="I40" i="24"/>
  <c r="H40" i="24"/>
  <c r="D40" i="24"/>
  <c r="C40" i="24"/>
  <c r="M40" i="24" s="1"/>
  <c r="B40" i="24"/>
  <c r="J40" i="24" s="1"/>
  <c r="M36" i="24"/>
  <c r="L36" i="24"/>
  <c r="K36" i="24"/>
  <c r="J36" i="24"/>
  <c r="I36" i="24"/>
  <c r="H36" i="24"/>
  <c r="G36" i="24"/>
  <c r="F36" i="24"/>
  <c r="E36" i="24"/>
  <c r="D36" i="24"/>
  <c r="L57" i="15"/>
  <c r="K57" i="15"/>
  <c r="C38" i="24"/>
  <c r="I38" i="24" s="1"/>
  <c r="C37" i="24"/>
  <c r="C35" i="24"/>
  <c r="C34" i="24"/>
  <c r="C33" i="24"/>
  <c r="C32" i="24"/>
  <c r="C31" i="24"/>
  <c r="C30" i="24"/>
  <c r="C29" i="24"/>
  <c r="C28" i="24"/>
  <c r="C27" i="24"/>
  <c r="C26" i="24"/>
  <c r="C25" i="24"/>
  <c r="C24" i="24"/>
  <c r="C23"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22" i="24" l="1"/>
  <c r="H22" i="24"/>
  <c r="F22" i="24"/>
  <c r="D22" i="24"/>
  <c r="J22" i="24"/>
  <c r="F25" i="24"/>
  <c r="D25" i="24"/>
  <c r="J25" i="24"/>
  <c r="H25" i="24"/>
  <c r="K25" i="24"/>
  <c r="B45" i="24"/>
  <c r="B39" i="24"/>
  <c r="I20" i="24"/>
  <c r="M20" i="24"/>
  <c r="E20" i="24"/>
  <c r="L20" i="24"/>
  <c r="G20" i="24"/>
  <c r="G23" i="24"/>
  <c r="M23" i="24"/>
  <c r="E23" i="24"/>
  <c r="L23" i="24"/>
  <c r="I23" i="24"/>
  <c r="I37" i="24"/>
  <c r="G37" i="24"/>
  <c r="L37" i="24"/>
  <c r="M37" i="24"/>
  <c r="E37" i="24"/>
  <c r="K16" i="24"/>
  <c r="H16" i="24"/>
  <c r="F16" i="24"/>
  <c r="D16" i="24"/>
  <c r="J16" i="24"/>
  <c r="D19" i="24"/>
  <c r="J19" i="24"/>
  <c r="H19" i="24"/>
  <c r="K19" i="24"/>
  <c r="F19" i="24"/>
  <c r="K32" i="24"/>
  <c r="J32" i="24"/>
  <c r="H32" i="24"/>
  <c r="F32" i="24"/>
  <c r="D32" i="24"/>
  <c r="F35" i="24"/>
  <c r="D35" i="24"/>
  <c r="J35" i="24"/>
  <c r="H35" i="24"/>
  <c r="K35" i="24"/>
  <c r="I8" i="24"/>
  <c r="M8" i="24"/>
  <c r="E8" i="24"/>
  <c r="L8" i="24"/>
  <c r="G8" i="24"/>
  <c r="C14" i="24"/>
  <c r="C6" i="24"/>
  <c r="G17" i="24"/>
  <c r="M17" i="24"/>
  <c r="E17" i="24"/>
  <c r="L17" i="24"/>
  <c r="I17" i="24"/>
  <c r="I30" i="24"/>
  <c r="M30" i="24"/>
  <c r="E30" i="24"/>
  <c r="L30" i="24"/>
  <c r="G30" i="24"/>
  <c r="G33" i="24"/>
  <c r="M33" i="24"/>
  <c r="E33" i="24"/>
  <c r="L33" i="24"/>
  <c r="I33" i="24"/>
  <c r="D7" i="24"/>
  <c r="J7" i="24"/>
  <c r="H7" i="24"/>
  <c r="K7" i="24"/>
  <c r="F7" i="24"/>
  <c r="K26" i="24"/>
  <c r="J26" i="24"/>
  <c r="H26" i="24"/>
  <c r="F26" i="24"/>
  <c r="D26" i="24"/>
  <c r="F29" i="24"/>
  <c r="D29" i="24"/>
  <c r="J29" i="24"/>
  <c r="H29" i="24"/>
  <c r="K29" i="24"/>
  <c r="G7" i="24"/>
  <c r="M7" i="24"/>
  <c r="E7" i="24"/>
  <c r="L7" i="24"/>
  <c r="I7" i="24"/>
  <c r="G9" i="24"/>
  <c r="M9" i="24"/>
  <c r="E9" i="24"/>
  <c r="L9" i="24"/>
  <c r="I9" i="24"/>
  <c r="I24" i="24"/>
  <c r="M24" i="24"/>
  <c r="E24" i="24"/>
  <c r="L24" i="24"/>
  <c r="G24" i="24"/>
  <c r="G27" i="24"/>
  <c r="M27" i="24"/>
  <c r="E27" i="24"/>
  <c r="L27" i="24"/>
  <c r="I27" i="24"/>
  <c r="K8" i="24"/>
  <c r="H8" i="24"/>
  <c r="F8" i="24"/>
  <c r="D8" i="24"/>
  <c r="J8" i="24"/>
  <c r="K20" i="24"/>
  <c r="H20" i="24"/>
  <c r="F20" i="24"/>
  <c r="D20" i="24"/>
  <c r="J20" i="24"/>
  <c r="D23" i="24"/>
  <c r="J23" i="24"/>
  <c r="H23" i="24"/>
  <c r="K23" i="24"/>
  <c r="F23" i="24"/>
  <c r="H37" i="24"/>
  <c r="F37" i="24"/>
  <c r="D37" i="24"/>
  <c r="K37" i="24"/>
  <c r="J37" i="24"/>
  <c r="I18" i="24"/>
  <c r="M18" i="24"/>
  <c r="E18" i="24"/>
  <c r="L18" i="24"/>
  <c r="G18" i="24"/>
  <c r="G21" i="24"/>
  <c r="M21" i="24"/>
  <c r="E21" i="24"/>
  <c r="L21" i="24"/>
  <c r="I21" i="24"/>
  <c r="I34" i="24"/>
  <c r="M34" i="24"/>
  <c r="E34" i="24"/>
  <c r="L34" i="24"/>
  <c r="G34" i="24"/>
  <c r="B14" i="24"/>
  <c r="B6" i="24"/>
  <c r="D17" i="24"/>
  <c r="J17" i="24"/>
  <c r="H17" i="24"/>
  <c r="K17" i="24"/>
  <c r="F17" i="24"/>
  <c r="K30" i="24"/>
  <c r="J30" i="24"/>
  <c r="H30" i="24"/>
  <c r="F30" i="24"/>
  <c r="D30" i="24"/>
  <c r="F33" i="24"/>
  <c r="D33" i="24"/>
  <c r="J33" i="24"/>
  <c r="H33" i="24"/>
  <c r="K33" i="24"/>
  <c r="G15" i="24"/>
  <c r="M15" i="24"/>
  <c r="E15" i="24"/>
  <c r="L15" i="24"/>
  <c r="I15" i="24"/>
  <c r="I28" i="24"/>
  <c r="M28" i="24"/>
  <c r="E28" i="24"/>
  <c r="L28" i="24"/>
  <c r="G28" i="24"/>
  <c r="G31" i="24"/>
  <c r="M31" i="24"/>
  <c r="E31" i="24"/>
  <c r="L31" i="24"/>
  <c r="I31" i="24"/>
  <c r="K24" i="24"/>
  <c r="J24" i="24"/>
  <c r="H24" i="24"/>
  <c r="F24" i="24"/>
  <c r="D24" i="24"/>
  <c r="F27" i="24"/>
  <c r="D27" i="24"/>
  <c r="J27" i="24"/>
  <c r="H27" i="24"/>
  <c r="K27" i="24"/>
  <c r="I22" i="24"/>
  <c r="M22" i="24"/>
  <c r="E22" i="24"/>
  <c r="L22" i="24"/>
  <c r="G22" i="24"/>
  <c r="G25" i="24"/>
  <c r="M25" i="24"/>
  <c r="E25" i="24"/>
  <c r="L25" i="24"/>
  <c r="I25" i="24"/>
  <c r="C45" i="24"/>
  <c r="C39" i="24"/>
  <c r="K18" i="24"/>
  <c r="H18" i="24"/>
  <c r="F18" i="24"/>
  <c r="D18" i="24"/>
  <c r="J18" i="24"/>
  <c r="D21" i="24"/>
  <c r="J21" i="24"/>
  <c r="H21" i="24"/>
  <c r="K21" i="24"/>
  <c r="F21" i="24"/>
  <c r="K34" i="24"/>
  <c r="J34" i="24"/>
  <c r="H34" i="24"/>
  <c r="F34" i="24"/>
  <c r="D34" i="24"/>
  <c r="D38" i="24"/>
  <c r="K38" i="24"/>
  <c r="J38" i="24"/>
  <c r="H38" i="24"/>
  <c r="F38" i="24"/>
  <c r="I16" i="24"/>
  <c r="M16" i="24"/>
  <c r="E16" i="24"/>
  <c r="L16" i="24"/>
  <c r="G16" i="24"/>
  <c r="G19" i="24"/>
  <c r="M19" i="24"/>
  <c r="E19" i="24"/>
  <c r="L19" i="24"/>
  <c r="I19" i="24"/>
  <c r="I32" i="24"/>
  <c r="M32" i="24"/>
  <c r="E32" i="24"/>
  <c r="L32" i="24"/>
  <c r="G32" i="24"/>
  <c r="G35" i="24"/>
  <c r="M35" i="24"/>
  <c r="E35" i="24"/>
  <c r="L35" i="24"/>
  <c r="I35" i="24"/>
  <c r="D9" i="24"/>
  <c r="J9" i="24"/>
  <c r="H9" i="24"/>
  <c r="K9" i="24"/>
  <c r="F9" i="24"/>
  <c r="D15" i="24"/>
  <c r="J15" i="24"/>
  <c r="H15" i="24"/>
  <c r="K15" i="24"/>
  <c r="F15" i="24"/>
  <c r="K28" i="24"/>
  <c r="J28" i="24"/>
  <c r="H28" i="24"/>
  <c r="F28" i="24"/>
  <c r="D28" i="24"/>
  <c r="F31" i="24"/>
  <c r="D31" i="24"/>
  <c r="J31" i="24"/>
  <c r="H31" i="24"/>
  <c r="K31" i="24"/>
  <c r="I26" i="24"/>
  <c r="M26" i="24"/>
  <c r="E26" i="24"/>
  <c r="L26" i="24"/>
  <c r="G26" i="24"/>
  <c r="G29" i="24"/>
  <c r="M29" i="24"/>
  <c r="E29" i="24"/>
  <c r="L29" i="24"/>
  <c r="I29" i="24"/>
  <c r="M38" i="24"/>
  <c r="E38" i="24"/>
  <c r="L38" i="24"/>
  <c r="G38"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I75" i="24"/>
  <c r="I77" i="24" s="1"/>
  <c r="F40" i="24"/>
  <c r="J41" i="24"/>
  <c r="F42" i="24"/>
  <c r="J43" i="24"/>
  <c r="F44" i="24"/>
  <c r="G40" i="24"/>
  <c r="G42" i="24"/>
  <c r="G44" i="24"/>
  <c r="E40" i="24"/>
  <c r="E42" i="24"/>
  <c r="E44" i="24"/>
  <c r="I45" i="24" l="1"/>
  <c r="G45" i="24"/>
  <c r="M45" i="24"/>
  <c r="E45" i="24"/>
  <c r="L45" i="24"/>
  <c r="I6" i="24"/>
  <c r="M6" i="24"/>
  <c r="E6" i="24"/>
  <c r="L6" i="24"/>
  <c r="G6" i="24"/>
  <c r="J77" i="24"/>
  <c r="K6" i="24"/>
  <c r="H6" i="24"/>
  <c r="F6" i="24"/>
  <c r="D6" i="24"/>
  <c r="J6" i="24"/>
  <c r="I14" i="24"/>
  <c r="M14" i="24"/>
  <c r="E14" i="24"/>
  <c r="L14" i="24"/>
  <c r="G14" i="24"/>
  <c r="K77" i="24"/>
  <c r="K14" i="24"/>
  <c r="H14" i="24"/>
  <c r="F14" i="24"/>
  <c r="D14" i="24"/>
  <c r="J14" i="24"/>
  <c r="H39" i="24"/>
  <c r="F39" i="24"/>
  <c r="D39" i="24"/>
  <c r="K39" i="24"/>
  <c r="J39" i="24"/>
  <c r="H45" i="24"/>
  <c r="F45" i="24"/>
  <c r="D45" i="24"/>
  <c r="K45" i="24"/>
  <c r="J45" i="24"/>
  <c r="I78" i="24"/>
  <c r="I79" i="24"/>
  <c r="I39" i="24"/>
  <c r="G39" i="24"/>
  <c r="L39" i="24"/>
  <c r="M39" i="24"/>
  <c r="E39" i="24"/>
  <c r="I82" i="24" l="1"/>
  <c r="K79" i="24"/>
  <c r="K78" i="24"/>
  <c r="J79" i="24"/>
  <c r="I83" i="24" s="1"/>
  <c r="J78" i="24"/>
  <c r="I81" i="24" s="1"/>
</calcChain>
</file>

<file path=xl/sharedStrings.xml><?xml version="1.0" encoding="utf-8"?>
<sst xmlns="http://schemas.openxmlformats.org/spreadsheetml/2006/main" count="1669" uniqueCount="521">
  <si>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</si>
  <si>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</si>
  <si>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</si>
  <si>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</si>
  <si>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</si>
  <si>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</si>
  <si>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</si>
  <si>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</si>
  <si>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</si>
  <si>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</si>
  <si>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</si>
  <si>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</si>
  <si>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</si>
  <si>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Rhein-Erft-Kreis (05362)</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</si>
  <si>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</si>
  <si>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</si>
  <si>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</si>
  <si>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</si>
  <si>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</si>
  <si>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</si>
  <si>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</si>
  <si>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</si>
  <si>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</si>
  <si>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</si>
  <si>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</si>
  <si>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</si>
  <si>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</si>
  <si>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</si>
  <si>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</si>
  <si>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</si>
  <si>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</si>
  <si>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</si>
  <si>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</si>
  <si>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</si>
  <si>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</si>
  <si>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</si>
  <si>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</si>
  <si>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</si>
  <si>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</si>
  <si>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</si>
  <si>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</si>
  <si>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</si>
  <si>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</si>
  <si>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</si>
  <si>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</si>
  <si>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</si>
  <si>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</si>
  <si>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</si>
  <si>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</si>
  <si>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</si>
  <si>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</si>
  <si>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</si>
  <si>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</si>
  <si>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</si>
  <si>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</si>
  <si>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</si>
  <si>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</si>
  <si>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</si>
  <si>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</si>
  <si>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</si>
  <si>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</si>
  <si>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</si>
  <si>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</si>
  <si>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</si>
  <si>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</si>
  <si>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</si>
  <si>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</si>
  <si>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</si>
  <si>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</si>
  <si>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</si>
  <si>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</si>
  <si>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</si>
  <si>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</si>
  <si>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</si>
  <si>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</si>
  <si>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</si>
  <si>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</si>
  <si>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</si>
  <si>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</si>
  <si>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</si>
  <si>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</si>
  <si>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</si>
  <si>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</si>
  <si>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</si>
  <si>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</si>
  <si>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</si>
  <si>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</si>
  <si>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</si>
  <si>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</si>
  <si>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</si>
  <si>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</si>
  <si>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</si>
  <si>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Rhein-Erft-Kreis (05362);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</si>
  <si>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</si>
  <si>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</si>
  <si>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</si>
  <si>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</si>
  <si>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</si>
  <si>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</si>
  <si>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</si>
  <si>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</si>
  <si>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</si>
  <si>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</si>
  <si>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</si>
  <si>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</si>
  <si>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</si>
  <si>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</si>
  <si>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</si>
  <si>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</si>
  <si>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</si>
  <si>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</si>
  <si>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</si>
  <si>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</si>
  <si>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</si>
  <si>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</si>
  <si>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</si>
  <si>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</si>
  <si>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</si>
  <si>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</si>
  <si>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</si>
  <si>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</si>
  <si>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</si>
  <si>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</si>
  <si>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</si>
  <si>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</si>
  <si>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</si>
  <si>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</si>
  <si>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</si>
  <si>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</si>
  <si>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</si>
  <si>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</si>
  <si>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</si>
  <si>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</si>
  <si>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</si>
  <si>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</si>
  <si>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</si>
  <si>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</si>
  <si>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</si>
  <si>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</si>
  <si>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</si>
  <si>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</si>
  <si>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</si>
  <si>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</si>
  <si>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</si>
  <si>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</si>
  <si>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</si>
  <si>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</si>
  <si>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</si>
  <si>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</si>
  <si>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</si>
  <si>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</si>
  <si>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</si>
  <si>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</si>
  <si>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</si>
  <si>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</si>
  <si>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</si>
  <si>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</si>
  <si>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</si>
  <si>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</si>
  <si>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</si>
  <si>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</si>
  <si>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</si>
  <si>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</si>
  <si>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</si>
  <si>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</si>
  <si>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</si>
  <si>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</si>
  <si>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</si>
  <si>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</si>
  <si>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</si>
  <si>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</si>
  <si>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</si>
  <si>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</si>
  <si>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</si>
  <si>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</si>
  <si>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</si>
  <si>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</si>
  <si>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</si>
  <si>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</si>
  <si>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</si>
  <si>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</si>
  <si>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</si>
  <si>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</si>
  <si>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Rhein-Erft-Kreis (05362)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</si>
  <si>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</si>
  <si>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</si>
  <si>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</si>
  <si>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</si>
  <si>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</si>
  <si>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</si>
  <si>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</si>
  <si>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</si>
  <si>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</si>
  <si>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</si>
  <si>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</si>
  <si>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</si>
  <si>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</si>
  <si>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</si>
  <si>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</si>
  <si>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</si>
  <si>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</si>
  <si>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</si>
  <si>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</si>
  <si>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</si>
  <si>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</si>
  <si>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</si>
  <si>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</si>
  <si>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</si>
  <si>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</si>
  <si>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</si>
  <si>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</si>
  <si>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</si>
  <si>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</si>
  <si>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</si>
  <si>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</si>
  <si>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</si>
  <si>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</si>
  <si>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</si>
  <si>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</si>
  <si>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</si>
  <si>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</si>
  <si>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</si>
  <si>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</si>
  <si>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</si>
  <si>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</si>
  <si>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</si>
  <si>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</si>
  <si>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</si>
  <si>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</si>
  <si>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</si>
  <si>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</si>
  <si>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</si>
  <si>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</si>
  <si>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</si>
  <si>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</si>
  <si>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</si>
  <si>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</si>
  <si>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</si>
  <si>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</si>
  <si>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</si>
  <si>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</si>
  <si>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</si>
  <si>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</si>
  <si>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</si>
  <si>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</si>
  <si>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</si>
  <si>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</si>
  <si>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</si>
  <si>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</si>
  <si>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</si>
  <si>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</si>
  <si>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</si>
  <si>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</si>
  <si>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</si>
  <si>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</si>
  <si>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</si>
  <si>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</si>
  <si>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</si>
  <si>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</si>
  <si>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</si>
  <si>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</si>
  <si>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</si>
  <si>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</si>
  <si>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</si>
  <si>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</si>
  <si>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</si>
  <si>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</si>
  <si>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</si>
  <si>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</si>
  <si>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</si>
  <si>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</si>
  <si>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</si>
  <si>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</si>
  <si>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</si>
  <si>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</si>
  <si>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</si>
  <si>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</si>
  <si>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</si>
  <si>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</si>
  <si>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</si>
  <si>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</si>
  <si>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</si>
  <si>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</si>
  <si>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</si>
  <si>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</si>
  <si>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</si>
  <si>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</si>
  <si>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</si>
  <si>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</si>
  <si>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</si>
  <si>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</si>
  <si>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</si>
  <si>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</si>
  <si>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</si>
  <si>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</si>
  <si>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</si>
  <si>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</si>
  <si>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</si>
  <si>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</si>
  <si>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</si>
  <si>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</si>
  <si>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</si>
  <si>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</si>
  <si>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</si>
  <si>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</si>
  <si>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</si>
  <si>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</si>
  <si>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</si>
  <si>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</si>
  <si>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</si>
  <si>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</si>
  <si>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</si>
  <si>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</si>
  <si>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</si>
  <si>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</si>
  <si>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</si>
  <si>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</si>
  <si>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</si>
  <si>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</si>
  <si>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</si>
  <si>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</si>
  <si>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</si>
  <si>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</si>
  <si>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</si>
  <si>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</si>
  <si>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</si>
  <si>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</si>
  <si>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</si>
  <si>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</si>
  <si>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</si>
  <si>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</si>
  <si>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</si>
  <si>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</si>
  <si>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</si>
  <si>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</si>
  <si>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</si>
  <si>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</si>
  <si>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</si>
  <si>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</si>
  <si>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</si>
  <si>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</si>
  <si>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</si>
  <si>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</si>
  <si>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</si>
  <si>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</si>
  <si>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</si>
  <si>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</si>
  <si>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</si>
  <si>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</si>
  <si>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</si>
  <si>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</si>
  <si>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</si>
  <si>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</si>
  <si>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</si>
  <si>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</si>
  <si>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</si>
  <si>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</si>
  <si>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</si>
  <si>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</si>
  <si>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</si>
  <si>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</si>
  <si>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</si>
  <si>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</si>
  <si>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</si>
  <si>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</si>
  <si>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</si>
  <si>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</si>
  <si>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</si>
  <si>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</si>
  <si>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</si>
  <si>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</si>
  <si>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</si>
  <si>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</si>
  <si>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Rhein-Erft-Kreis (05362);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</si>
  <si>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</si>
  <si>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</si>
  <si>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</si>
  <si>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</si>
  <si>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</si>
  <si>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</si>
  <si>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</si>
  <si>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</si>
  <si>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</si>
  <si>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</si>
  <si>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</si>
  <si>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</si>
  <si>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</si>
  <si>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</si>
  <si>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</si>
  <si>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</si>
  <si>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</si>
  <si>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</si>
  <si>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</si>
  <si>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</si>
  <si>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</si>
  <si>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</si>
  <si>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</si>
  <si>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</si>
  <si>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</si>
  <si>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</si>
  <si>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</si>
  <si>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</si>
  <si>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</si>
  <si>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</si>
  <si>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</si>
  <si>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</si>
  <si>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</si>
  <si>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</si>
  <si>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</si>
  <si>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</si>
  <si>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</si>
  <si>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</si>
  <si>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</si>
  <si>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</si>
  <si>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</si>
  <si>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</si>
  <si>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</si>
  <si>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</si>
  <si>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</si>
  <si>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</si>
  <si>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</si>
  <si>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</si>
  <si>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</si>
  <si>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</si>
  <si>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</si>
  <si>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</si>
  <si>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</si>
  <si>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</si>
  <si>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</si>
  <si>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</si>
  <si>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</si>
  <si>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</si>
  <si>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</si>
  <si>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</si>
  <si>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</si>
  <si>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</si>
  <si>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</si>
  <si>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</si>
  <si>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</si>
  <si>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</si>
  <si>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</si>
  <si>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</si>
  <si>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</si>
  <si>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</si>
  <si>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</si>
  <si>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</si>
  <si>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</si>
  <si>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</si>
  <si>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</si>
  <si>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</si>
  <si>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</si>
  <si>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</si>
  <si>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</si>
  <si>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</si>
  <si>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</si>
  <si>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</si>
  <si>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</si>
  <si>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</si>
  <si>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</si>
  <si>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</si>
  <si>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</si>
  <si>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</si>
  <si>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</si>
  <si>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</si>
  <si>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</si>
  <si>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</si>
  <si>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</si>
  <si>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</si>
  <si>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</si>
  <si>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</si>
  <si>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</si>
  <si>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</si>
  <si>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</si>
  <si>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</si>
  <si>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</si>
  <si>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</si>
  <si>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</si>
  <si>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</si>
  <si>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</si>
  <si>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</si>
  <si>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</si>
  <si>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</si>
  <si>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</si>
  <si>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</si>
  <si>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</si>
  <si>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</si>
  <si>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</si>
  <si>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</si>
  <si>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</si>
  <si>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</si>
  <si>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</si>
  <si>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</si>
  <si>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</si>
  <si>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</si>
  <si>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</si>
  <si>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</si>
  <si>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</si>
  <si>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</si>
  <si>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</si>
  <si>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</si>
  <si>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</si>
  <si>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</si>
  <si>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</si>
  <si>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</si>
  <si>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</si>
  <si>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</si>
  <si>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</si>
  <si>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</si>
  <si>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</si>
  <si>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</si>
  <si>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</si>
  <si>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</si>
  <si>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</si>
  <si>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</si>
  <si>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</si>
  <si>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</si>
  <si>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</si>
  <si>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</si>
  <si>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</si>
  <si>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Aufgrund von betrieblichen Umstrukturierungen in der Automobilindustrie erfolgten zum November 2019 bundesweit vermehrte An- und Abmeldungen von Beschäftigungsverhältnissen, die sich in der erhöhten Anzahl von begonnenen und beendeten Beschäftigungsverhältnissen zeigen. Für den Gesamtbestand der Beschäftigten gibt es jedoch kaum Auswirkungen.</t>
  </si>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</sst>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5">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11" fillId="0" borderId="0" xfId="4" applyFont="1" applyBorder="1" applyAlignment="1">
      <alignment horizontal="left"/>
    </xf>
    <xf numFmtId="0" fontId="2" fillId="0" borderId="0" xfId="0" applyFont="1" applyBorder="1" applyAlignment="1">
      <alignment wrapText="1"/>
    </xf>
    <xf numFmtId="0" fontId="0" fillId="0" borderId="0" xfId="0" applyAlignment="1">
      <alignment wrapText="1"/>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49" fontId="16" fillId="0" borderId="0" xfId="9" applyNumberFormat="1" applyFont="1" applyFill="1" applyBorder="1" applyAlignment="1"/>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164" fontId="26" fillId="0" borderId="6" xfId="12" applyNumberFormat="1" applyFont="1" applyFill="1" applyBorder="1" applyAlignment="1">
      <alignment horizontal="left" wrapText="1"/>
    </xf>
    <xf numFmtId="0" fontId="2" fillId="0" borderId="6" xfId="0" applyFont="1" applyBorder="1" applyAlignment="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0" borderId="9" xfId="4" applyFont="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3" fillId="0" borderId="0" xfId="4" applyFont="1" applyAlignment="1">
      <alignment horizontal="left" wrapText="1"/>
    </xf>
    <xf numFmtId="0" fontId="3" fillId="0" borderId="0" xfId="4" applyAlignment="1">
      <alignment horizontal="left" wrapText="1"/>
    </xf>
    <xf numFmtId="0" fontId="15" fillId="0" borderId="0" xfId="21" applyAlignment="1" applyProtection="1">
      <alignment horizontal="left" wrapText="1" indent="2"/>
    </xf>
    <xf numFmtId="0" fontId="15" fillId="0" borderId="0" xfId="21" applyFill="1" applyAlignment="1" applyProtection="1">
      <alignment horizontal="left"/>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{B1653854-1AFD-4013-B300-807DD90A668D}</c15:txfldGUID>
                      <c15:f>Daten_Diagramme!$D$6</c15:f>
                      <c15:dlblFieldTableCache>
                        <c:ptCount val="1"/>
                        <c:pt idx="0">
                          <c:v>1.7</c:v>
                        </c:pt>
                      </c15:dlblFieldTableCache>
                    </c15:dlblFTEntry>
                  </c15:dlblFieldTable>
                  <c15:showDataLabelsRange val="0"/>
                </c:ext>
                <c:ext xmlns:c16="http://schemas.microsoft.com/office/drawing/2014/chart" uri="{C3380CC4-5D6E-409C-BE32-E72D297353CC}">
                  <c16:uniqueId val="{00000000-0CBA-4500-9126-0808237BEA1A}"/>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{11A81F6D-53D8-4CAB-859F-FA4E0077C605}</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0CBA-4500-9126-0808237BEA1A}"/>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{72C4740C-EF33-4FA9-999A-E37D88686851}</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0CBA-4500-9126-0808237BEA1A}"/>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{C8558E56-592F-4828-B140-2272DB1222B4}</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0CBA-4500-9126-0808237BEA1A}"/>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1.6950210057817894</c:v>
                </c:pt>
                <c:pt idx="1">
                  <c:v>1.3225681822425275</c:v>
                </c:pt>
                <c:pt idx="2">
                  <c:v>1.1186464311118853</c:v>
                </c:pt>
                <c:pt idx="3">
                  <c:v>1.0875687030768</c:v>
                </c:pt>
              </c:numCache>
            </c:numRef>
          </c:val>
          <c:extLst>
            <c:ext xmlns:c16="http://schemas.microsoft.com/office/drawing/2014/chart" uri="{C3380CC4-5D6E-409C-BE32-E72D297353CC}">
              <c16:uniqueId val="{00000004-0CBA-4500-9126-0808237BEA1A}"/>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{ECAB3C5C-E627-48ED-885B-F1131D276ABE}</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0CBA-4500-9126-0808237BEA1A}"/>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{967CAA9E-DDA8-4B7B-9ACE-20506A040DAD}</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0CBA-4500-9126-0808237BEA1A}"/>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{8B6F826F-6946-4EF5-9FE0-33BA2E96FDC4}</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0CBA-4500-9126-0808237BEA1A}"/>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{97AAC48C-DACB-4DCF-9478-BEC8509DE947}</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0CBA-4500-9126-0808237BEA1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0CBA-4500-9126-0808237BEA1A}"/>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0CBA-4500-9126-0808237BEA1A}"/>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{CE561A41-313A-41ED-999F-03D007C33DE7}</c15:txfldGUID>
                      <c15:f>Daten_Diagramme!$E$6</c15:f>
                      <c15:dlblFieldTableCache>
                        <c:ptCount val="1"/>
                        <c:pt idx="0">
                          <c:v>-4.4</c:v>
                        </c:pt>
                      </c15:dlblFieldTableCache>
                    </c15:dlblFTEntry>
                  </c15:dlblFieldTable>
                  <c15:showDataLabelsRange val="0"/>
                </c:ext>
                <c:ext xmlns:c16="http://schemas.microsoft.com/office/drawing/2014/chart" uri="{C3380CC4-5D6E-409C-BE32-E72D297353CC}">
                  <c16:uniqueId val="{00000000-B15A-499A-BA4A-471B48C18532}"/>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{0B20F1BB-D779-4592-A585-398E4BF4D6F9}</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B15A-499A-BA4A-471B48C18532}"/>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{676ECBD2-A89B-4D5E-A2F1-626C095281FB}</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B15A-499A-BA4A-471B48C18532}"/>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{8CB8DB60-BD20-4A0B-A09F-2924D9BC9A49}</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B15A-499A-BA4A-471B48C1853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-4.3694911270419556</c:v>
                </c:pt>
                <c:pt idx="1">
                  <c:v>-3.156552267354261</c:v>
                </c:pt>
                <c:pt idx="2">
                  <c:v>-2.7637010795899166</c:v>
                </c:pt>
                <c:pt idx="3">
                  <c:v>-2.8655893304673015</c:v>
                </c:pt>
              </c:numCache>
            </c:numRef>
          </c:val>
          <c:extLst>
            <c:ext xmlns:c16="http://schemas.microsoft.com/office/drawing/2014/chart" uri="{C3380CC4-5D6E-409C-BE32-E72D297353CC}">
              <c16:uniqueId val="{00000004-B15A-499A-BA4A-471B48C18532}"/>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{E874D76A-7304-4E1A-96F7-D0E6D5BDD75E}</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B15A-499A-BA4A-471B48C18532}"/>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{6D00127E-A106-4583-AE2C-99F98CAA91C2}</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B15A-499A-BA4A-471B48C18532}"/>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{8CA95474-885D-443B-8B99-3BA8ACF170CA}</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B15A-499A-BA4A-471B48C18532}"/>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{4CD84057-97CE-49CA-803C-DE61B6BF0EEF}</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B15A-499A-BA4A-471B48C1853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B15A-499A-BA4A-471B48C18532}"/>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15A-499A-BA4A-471B48C18532}"/>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{BDB7BCF3-53F6-4D9C-85E0-2C22CD91B3B4}</c15:txfldGUID>
                      <c15:f>Daten_Diagramme!$D$14</c15:f>
                      <c15:dlblFieldTableCache>
                        <c:ptCount val="1"/>
                        <c:pt idx="0">
                          <c:v>1.7</c:v>
                        </c:pt>
                      </c15:dlblFieldTableCache>
                    </c15:dlblFTEntry>
                  </c15:dlblFieldTable>
                  <c15:showDataLabelsRange val="0"/>
                </c:ext>
                <c:ext xmlns:c16="http://schemas.microsoft.com/office/drawing/2014/chart" uri="{C3380CC4-5D6E-409C-BE32-E72D297353CC}">
                  <c16:uniqueId val="{00000000-C805-4637-8B50-89E4AA7DC35B}"/>
                </c:ext>
              </c:extLst>
            </c:dLbl>
            <c:dLbl>
              <c:idx val="1"/>
              <c:tx>
                <c:strRef>
                  <c:f>Daten_Diagramme!$D$15</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{8AB9B817-AD2E-4EB8-AB8F-38955D005567}</c15:txfldGUID>
                      <c15:f>Daten_Diagramme!$D$15</c15:f>
                      <c15:dlblFieldTableCache>
                        <c:ptCount val="1"/>
                        <c:pt idx="0">
                          <c:v>-3.7</c:v>
                        </c:pt>
                      </c15:dlblFieldTableCache>
                    </c15:dlblFTEntry>
                  </c15:dlblFieldTable>
                  <c15:showDataLabelsRange val="0"/>
                </c:ext>
                <c:ext xmlns:c16="http://schemas.microsoft.com/office/drawing/2014/chart" uri="{C3380CC4-5D6E-409C-BE32-E72D297353CC}">
                  <c16:uniqueId val="{00000001-C805-4637-8B50-89E4AA7DC35B}"/>
                </c:ext>
              </c:extLst>
            </c:dLbl>
            <c:dLbl>
              <c:idx val="2"/>
              <c:tx>
                <c:strRef>
                  <c:f>Daten_Diagramme!$D$16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{972D1261-37E3-4041-89EC-CFCB468EDDB7}</c15:txfldGUID>
                      <c15:f>Daten_Diagramme!$D$16</c15:f>
                      <c15:dlblFieldTableCache>
                        <c:ptCount val="1"/>
                        <c:pt idx="0">
                          <c:v>0.5</c:v>
                        </c:pt>
                      </c15:dlblFieldTableCache>
                    </c15:dlblFTEntry>
                  </c15:dlblFieldTable>
                  <c15:showDataLabelsRange val="0"/>
                </c:ext>
                <c:ext xmlns:c16="http://schemas.microsoft.com/office/drawing/2014/chart" uri="{C3380CC4-5D6E-409C-BE32-E72D297353CC}">
                  <c16:uniqueId val="{00000002-C805-4637-8B50-89E4AA7DC35B}"/>
                </c:ext>
              </c:extLst>
            </c:dLbl>
            <c:dLbl>
              <c:idx val="3"/>
              <c:tx>
                <c:strRef>
                  <c:f>Daten_Diagramme!$D$17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{7A671D41-2250-4C94-AE9F-9922561EF280}</c15:txfldGUID>
                      <c15:f>Daten_Diagramme!$D$17</c15:f>
                      <c15:dlblFieldTableCache>
                        <c:ptCount val="1"/>
                        <c:pt idx="0">
                          <c:v>1.3</c:v>
                        </c:pt>
                      </c15:dlblFieldTableCache>
                    </c15:dlblFTEntry>
                  </c15:dlblFieldTable>
                  <c15:showDataLabelsRange val="0"/>
                </c:ext>
                <c:ext xmlns:c16="http://schemas.microsoft.com/office/drawing/2014/chart" uri="{C3380CC4-5D6E-409C-BE32-E72D297353CC}">
                  <c16:uniqueId val="{00000003-C805-4637-8B50-89E4AA7DC35B}"/>
                </c:ext>
              </c:extLst>
            </c:dLbl>
            <c:dLbl>
              <c:idx val="4"/>
              <c:tx>
                <c:strRef>
                  <c:f>Daten_Diagramme!$D$18</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{FAA5B75C-A1F0-4198-9612-A50E7238C1AE}</c15:txfldGUID>
                      <c15:f>Daten_Diagramme!$D$18</c15:f>
                      <c15:dlblFieldTableCache>
                        <c:ptCount val="1"/>
                        <c:pt idx="0">
                          <c:v>6.4</c:v>
                        </c:pt>
                      </c15:dlblFieldTableCache>
                    </c15:dlblFTEntry>
                  </c15:dlblFieldTable>
                  <c15:showDataLabelsRange val="0"/>
                </c:ext>
                <c:ext xmlns:c16="http://schemas.microsoft.com/office/drawing/2014/chart" uri="{C3380CC4-5D6E-409C-BE32-E72D297353CC}">
                  <c16:uniqueId val="{00000004-C805-4637-8B50-89E4AA7DC35B}"/>
                </c:ext>
              </c:extLst>
            </c:dLbl>
            <c:dLbl>
              <c:idx val="5"/>
              <c:tx>
                <c:strRef>
                  <c:f>Daten_Diagramme!$D$19</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{09756D6B-1CC5-4606-A69F-806D57BE75C9}</c15:txfldGUID>
                      <c15:f>Daten_Diagramme!$D$19</c15:f>
                      <c15:dlblFieldTableCache>
                        <c:ptCount val="1"/>
                        <c:pt idx="0">
                          <c:v>-2.0</c:v>
                        </c:pt>
                      </c15:dlblFieldTableCache>
                    </c15:dlblFTEntry>
                  </c15:dlblFieldTable>
                  <c15:showDataLabelsRange val="0"/>
                </c:ext>
                <c:ext xmlns:c16="http://schemas.microsoft.com/office/drawing/2014/chart" uri="{C3380CC4-5D6E-409C-BE32-E72D297353CC}">
                  <c16:uniqueId val="{00000005-C805-4637-8B50-89E4AA7DC35B}"/>
                </c:ext>
              </c:extLst>
            </c:dLbl>
            <c:dLbl>
              <c:idx val="6"/>
              <c:tx>
                <c:strRef>
                  <c:f>Daten_Diagramme!$D$20</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{D6BC264B-2508-4BA7-936A-000E149AB5FE}</c15:txfldGUID>
                      <c15:f>Daten_Diagramme!$D$20</c15:f>
                      <c15:dlblFieldTableCache>
                        <c:ptCount val="1"/>
                        <c:pt idx="0">
                          <c:v>2.7</c:v>
                        </c:pt>
                      </c15:dlblFieldTableCache>
                    </c15:dlblFTEntry>
                  </c15:dlblFieldTable>
                  <c15:showDataLabelsRange val="0"/>
                </c:ext>
                <c:ext xmlns:c16="http://schemas.microsoft.com/office/drawing/2014/chart" uri="{C3380CC4-5D6E-409C-BE32-E72D297353CC}">
                  <c16:uniqueId val="{00000006-C805-4637-8B50-89E4AA7DC35B}"/>
                </c:ext>
              </c:extLst>
            </c:dLbl>
            <c:dLbl>
              <c:idx val="7"/>
              <c:tx>
                <c:strRef>
                  <c:f>Daten_Diagramme!$D$21</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{F1149CF6-95C7-4257-98C2-230A2ACB1CE0}</c15:txfldGUID>
                      <c15:f>Daten_Diagramme!$D$21</c15:f>
                      <c15:dlblFieldTableCache>
                        <c:ptCount val="1"/>
                        <c:pt idx="0">
                          <c:v>3.6</c:v>
                        </c:pt>
                      </c15:dlblFieldTableCache>
                    </c15:dlblFTEntry>
                  </c15:dlblFieldTable>
                  <c15:showDataLabelsRange val="0"/>
                </c:ext>
                <c:ext xmlns:c16="http://schemas.microsoft.com/office/drawing/2014/chart" uri="{C3380CC4-5D6E-409C-BE32-E72D297353CC}">
                  <c16:uniqueId val="{00000007-C805-4637-8B50-89E4AA7DC35B}"/>
                </c:ext>
              </c:extLst>
            </c:dLbl>
            <c:dLbl>
              <c:idx val="8"/>
              <c:tx>
                <c:strRef>
                  <c:f>Daten_Diagramme!$D$22</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{B97BE91F-5FA7-4E53-B254-89B931522D94}</c15:txfldGUID>
                      <c15:f>Daten_Diagramme!$D$22</c15:f>
                      <c15:dlblFieldTableCache>
                        <c:ptCount val="1"/>
                        <c:pt idx="0">
                          <c:v>0.8</c:v>
                        </c:pt>
                      </c15:dlblFieldTableCache>
                    </c15:dlblFTEntry>
                  </c15:dlblFieldTable>
                  <c15:showDataLabelsRange val="0"/>
                </c:ext>
                <c:ext xmlns:c16="http://schemas.microsoft.com/office/drawing/2014/chart" uri="{C3380CC4-5D6E-409C-BE32-E72D297353CC}">
                  <c16:uniqueId val="{00000008-C805-4637-8B50-89E4AA7DC35B}"/>
                </c:ext>
              </c:extLst>
            </c:dLbl>
            <c:dLbl>
              <c:idx val="9"/>
              <c:tx>
                <c:strRef>
                  <c:f>Daten_Diagramme!$D$23</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{5E3DAD4E-B0B0-461D-93AD-02CCC3693FBF}</c15:txfldGUID>
                      <c15:f>Daten_Diagramme!$D$23</c15:f>
                      <c15:dlblFieldTableCache>
                        <c:ptCount val="1"/>
                        <c:pt idx="0">
                          <c:v>1.0</c:v>
                        </c:pt>
                      </c15:dlblFieldTableCache>
                    </c15:dlblFTEntry>
                  </c15:dlblFieldTable>
                  <c15:showDataLabelsRange val="0"/>
                </c:ext>
                <c:ext xmlns:c16="http://schemas.microsoft.com/office/drawing/2014/chart" uri="{C3380CC4-5D6E-409C-BE32-E72D297353CC}">
                  <c16:uniqueId val="{00000009-C805-4637-8B50-89E4AA7DC35B}"/>
                </c:ext>
              </c:extLst>
            </c:dLbl>
            <c:dLbl>
              <c:idx val="10"/>
              <c:tx>
                <c:strRef>
                  <c:f>Daten_Diagramme!$D$24</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{7A92EFAA-E38A-47B9-BE34-A41DA24260E8}</c15:txfldGUID>
                      <c15:f>Daten_Diagramme!$D$24</c15:f>
                      <c15:dlblFieldTableCache>
                        <c:ptCount val="1"/>
                        <c:pt idx="0">
                          <c:v>-2.0</c:v>
                        </c:pt>
                      </c15:dlblFieldTableCache>
                    </c15:dlblFTEntry>
                  </c15:dlblFieldTable>
                  <c15:showDataLabelsRange val="0"/>
                </c:ext>
                <c:ext xmlns:c16="http://schemas.microsoft.com/office/drawing/2014/chart" uri="{C3380CC4-5D6E-409C-BE32-E72D297353CC}">
                  <c16:uniqueId val="{0000000A-C805-4637-8B50-89E4AA7DC35B}"/>
                </c:ext>
              </c:extLst>
            </c:dLbl>
            <c:dLbl>
              <c:idx val="11"/>
              <c:tx>
                <c:strRef>
                  <c:f>Daten_Diagramme!$D$25</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{8875A697-CC39-4E83-8619-8BFE9E974677}</c15:txfldGUID>
                      <c15:f>Daten_Diagramme!$D$25</c15:f>
                      <c15:dlblFieldTableCache>
                        <c:ptCount val="1"/>
                        <c:pt idx="0">
                          <c:v>1.6</c:v>
                        </c:pt>
                      </c15:dlblFieldTableCache>
                    </c15:dlblFTEntry>
                  </c15:dlblFieldTable>
                  <c15:showDataLabelsRange val="0"/>
                </c:ext>
                <c:ext xmlns:c16="http://schemas.microsoft.com/office/drawing/2014/chart" uri="{C3380CC4-5D6E-409C-BE32-E72D297353CC}">
                  <c16:uniqueId val="{0000000B-C805-4637-8B50-89E4AA7DC35B}"/>
                </c:ext>
              </c:extLst>
            </c:dLbl>
            <c:dLbl>
              <c:idx val="12"/>
              <c:tx>
                <c:strRef>
                  <c:f>Daten_Diagramme!$D$26</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{EE8431F8-2951-429E-9FE4-5A88189EFAD6}</c15:txfldGUID>
                      <c15:f>Daten_Diagramme!$D$26</c15:f>
                      <c15:dlblFieldTableCache>
                        <c:ptCount val="1"/>
                        <c:pt idx="0">
                          <c:v>1.9</c:v>
                        </c:pt>
                      </c15:dlblFieldTableCache>
                    </c15:dlblFTEntry>
                  </c15:dlblFieldTable>
                  <c15:showDataLabelsRange val="0"/>
                </c:ext>
                <c:ext xmlns:c16="http://schemas.microsoft.com/office/drawing/2014/chart" uri="{C3380CC4-5D6E-409C-BE32-E72D297353CC}">
                  <c16:uniqueId val="{0000000C-C805-4637-8B50-89E4AA7DC35B}"/>
                </c:ext>
              </c:extLst>
            </c:dLbl>
            <c:dLbl>
              <c:idx val="13"/>
              <c:tx>
                <c:strRef>
                  <c:f>Daten_Diagramme!$D$27</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{8CA4466B-ABF5-4F7C-86F2-515CADEC525E}</c15:txfldGUID>
                      <c15:f>Daten_Diagramme!$D$27</c15:f>
                      <c15:dlblFieldTableCache>
                        <c:ptCount val="1"/>
                        <c:pt idx="0">
                          <c:v>7.0</c:v>
                        </c:pt>
                      </c15:dlblFieldTableCache>
                    </c15:dlblFTEntry>
                  </c15:dlblFieldTable>
                  <c15:showDataLabelsRange val="0"/>
                </c:ext>
                <c:ext xmlns:c16="http://schemas.microsoft.com/office/drawing/2014/chart" uri="{C3380CC4-5D6E-409C-BE32-E72D297353CC}">
                  <c16:uniqueId val="{0000000D-C805-4637-8B50-89E4AA7DC35B}"/>
                </c:ext>
              </c:extLst>
            </c:dLbl>
            <c:dLbl>
              <c:idx val="14"/>
              <c:tx>
                <c:strRef>
                  <c:f>Daten_Diagramme!$D$28</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{685468D3-58D2-49E9-B787-88F3B7C16981}</c15:txfldGUID>
                      <c15:f>Daten_Diagramme!$D$28</c15:f>
                      <c15:dlblFieldTableCache>
                        <c:ptCount val="1"/>
                        <c:pt idx="0">
                          <c:v>5.3</c:v>
                        </c:pt>
                      </c15:dlblFieldTableCache>
                    </c15:dlblFTEntry>
                  </c15:dlblFieldTable>
                  <c15:showDataLabelsRange val="0"/>
                </c:ext>
                <c:ext xmlns:c16="http://schemas.microsoft.com/office/drawing/2014/chart" uri="{C3380CC4-5D6E-409C-BE32-E72D297353CC}">
                  <c16:uniqueId val="{0000000E-C805-4637-8B50-89E4AA7DC35B}"/>
                </c:ext>
              </c:extLst>
            </c:dLbl>
            <c:dLbl>
              <c:idx val="15"/>
              <c:tx>
                <c:strRef>
                  <c:f>Daten_Diagramme!$D$29</c:f>
                  <c:strCache>
                    <c:ptCount val="1"/>
                    <c:pt idx="0">
                      <c:v>-7.9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{D61A4D41-AA36-40FA-8512-F3005CB0A2EC}</c15:txfldGUID>
                      <c15:f>Daten_Diagramme!$D$29</c15:f>
                      <c15:dlblFieldTableCache>
                        <c:ptCount val="1"/>
                        <c:pt idx="0">
                          <c:v>-7.9</c:v>
                        </c:pt>
                      </c15:dlblFieldTableCache>
                    </c15:dlblFTEntry>
                  </c15:dlblFieldTable>
                  <c15:showDataLabelsRange val="0"/>
                </c:ext>
                <c:ext xmlns:c16="http://schemas.microsoft.com/office/drawing/2014/chart" uri="{C3380CC4-5D6E-409C-BE32-E72D297353CC}">
                  <c16:uniqueId val="{0000000F-C805-4637-8B50-89E4AA7DC35B}"/>
                </c:ext>
              </c:extLst>
            </c:dLbl>
            <c:dLbl>
              <c:idx val="16"/>
              <c:tx>
                <c:strRef>
                  <c:f>Daten_Diagramme!$D$30</c:f>
                  <c:strCache>
                    <c:ptCount val="1"/>
                    <c:pt idx="0">
                      <c:v>10.0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{7F18229A-69D3-42D1-B9F7-8178987263D8}</c15:txfldGUID>
                      <c15:f>Daten_Diagramme!$D$30</c15:f>
                      <c15:dlblFieldTableCache>
                        <c:ptCount val="1"/>
                        <c:pt idx="0">
                          <c:v>10.0</c:v>
                        </c:pt>
                      </c15:dlblFieldTableCache>
                    </c15:dlblFTEntry>
                  </c15:dlblFieldTable>
                  <c15:showDataLabelsRange val="0"/>
                </c:ext>
                <c:ext xmlns:c16="http://schemas.microsoft.com/office/drawing/2014/chart" uri="{C3380CC4-5D6E-409C-BE32-E72D297353CC}">
                  <c16:uniqueId val="{00000010-C805-4637-8B50-89E4AA7DC35B}"/>
                </c:ext>
              </c:extLst>
            </c:dLbl>
            <c:dLbl>
              <c:idx val="17"/>
              <c:tx>
                <c:strRef>
                  <c:f>Daten_Diagramme!$D$31</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{56E132E8-F4EA-4C5D-91BB-7001B0DEACB8}</c15:txfldGUID>
                      <c15:f>Daten_Diagramme!$D$31</c15:f>
                      <c15:dlblFieldTableCache>
                        <c:ptCount val="1"/>
                        <c:pt idx="0">
                          <c:v>2.7</c:v>
                        </c:pt>
                      </c15:dlblFieldTableCache>
                    </c15:dlblFTEntry>
                  </c15:dlblFieldTable>
                  <c15:showDataLabelsRange val="0"/>
                </c:ext>
                <c:ext xmlns:c16="http://schemas.microsoft.com/office/drawing/2014/chart" uri="{C3380CC4-5D6E-409C-BE32-E72D297353CC}">
                  <c16:uniqueId val="{00000011-C805-4637-8B50-89E4AA7DC35B}"/>
                </c:ext>
              </c:extLst>
            </c:dLbl>
            <c:dLbl>
              <c:idx val="18"/>
              <c:tx>
                <c:strRef>
                  <c:f>Daten_Diagramme!$D$32</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{78A46A1F-D004-41E6-B4E9-134750667D29}</c15:txfldGUID>
                      <c15:f>Daten_Diagramme!$D$32</c15:f>
                      <c15:dlblFieldTableCache>
                        <c:ptCount val="1"/>
                        <c:pt idx="0">
                          <c:v>3.7</c:v>
                        </c:pt>
                      </c15:dlblFieldTableCache>
                    </c15:dlblFTEntry>
                  </c15:dlblFieldTable>
                  <c15:showDataLabelsRange val="0"/>
                </c:ext>
                <c:ext xmlns:c16="http://schemas.microsoft.com/office/drawing/2014/chart" uri="{C3380CC4-5D6E-409C-BE32-E72D297353CC}">
                  <c16:uniqueId val="{00000012-C805-4637-8B50-89E4AA7DC35B}"/>
                </c:ext>
              </c:extLst>
            </c:dLbl>
            <c:dLbl>
              <c:idx val="19"/>
              <c:tx>
                <c:strRef>
                  <c:f>Daten_Diagramme!$D$33</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{C0C9D90E-54D3-464C-86FE-D97255A03DA2}</c15:txfldGUID>
                      <c15:f>Daten_Diagramme!$D$33</c15:f>
                      <c15:dlblFieldTableCache>
                        <c:ptCount val="1"/>
                        <c:pt idx="0">
                          <c:v>-2.5</c:v>
                        </c:pt>
                      </c15:dlblFieldTableCache>
                    </c15:dlblFTEntry>
                  </c15:dlblFieldTable>
                  <c15:showDataLabelsRange val="0"/>
                </c:ext>
                <c:ext xmlns:c16="http://schemas.microsoft.com/office/drawing/2014/chart" uri="{C3380CC4-5D6E-409C-BE32-E72D297353CC}">
                  <c16:uniqueId val="{00000013-C805-4637-8B50-89E4AA7DC35B}"/>
                </c:ext>
              </c:extLst>
            </c:dLbl>
            <c:dLbl>
              <c:idx val="20"/>
              <c:tx>
                <c:strRef>
                  <c:f>Daten_Diagramme!$D$34</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{2E7AA9FC-1ED9-4842-A196-517A5CD05466}</c15:txfldGUID>
                      <c15:f>Daten_Diagramme!$D$34</c15:f>
                      <c15:dlblFieldTableCache>
                        <c:ptCount val="1"/>
                        <c:pt idx="0">
                          <c:v>-6.7</c:v>
                        </c:pt>
                      </c15:dlblFieldTableCache>
                    </c15:dlblFTEntry>
                  </c15:dlblFieldTable>
                  <c15:showDataLabelsRange val="0"/>
                </c:ext>
                <c:ext xmlns:c16="http://schemas.microsoft.com/office/drawing/2014/chart" uri="{C3380CC4-5D6E-409C-BE32-E72D297353CC}">
                  <c16:uniqueId val="{00000014-C805-4637-8B50-89E4AA7DC35B}"/>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{7600901C-9CC5-4A68-81A2-9871397A907C}</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C805-4637-8B50-89E4AA7DC35B}"/>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{D282D6DB-37BD-4BC3-AC29-94EA368FE4D4}</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C805-4637-8B50-89E4AA7DC35B}"/>
                </c:ext>
              </c:extLst>
            </c:dLbl>
            <c:dLbl>
              <c:idx val="23"/>
              <c:tx>
                <c:strRef>
                  <c:f>Daten_Diagramme!$D$37</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{8558883A-A4B2-4D47-A317-379BED3BAC5E}</c15:txfldGUID>
                      <c15:f>Daten_Diagramme!$D$37</c15:f>
                      <c15:dlblFieldTableCache>
                        <c:ptCount val="1"/>
                        <c:pt idx="0">
                          <c:v>-3.7</c:v>
                        </c:pt>
                      </c15:dlblFieldTableCache>
                    </c15:dlblFTEntry>
                  </c15:dlblFieldTable>
                  <c15:showDataLabelsRange val="0"/>
                </c:ext>
                <c:ext xmlns:c16="http://schemas.microsoft.com/office/drawing/2014/chart" uri="{C3380CC4-5D6E-409C-BE32-E72D297353CC}">
                  <c16:uniqueId val="{00000017-C805-4637-8B50-89E4AA7DC35B}"/>
                </c:ext>
              </c:extLst>
            </c:dLbl>
            <c:dLbl>
              <c:idx val="24"/>
              <c:layout>
                <c:manualLayout>
                  <c:x val="4.7769028871392123E-3"/>
                  <c:y val="-4.6876052205785108E-5"/>
                </c:manualLayout>
              </c:layout>
              <c:tx>
                <c:strRef>
                  <c:f>Daten_Diagramme!$D$38</c:f>
                  <c:strCache>
                    <c:ptCount val="1"/>
                    <c:pt idx="0">
                      <c:v>1.7</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{20FD2D88-3132-4F9E-9319-140CB7904A9D}</c15:txfldGUID>
                      <c15:f>Daten_Diagramme!$D$38</c15:f>
                      <c15:dlblFieldTableCache>
                        <c:ptCount val="1"/>
                        <c:pt idx="0">
                          <c:v>1.7</c:v>
                        </c:pt>
                      </c15:dlblFieldTableCache>
                    </c15:dlblFTEntry>
                  </c15:dlblFieldTable>
                  <c15:showDataLabelsRange val="0"/>
                </c:ext>
                <c:ext xmlns:c16="http://schemas.microsoft.com/office/drawing/2014/chart" uri="{C3380CC4-5D6E-409C-BE32-E72D297353CC}">
                  <c16:uniqueId val="{00000018-C805-4637-8B50-89E4AA7DC35B}"/>
                </c:ext>
              </c:extLst>
            </c:dLbl>
            <c:dLbl>
              <c:idx val="25"/>
              <c:tx>
                <c:strRef>
                  <c:f>Daten_Diagramme!$D$39</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{E68841A1-5D05-4B40-B9F9-8ABA40B0D763}</c15:txfldGUID>
                      <c15:f>Daten_Diagramme!$D$39</c15:f>
                      <c15:dlblFieldTableCache>
                        <c:ptCount val="1"/>
                        <c:pt idx="0">
                          <c:v>1.7</c:v>
                        </c:pt>
                      </c15:dlblFieldTableCache>
                    </c15:dlblFTEntry>
                  </c15:dlblFieldTable>
                  <c15:showDataLabelsRange val="0"/>
                </c:ext>
                <c:ext xmlns:c16="http://schemas.microsoft.com/office/drawing/2014/chart" uri="{C3380CC4-5D6E-409C-BE32-E72D297353CC}">
                  <c16:uniqueId val="{00000019-C805-4637-8B50-89E4AA7DC35B}"/>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{7BF66FED-E3F7-460D-8BC5-BAC6A8AB69C6}</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C805-4637-8B50-89E4AA7DC35B}"/>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{3403C768-279A-467F-B282-63A196808376}</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C805-4637-8B50-89E4AA7DC35B}"/>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{E1C34E7F-A715-4012-8804-7D4136281DD8}</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C805-4637-8B50-89E4AA7DC35B}"/>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{62A3E90E-CF03-43CD-B8B7-5C61E6CDBA27}</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C805-4637-8B50-89E4AA7DC35B}"/>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{7B7088A4-575B-4292-B172-CAA63BAEF012}</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C805-4637-8B50-89E4AA7DC35B}"/>
                </c:ext>
              </c:extLst>
            </c:dLbl>
            <c:dLbl>
              <c:idx val="31"/>
              <c:tx>
                <c:strRef>
                  <c:f>Daten_Diagramme!$D$45</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{1FE60603-09EF-4DC9-87C1-8E366F1F04F8}</c15:txfldGUID>
                      <c15:f>Daten_Diagramme!$D$45</c15:f>
                      <c15:dlblFieldTableCache>
                        <c:ptCount val="1"/>
                        <c:pt idx="0">
                          <c:v>1.7</c:v>
                        </c:pt>
                      </c15:dlblFieldTableCache>
                    </c15:dlblFTEntry>
                  </c15:dlblFieldTable>
                  <c15:showDataLabelsRange val="0"/>
                </c:ext>
                <c:ext xmlns:c16="http://schemas.microsoft.com/office/drawing/2014/chart" uri="{C3380CC4-5D6E-409C-BE32-E72D297353CC}">
                  <c16:uniqueId val="{0000001F-C805-4637-8B50-89E4AA7DC35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1.6950210057817894</c:v>
                </c:pt>
                <c:pt idx="1">
                  <c:v>-3.7115588547189819</c:v>
                </c:pt>
                <c:pt idx="2">
                  <c:v>0.48455481526347666</c:v>
                </c:pt>
                <c:pt idx="3">
                  <c:v>1.2894240273160211</c:v>
                </c:pt>
                <c:pt idx="4">
                  <c:v>6.3988919667590025</c:v>
                </c:pt>
                <c:pt idx="5">
                  <c:v>-1.9987376393856511</c:v>
                </c:pt>
                <c:pt idx="6">
                  <c:v>2.6908772697440386</c:v>
                </c:pt>
                <c:pt idx="7">
                  <c:v>3.5595475715236193</c:v>
                </c:pt>
                <c:pt idx="8">
                  <c:v>0.75939248601119103</c:v>
                </c:pt>
                <c:pt idx="9">
                  <c:v>1.0166919575113809</c:v>
                </c:pt>
                <c:pt idx="10">
                  <c:v>-2.0314880650076179</c:v>
                </c:pt>
                <c:pt idx="11">
                  <c:v>1.644157369348209</c:v>
                </c:pt>
                <c:pt idx="12">
                  <c:v>1.9433882551753274</c:v>
                </c:pt>
                <c:pt idx="13">
                  <c:v>7.0141859941454632</c:v>
                </c:pt>
                <c:pt idx="14">
                  <c:v>5.3306790533067909</c:v>
                </c:pt>
                <c:pt idx="15">
                  <c:v>-7.8781860311155247</c:v>
                </c:pt>
                <c:pt idx="16">
                  <c:v>10.026857654431513</c:v>
                </c:pt>
                <c:pt idx="17">
                  <c:v>2.6609645996673796</c:v>
                </c:pt>
                <c:pt idx="18">
                  <c:v>3.6685109453933125</c:v>
                </c:pt>
                <c:pt idx="19">
                  <c:v>-2.5063362433117433</c:v>
                </c:pt>
                <c:pt idx="20">
                  <c:v>-6.7358610463884769</c:v>
                </c:pt>
                <c:pt idx="21">
                  <c:v>0</c:v>
                </c:pt>
                <c:pt idx="23">
                  <c:v>-3.7115588547189819</c:v>
                </c:pt>
                <c:pt idx="24">
                  <c:v>1.7444588589251704</c:v>
                </c:pt>
                <c:pt idx="25">
                  <c:v>1.725909184302445</c:v>
                </c:pt>
              </c:numCache>
            </c:numRef>
          </c:val>
          <c:extLst>
            <c:ext xmlns:c16="http://schemas.microsoft.com/office/drawing/2014/chart" uri="{C3380CC4-5D6E-409C-BE32-E72D297353CC}">
              <c16:uniqueId val="{00000020-C805-4637-8B50-89E4AA7DC35B}"/>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{D382D5B2-3AEE-49D4-B6A9-585E2E41D98E}</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C805-4637-8B50-89E4AA7DC35B}"/>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{870C99C5-CA34-4EEB-9D29-5E239412E599}</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C805-4637-8B50-89E4AA7DC35B}"/>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{AF2411FE-E4DE-48C5-B128-7591E4F7BFBD}</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C805-4637-8B50-89E4AA7DC35B}"/>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{C51A0B6E-2EE4-4DCD-8563-310296DA4790}</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C805-4637-8B50-89E4AA7DC35B}"/>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{C82231B7-CAAB-428C-A233-3D409BA7D2A8}</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C805-4637-8B50-89E4AA7DC35B}"/>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{F561025C-7CD0-4912-B3D1-57DA113409A0}</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C805-4637-8B50-89E4AA7DC35B}"/>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{AC1E4BFD-C98B-4D2F-A3CD-D0E955BC1D5B}</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C805-4637-8B50-89E4AA7DC35B}"/>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{EE9A8796-4D51-4143-98C1-7ED525777E79}</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C805-4637-8B50-89E4AA7DC35B}"/>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{A03AA24E-EB4D-4AB5-B9D3-8D1A0B2E46B0}</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C805-4637-8B50-89E4AA7DC35B}"/>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{64C0E1CD-D363-4A8B-B410-ED6E0AB5842E}</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C805-4637-8B50-89E4AA7DC35B}"/>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{2348E04A-7E90-468A-AA96-4AADFD078C67}</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C805-4637-8B50-89E4AA7DC35B}"/>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{B82C9C36-6E13-4AA8-B798-14F96E911952}</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C805-4637-8B50-89E4AA7DC35B}"/>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{DE89EC24-984E-443F-B54F-8C888D53278A}</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C805-4637-8B50-89E4AA7DC35B}"/>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{3EC5C1C5-5EFC-4C57-8595-40419D7F5F16}</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C805-4637-8B50-89E4AA7DC35B}"/>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{A50CD7D4-100E-478A-AD5E-9877C0CD0E00}</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C805-4637-8B50-89E4AA7DC35B}"/>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{FD2EEF13-394A-4400-9065-CF9DD2EFA267}</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C805-4637-8B50-89E4AA7DC35B}"/>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{4DA205B4-C887-40FC-ACD7-D2E48A25E832}</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C805-4637-8B50-89E4AA7DC35B}"/>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{F1233706-567A-469E-80AE-3E6FB7984067}</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C805-4637-8B50-89E4AA7DC35B}"/>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{4DEF53B7-7708-46E7-A12E-CBAC91401D57}</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C805-4637-8B50-89E4AA7DC35B}"/>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{E4162EFA-24DE-4F70-B397-658732883A3B}</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C805-4637-8B50-89E4AA7DC35B}"/>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{BEF8B81E-DE5C-4A37-B7D4-3AFFCDFAD69D}</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C805-4637-8B50-89E4AA7DC35B}"/>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{6517D469-E052-409F-A2B8-C5FA8F1F56E6}</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C805-4637-8B50-89E4AA7DC35B}"/>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{79B84B77-C423-49A7-BD36-3C2175F09DF6}</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C805-4637-8B50-89E4AA7DC35B}"/>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{B1A6648E-CAE6-40A4-B4F9-F88FFDEF77F6}</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C805-4637-8B50-89E4AA7DC35B}"/>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{B40623B3-D14B-4683-86D7-DE42F019D112}</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C805-4637-8B50-89E4AA7DC35B}"/>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{1019705A-F5C9-4EEB-ADC0-D309E63C1C5F}</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C805-4637-8B50-89E4AA7DC35B}"/>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{0BBE4B4D-2262-41B8-9988-40C17558F57C}</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C805-4637-8B50-89E4AA7DC35B}"/>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{E424E432-644D-40AC-8B74-3AE393FC21B0}</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C805-4637-8B50-89E4AA7DC35B}"/>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{5E260365-6E4E-495F-B871-105EE8C21F9C}</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C805-4637-8B50-89E4AA7DC35B}"/>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{28E44D26-9E87-4D60-B0C8-E4BBD556A9B6}</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C805-4637-8B50-89E4AA7DC35B}"/>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{14A7BE8A-C059-4593-A1F5-0A3AA70262DB}</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C805-4637-8B50-89E4AA7DC35B}"/>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{A5B726DF-1524-4998-A72A-6F41E0520DBE}</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C805-4637-8B50-89E4AA7DC35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C805-4637-8B50-89E4AA7DC35B}"/>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C805-4637-8B50-89E4AA7DC35B}"/>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{840C8A53-F299-40E1-814C-54E3D3E25F75}</c15:txfldGUID>
                      <c15:f>Daten_Diagramme!$E$14</c15:f>
                      <c15:dlblFieldTableCache>
                        <c:ptCount val="1"/>
                        <c:pt idx="0">
                          <c:v>-4.4</c:v>
                        </c:pt>
                      </c15:dlblFieldTableCache>
                    </c15:dlblFTEntry>
                  </c15:dlblFieldTable>
                  <c15:showDataLabelsRange val="0"/>
                </c:ext>
                <c:ext xmlns:c16="http://schemas.microsoft.com/office/drawing/2014/chart" uri="{C3380CC4-5D6E-409C-BE32-E72D297353CC}">
                  <c16:uniqueId val="{00000000-0D6E-4038-8437-6DA1EC027390}"/>
                </c:ext>
              </c:extLst>
            </c:dLbl>
            <c:dLbl>
              <c:idx val="1"/>
              <c:tx>
                <c:strRef>
                  <c:f>Daten_Diagramme!$E$15</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{A3B6D394-7A72-4758-85C7-FE4579429B44}</c15:txfldGUID>
                      <c15:f>Daten_Diagramme!$E$15</c15:f>
                      <c15:dlblFieldTableCache>
                        <c:ptCount val="1"/>
                        <c:pt idx="0">
                          <c:v>3.1</c:v>
                        </c:pt>
                      </c15:dlblFieldTableCache>
                    </c15:dlblFTEntry>
                  </c15:dlblFieldTable>
                  <c15:showDataLabelsRange val="0"/>
                </c:ext>
                <c:ext xmlns:c16="http://schemas.microsoft.com/office/drawing/2014/chart" uri="{C3380CC4-5D6E-409C-BE32-E72D297353CC}">
                  <c16:uniqueId val="{00000001-0D6E-4038-8437-6DA1EC027390}"/>
                </c:ext>
              </c:extLst>
            </c:dLbl>
            <c:dLbl>
              <c:idx val="2"/>
              <c:tx>
                <c:strRef>
                  <c:f>Daten_Diagramme!$E$16</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{9D4966E3-A20B-4DEE-A3EE-22A5AB24AB1C}</c15:txfldGUID>
                      <c15:f>Daten_Diagramme!$E$16</c15:f>
                      <c15:dlblFieldTableCache>
                        <c:ptCount val="1"/>
                        <c:pt idx="0">
                          <c:v>-1.7</c:v>
                        </c:pt>
                      </c15:dlblFieldTableCache>
                    </c15:dlblFTEntry>
                  </c15:dlblFieldTable>
                  <c15:showDataLabelsRange val="0"/>
                </c:ext>
                <c:ext xmlns:c16="http://schemas.microsoft.com/office/drawing/2014/chart" uri="{C3380CC4-5D6E-409C-BE32-E72D297353CC}">
                  <c16:uniqueId val="{00000002-0D6E-4038-8437-6DA1EC027390}"/>
                </c:ext>
              </c:extLst>
            </c:dLbl>
            <c:dLbl>
              <c:idx val="3"/>
              <c:tx>
                <c:strRef>
                  <c:f>Daten_Diagramme!$E$17</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{0F9B48B7-9FF8-4EF2-81FF-A3515B49506A}</c15:txfldGUID>
                      <c15:f>Daten_Diagramme!$E$17</c15:f>
                      <c15:dlblFieldTableCache>
                        <c:ptCount val="1"/>
                        <c:pt idx="0">
                          <c:v>-1.8</c:v>
                        </c:pt>
                      </c15:dlblFieldTableCache>
                    </c15:dlblFTEntry>
                  </c15:dlblFieldTable>
                  <c15:showDataLabelsRange val="0"/>
                </c:ext>
                <c:ext xmlns:c16="http://schemas.microsoft.com/office/drawing/2014/chart" uri="{C3380CC4-5D6E-409C-BE32-E72D297353CC}">
                  <c16:uniqueId val="{00000003-0D6E-4038-8437-6DA1EC027390}"/>
                </c:ext>
              </c:extLst>
            </c:dLbl>
            <c:dLbl>
              <c:idx val="4"/>
              <c:tx>
                <c:strRef>
                  <c:f>Daten_Diagramme!$E$18</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{0EFB1202-F4C8-4B35-A854-B841B1EA37A1}</c15:txfldGUID>
                      <c15:f>Daten_Diagramme!$E$18</c15:f>
                      <c15:dlblFieldTableCache>
                        <c:ptCount val="1"/>
                        <c:pt idx="0">
                          <c:v>0.8</c:v>
                        </c:pt>
                      </c15:dlblFieldTableCache>
                    </c15:dlblFTEntry>
                  </c15:dlblFieldTable>
                  <c15:showDataLabelsRange val="0"/>
                </c:ext>
                <c:ext xmlns:c16="http://schemas.microsoft.com/office/drawing/2014/chart" uri="{C3380CC4-5D6E-409C-BE32-E72D297353CC}">
                  <c16:uniqueId val="{00000004-0D6E-4038-8437-6DA1EC027390}"/>
                </c:ext>
              </c:extLst>
            </c:dLbl>
            <c:dLbl>
              <c:idx val="5"/>
              <c:tx>
                <c:strRef>
                  <c:f>Daten_Diagramme!$E$19</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{67942621-3708-470B-BA9A-87650FF7BBD4}</c15:txfldGUID>
                      <c15:f>Daten_Diagramme!$E$19</c15:f>
                      <c15:dlblFieldTableCache>
                        <c:ptCount val="1"/>
                        <c:pt idx="0">
                          <c:v>-2.2</c:v>
                        </c:pt>
                      </c15:dlblFieldTableCache>
                    </c15:dlblFTEntry>
                  </c15:dlblFieldTable>
                  <c15:showDataLabelsRange val="0"/>
                </c:ext>
                <c:ext xmlns:c16="http://schemas.microsoft.com/office/drawing/2014/chart" uri="{C3380CC4-5D6E-409C-BE32-E72D297353CC}">
                  <c16:uniqueId val="{00000005-0D6E-4038-8437-6DA1EC027390}"/>
                </c:ext>
              </c:extLst>
            </c:dLbl>
            <c:dLbl>
              <c:idx val="6"/>
              <c:tx>
                <c:strRef>
                  <c:f>Daten_Diagramme!$E$20</c:f>
                  <c:strCache>
                    <c:ptCount val="1"/>
                    <c:pt idx="0">
                      <c:v>-10.9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{F741363D-CC8F-46F1-98EF-6A7C51FA3268}</c15:txfldGUID>
                      <c15:f>Daten_Diagramme!$E$20</c15:f>
                      <c15:dlblFieldTableCache>
                        <c:ptCount val="1"/>
                        <c:pt idx="0">
                          <c:v>-10.9</c:v>
                        </c:pt>
                      </c15:dlblFieldTableCache>
                    </c15:dlblFTEntry>
                  </c15:dlblFieldTable>
                  <c15:showDataLabelsRange val="0"/>
                </c:ext>
                <c:ext xmlns:c16="http://schemas.microsoft.com/office/drawing/2014/chart" uri="{C3380CC4-5D6E-409C-BE32-E72D297353CC}">
                  <c16:uniqueId val="{00000006-0D6E-4038-8437-6DA1EC027390}"/>
                </c:ext>
              </c:extLst>
            </c:dLbl>
            <c:dLbl>
              <c:idx val="7"/>
              <c:tx>
                <c:strRef>
                  <c:f>Daten_Diagramme!$E$21</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{C30834CE-A99E-4CF2-A813-51F969E4DFAC}</c15:txfldGUID>
                      <c15:f>Daten_Diagramme!$E$21</c15:f>
                      <c15:dlblFieldTableCache>
                        <c:ptCount val="1"/>
                        <c:pt idx="0">
                          <c:v>-0.9</c:v>
                        </c:pt>
                      </c15:dlblFieldTableCache>
                    </c15:dlblFTEntry>
                  </c15:dlblFieldTable>
                  <c15:showDataLabelsRange val="0"/>
                </c:ext>
                <c:ext xmlns:c16="http://schemas.microsoft.com/office/drawing/2014/chart" uri="{C3380CC4-5D6E-409C-BE32-E72D297353CC}">
                  <c16:uniqueId val="{00000007-0D6E-4038-8437-6DA1EC027390}"/>
                </c:ext>
              </c:extLst>
            </c:dLbl>
            <c:dLbl>
              <c:idx val="8"/>
              <c:tx>
                <c:strRef>
                  <c:f>Daten_Diagramme!$E$22</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{43C90068-E869-4556-9254-DB5592F2DF30}</c15:txfldGUID>
                      <c15:f>Daten_Diagramme!$E$22</c15:f>
                      <c15:dlblFieldTableCache>
                        <c:ptCount val="1"/>
                        <c:pt idx="0">
                          <c:v>1.2</c:v>
                        </c:pt>
                      </c15:dlblFieldTableCache>
                    </c15:dlblFTEntry>
                  </c15:dlblFieldTable>
                  <c15:showDataLabelsRange val="0"/>
                </c:ext>
                <c:ext xmlns:c16="http://schemas.microsoft.com/office/drawing/2014/chart" uri="{C3380CC4-5D6E-409C-BE32-E72D297353CC}">
                  <c16:uniqueId val="{00000008-0D6E-4038-8437-6DA1EC027390}"/>
                </c:ext>
              </c:extLst>
            </c:dLbl>
            <c:dLbl>
              <c:idx val="9"/>
              <c:tx>
                <c:strRef>
                  <c:f>Daten_Diagramme!$E$23</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{3D2638F9-E2D5-41C8-A1F8-4B333D5F12B1}</c15:txfldGUID>
                      <c15:f>Daten_Diagramme!$E$23</c15:f>
                      <c15:dlblFieldTableCache>
                        <c:ptCount val="1"/>
                        <c:pt idx="0">
                          <c:v>-7.1</c:v>
                        </c:pt>
                      </c15:dlblFieldTableCache>
                    </c15:dlblFTEntry>
                  </c15:dlblFieldTable>
                  <c15:showDataLabelsRange val="0"/>
                </c:ext>
                <c:ext xmlns:c16="http://schemas.microsoft.com/office/drawing/2014/chart" uri="{C3380CC4-5D6E-409C-BE32-E72D297353CC}">
                  <c16:uniqueId val="{00000009-0D6E-4038-8437-6DA1EC027390}"/>
                </c:ext>
              </c:extLst>
            </c:dLbl>
            <c:dLbl>
              <c:idx val="10"/>
              <c:tx>
                <c:strRef>
                  <c:f>Daten_Diagramme!$E$24</c:f>
                  <c:strCache>
                    <c:ptCount val="1"/>
                    <c:pt idx="0">
                      <c:v>-19.6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{67D5727E-FB00-4261-A382-9E51FBAA1AE9}</c15:txfldGUID>
                      <c15:f>Daten_Diagramme!$E$24</c15:f>
                      <c15:dlblFieldTableCache>
                        <c:ptCount val="1"/>
                        <c:pt idx="0">
                          <c:v>-19.6</c:v>
                        </c:pt>
                      </c15:dlblFieldTableCache>
                    </c15:dlblFTEntry>
                  </c15:dlblFieldTable>
                  <c15:showDataLabelsRange val="0"/>
                </c:ext>
                <c:ext xmlns:c16="http://schemas.microsoft.com/office/drawing/2014/chart" uri="{C3380CC4-5D6E-409C-BE32-E72D297353CC}">
                  <c16:uniqueId val="{0000000A-0D6E-4038-8437-6DA1EC027390}"/>
                </c:ext>
              </c:extLst>
            </c:dLbl>
            <c:dLbl>
              <c:idx val="11"/>
              <c:tx>
                <c:strRef>
                  <c:f>Daten_Diagramme!$E$25</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{91BF8288-FCA0-401D-B9BB-6A65BDB90231}</c15:txfldGUID>
                      <c15:f>Daten_Diagramme!$E$25</c15:f>
                      <c15:dlblFieldTableCache>
                        <c:ptCount val="1"/>
                        <c:pt idx="0">
                          <c:v>2.2</c:v>
                        </c:pt>
                      </c15:dlblFieldTableCache>
                    </c15:dlblFTEntry>
                  </c15:dlblFieldTable>
                  <c15:showDataLabelsRange val="0"/>
                </c:ext>
                <c:ext xmlns:c16="http://schemas.microsoft.com/office/drawing/2014/chart" uri="{C3380CC4-5D6E-409C-BE32-E72D297353CC}">
                  <c16:uniqueId val="{0000000B-0D6E-4038-8437-6DA1EC027390}"/>
                </c:ext>
              </c:extLst>
            </c:dLbl>
            <c:dLbl>
              <c:idx val="12"/>
              <c:tx>
                <c:strRef>
                  <c:f>Daten_Diagramme!$E$26</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{8BB96618-A6FF-495E-8913-6B099E3FAD92}</c15:txfldGUID>
                      <c15:f>Daten_Diagramme!$E$26</c15:f>
                      <c15:dlblFieldTableCache>
                        <c:ptCount val="1"/>
                        <c:pt idx="0">
                          <c:v>-1.5</c:v>
                        </c:pt>
                      </c15:dlblFieldTableCache>
                    </c15:dlblFTEntry>
                  </c15:dlblFieldTable>
                  <c15:showDataLabelsRange val="0"/>
                </c:ext>
                <c:ext xmlns:c16="http://schemas.microsoft.com/office/drawing/2014/chart" uri="{C3380CC4-5D6E-409C-BE32-E72D297353CC}">
                  <c16:uniqueId val="{0000000C-0D6E-4038-8437-6DA1EC027390}"/>
                </c:ext>
              </c:extLst>
            </c:dLbl>
            <c:dLbl>
              <c:idx val="13"/>
              <c:tx>
                <c:strRef>
                  <c:f>Daten_Diagramme!$E$27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{6F88A0F1-5ABB-43D2-B910-E86D9C6EECC8}</c15:txfldGUID>
                      <c15:f>Daten_Diagramme!$E$27</c15:f>
                      <c15:dlblFieldTableCache>
                        <c:ptCount val="1"/>
                        <c:pt idx="0">
                          <c:v>2.6</c:v>
                        </c:pt>
                      </c15:dlblFieldTableCache>
                    </c15:dlblFTEntry>
                  </c15:dlblFieldTable>
                  <c15:showDataLabelsRange val="0"/>
                </c:ext>
                <c:ext xmlns:c16="http://schemas.microsoft.com/office/drawing/2014/chart" uri="{C3380CC4-5D6E-409C-BE32-E72D297353CC}">
                  <c16:uniqueId val="{0000000D-0D6E-4038-8437-6DA1EC027390}"/>
                </c:ext>
              </c:extLst>
            </c:dLbl>
            <c:dLbl>
              <c:idx val="14"/>
              <c:tx>
                <c:strRef>
                  <c:f>Daten_Diagramme!$E$28</c:f>
                  <c:strCache>
                    <c:ptCount val="1"/>
                    <c:pt idx="0">
                      <c:v>-7.9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{EC8B67FB-E018-449E-A600-9AA26382FAA8}</c15:txfldGUID>
                      <c15:f>Daten_Diagramme!$E$28</c15:f>
                      <c15:dlblFieldTableCache>
                        <c:ptCount val="1"/>
                        <c:pt idx="0">
                          <c:v>-7.9</c:v>
                        </c:pt>
                      </c15:dlblFieldTableCache>
                    </c15:dlblFTEntry>
                  </c15:dlblFieldTable>
                  <c15:showDataLabelsRange val="0"/>
                </c:ext>
                <c:ext xmlns:c16="http://schemas.microsoft.com/office/drawing/2014/chart" uri="{C3380CC4-5D6E-409C-BE32-E72D297353CC}">
                  <c16:uniqueId val="{0000000E-0D6E-4038-8437-6DA1EC027390}"/>
                </c:ext>
              </c:extLst>
            </c:dLbl>
            <c:dLbl>
              <c:idx val="15"/>
              <c:tx>
                <c:strRef>
                  <c:f>Daten_Diagramme!$E$29</c:f>
                  <c:strCache>
                    <c:ptCount val="1"/>
                    <c:pt idx="0">
                      <c:v>28.0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{03A02153-5FAC-4E2E-90BD-EACAFE101E10}</c15:txfldGUID>
                      <c15:f>Daten_Diagramme!$E$29</c15:f>
                      <c15:dlblFieldTableCache>
                        <c:ptCount val="1"/>
                        <c:pt idx="0">
                          <c:v>28.0</c:v>
                        </c:pt>
                      </c15:dlblFieldTableCache>
                    </c15:dlblFTEntry>
                  </c15:dlblFieldTable>
                  <c15:showDataLabelsRange val="0"/>
                </c:ext>
                <c:ext xmlns:c16="http://schemas.microsoft.com/office/drawing/2014/chart" uri="{C3380CC4-5D6E-409C-BE32-E72D297353CC}">
                  <c16:uniqueId val="{0000000F-0D6E-4038-8437-6DA1EC027390}"/>
                </c:ext>
              </c:extLst>
            </c:dLbl>
            <c:dLbl>
              <c:idx val="16"/>
              <c:tx>
                <c:strRef>
                  <c:f>Daten_Diagramme!$E$30</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{9AB98A7B-18CA-49E4-8680-4F815E66AD80}</c15:txfldGUID>
                      <c15:f>Daten_Diagramme!$E$30</c15:f>
                      <c15:dlblFieldTableCache>
                        <c:ptCount val="1"/>
                        <c:pt idx="0">
                          <c:v>6.9</c:v>
                        </c:pt>
                      </c15:dlblFieldTableCache>
                    </c15:dlblFTEntry>
                  </c15:dlblFieldTable>
                  <c15:showDataLabelsRange val="0"/>
                </c:ext>
                <c:ext xmlns:c16="http://schemas.microsoft.com/office/drawing/2014/chart" uri="{C3380CC4-5D6E-409C-BE32-E72D297353CC}">
                  <c16:uniqueId val="{00000010-0D6E-4038-8437-6DA1EC027390}"/>
                </c:ext>
              </c:extLst>
            </c:dLbl>
            <c:dLbl>
              <c:idx val="17"/>
              <c:tx>
                <c:strRef>
                  <c:f>Daten_Diagramme!$E$31</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{CC2BF80A-80B2-4623-AD1B-59C5D6BE2D9B}</c15:txfldGUID>
                      <c15:f>Daten_Diagramme!$E$31</c15:f>
                      <c15:dlblFieldTableCache>
                        <c:ptCount val="1"/>
                        <c:pt idx="0">
                          <c:v>-0.5</c:v>
                        </c:pt>
                      </c15:dlblFieldTableCache>
                    </c15:dlblFTEntry>
                  </c15:dlblFieldTable>
                  <c15:showDataLabelsRange val="0"/>
                </c:ext>
                <c:ext xmlns:c16="http://schemas.microsoft.com/office/drawing/2014/chart" uri="{C3380CC4-5D6E-409C-BE32-E72D297353CC}">
                  <c16:uniqueId val="{00000011-0D6E-4038-8437-6DA1EC027390}"/>
                </c:ext>
              </c:extLst>
            </c:dLbl>
            <c:dLbl>
              <c:idx val="18"/>
              <c:tx>
                <c:strRef>
                  <c:f>Daten_Diagramme!$E$32</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{E4509E07-5C5B-4CC3-B29F-A49E625EEB4C}</c15:txfldGUID>
                      <c15:f>Daten_Diagramme!$E$32</c15:f>
                      <c15:dlblFieldTableCache>
                        <c:ptCount val="1"/>
                        <c:pt idx="0">
                          <c:v>-1.0</c:v>
                        </c:pt>
                      </c15:dlblFieldTableCache>
                    </c15:dlblFTEntry>
                  </c15:dlblFieldTable>
                  <c15:showDataLabelsRange val="0"/>
                </c:ext>
                <c:ext xmlns:c16="http://schemas.microsoft.com/office/drawing/2014/chart" uri="{C3380CC4-5D6E-409C-BE32-E72D297353CC}">
                  <c16:uniqueId val="{00000012-0D6E-4038-8437-6DA1EC027390}"/>
                </c:ext>
              </c:extLst>
            </c:dLbl>
            <c:dLbl>
              <c:idx val="19"/>
              <c:tx>
                <c:strRef>
                  <c:f>Daten_Diagramme!$E$33</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{39FA08E9-3855-44F2-AD4C-BB1B89AC5CCB}</c15:txfldGUID>
                      <c15:f>Daten_Diagramme!$E$33</c15:f>
                      <c15:dlblFieldTableCache>
                        <c:ptCount val="1"/>
                        <c:pt idx="0">
                          <c:v>-2.7</c:v>
                        </c:pt>
                      </c15:dlblFieldTableCache>
                    </c15:dlblFTEntry>
                  </c15:dlblFieldTable>
                  <c15:showDataLabelsRange val="0"/>
                </c:ext>
                <c:ext xmlns:c16="http://schemas.microsoft.com/office/drawing/2014/chart" uri="{C3380CC4-5D6E-409C-BE32-E72D297353CC}">
                  <c16:uniqueId val="{00000013-0D6E-4038-8437-6DA1EC027390}"/>
                </c:ext>
              </c:extLst>
            </c:dLbl>
            <c:dLbl>
              <c:idx val="20"/>
              <c:tx>
                <c:strRef>
                  <c:f>Daten_Diagramme!$E$34</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{2E6D93B7-B893-4A34-96D5-087F20883504}</c15:txfldGUID>
                      <c15:f>Daten_Diagramme!$E$34</c15:f>
                      <c15:dlblFieldTableCache>
                        <c:ptCount val="1"/>
                        <c:pt idx="0">
                          <c:v>-5.7</c:v>
                        </c:pt>
                      </c15:dlblFieldTableCache>
                    </c15:dlblFTEntry>
                  </c15:dlblFieldTable>
                  <c15:showDataLabelsRange val="0"/>
                </c:ext>
                <c:ext xmlns:c16="http://schemas.microsoft.com/office/drawing/2014/chart" uri="{C3380CC4-5D6E-409C-BE32-E72D297353CC}">
                  <c16:uniqueId val="{00000014-0D6E-4038-8437-6DA1EC027390}"/>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{6914A516-1795-4A4A-B060-198D85183778}</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0D6E-4038-8437-6DA1EC027390}"/>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{E0E70BDE-195F-4188-9096-473926EB3C49}</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0D6E-4038-8437-6DA1EC027390}"/>
                </c:ext>
              </c:extLst>
            </c:dLbl>
            <c:dLbl>
              <c:idx val="23"/>
              <c:tx>
                <c:strRef>
                  <c:f>Daten_Diagramme!$E$37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{5F83FA2B-25B3-44EE-A0C1-3611D2476179}</c15:txfldGUID>
                      <c15:f>Daten_Diagramme!$E$37</c15:f>
                      <c15:dlblFieldTableCache>
                        <c:ptCount val="1"/>
                        <c:pt idx="0">
                          <c:v>3.1</c:v>
                        </c:pt>
                      </c15:dlblFieldTableCache>
                    </c15:dlblFTEntry>
                  </c15:dlblFieldTable>
                  <c15:showDataLabelsRange val="0"/>
                </c:ext>
                <c:ext xmlns:c16="http://schemas.microsoft.com/office/drawing/2014/chart" uri="{C3380CC4-5D6E-409C-BE32-E72D297353CC}">
                  <c16:uniqueId val="{00000017-0D6E-4038-8437-6DA1EC027390}"/>
                </c:ext>
              </c:extLst>
            </c:dLbl>
            <c:dLbl>
              <c:idx val="24"/>
              <c:tx>
                <c:strRef>
                  <c:f>Daten_Diagramme!$E$38</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{206BAD1C-FD61-47CF-BFD0-2DC13DA11E9A}</c15:txfldGUID>
                      <c15:f>Daten_Diagramme!$E$38</c15:f>
                      <c15:dlblFieldTableCache>
                        <c:ptCount val="1"/>
                        <c:pt idx="0">
                          <c:v>-1.4</c:v>
                        </c:pt>
                      </c15:dlblFieldTableCache>
                    </c15:dlblFTEntry>
                  </c15:dlblFieldTable>
                  <c15:showDataLabelsRange val="0"/>
                </c:ext>
                <c:ext xmlns:c16="http://schemas.microsoft.com/office/drawing/2014/chart" uri="{C3380CC4-5D6E-409C-BE32-E72D297353CC}">
                  <c16:uniqueId val="{00000018-0D6E-4038-8437-6DA1EC027390}"/>
                </c:ext>
              </c:extLst>
            </c:dLbl>
            <c:dLbl>
              <c:idx val="25"/>
              <c:tx>
                <c:strRef>
                  <c:f>Daten_Diagramme!$E$39</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{34792FA1-FAFE-44A4-BCB4-9C1FDDCAB84C}</c15:txfldGUID>
                      <c15:f>Daten_Diagramme!$E$39</c15:f>
                      <c15:dlblFieldTableCache>
                        <c:ptCount val="1"/>
                        <c:pt idx="0">
                          <c:v>-4.7</c:v>
                        </c:pt>
                      </c15:dlblFieldTableCache>
                    </c15:dlblFTEntry>
                  </c15:dlblFieldTable>
                  <c15:showDataLabelsRange val="0"/>
                </c:ext>
                <c:ext xmlns:c16="http://schemas.microsoft.com/office/drawing/2014/chart" uri="{C3380CC4-5D6E-409C-BE32-E72D297353CC}">
                  <c16:uniqueId val="{00000019-0D6E-4038-8437-6DA1EC027390}"/>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{484B4537-B68D-4217-900D-5219FF6538E2}</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0D6E-4038-8437-6DA1EC027390}"/>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{216C3C83-08E2-4C2C-A3C9-3A0E2D094B79}</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0D6E-4038-8437-6DA1EC027390}"/>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{C4A0E4F3-AAEB-4B86-9505-8D5EACFD7619}</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0D6E-4038-8437-6DA1EC027390}"/>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{18389392-F6A7-4C1E-8A26-B0FB543ABBCB}</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0D6E-4038-8437-6DA1EC027390}"/>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{2DB50093-1081-4669-BFE7-23E4E5BA34C3}</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0D6E-4038-8437-6DA1EC027390}"/>
                </c:ext>
              </c:extLst>
            </c:dLbl>
            <c:dLbl>
              <c:idx val="31"/>
              <c:tx>
                <c:strRef>
                  <c:f>Daten_Diagramme!$E$45</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{CEBF02E5-CFDA-453A-BC3F-0A43108BAAAD}</c15:txfldGUID>
                      <c15:f>Daten_Diagramme!$E$45</c15:f>
                      <c15:dlblFieldTableCache>
                        <c:ptCount val="1"/>
                        <c:pt idx="0">
                          <c:v>-4.7</c:v>
                        </c:pt>
                      </c15:dlblFieldTableCache>
                    </c15:dlblFTEntry>
                  </c15:dlblFieldTable>
                  <c15:showDataLabelsRange val="0"/>
                </c:ext>
                <c:ext xmlns:c16="http://schemas.microsoft.com/office/drawing/2014/chart" uri="{C3380CC4-5D6E-409C-BE32-E72D297353CC}">
                  <c16:uniqueId val="{0000001F-0D6E-4038-8437-6DA1EC02739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-4.3694911270419556</c:v>
                </c:pt>
                <c:pt idx="1">
                  <c:v>3.0555555555555554</c:v>
                </c:pt>
                <c:pt idx="2">
                  <c:v>-1.6666666666666667</c:v>
                </c:pt>
                <c:pt idx="3">
                  <c:v>-1.7978620019436347</c:v>
                </c:pt>
                <c:pt idx="4">
                  <c:v>0.81892629663330296</c:v>
                </c:pt>
                <c:pt idx="5">
                  <c:v>-2.2255192878338277</c:v>
                </c:pt>
                <c:pt idx="6">
                  <c:v>-10.87719298245614</c:v>
                </c:pt>
                <c:pt idx="7">
                  <c:v>-0.86206896551724133</c:v>
                </c:pt>
                <c:pt idx="8">
                  <c:v>1.2168141592920354</c:v>
                </c:pt>
                <c:pt idx="9">
                  <c:v>-7.0929419986023756</c:v>
                </c:pt>
                <c:pt idx="10">
                  <c:v>-19.565217391304348</c:v>
                </c:pt>
                <c:pt idx="11">
                  <c:v>2.1943573667711598</c:v>
                </c:pt>
                <c:pt idx="12">
                  <c:v>-1.5384615384615385</c:v>
                </c:pt>
                <c:pt idx="13">
                  <c:v>2.6366916458506799</c:v>
                </c:pt>
                <c:pt idx="14">
                  <c:v>-7.8841512469831052</c:v>
                </c:pt>
                <c:pt idx="15">
                  <c:v>28</c:v>
                </c:pt>
                <c:pt idx="16">
                  <c:v>6.9264069264069263</c:v>
                </c:pt>
                <c:pt idx="17">
                  <c:v>-0.49443757725587145</c:v>
                </c:pt>
                <c:pt idx="18">
                  <c:v>-0.98698968147151189</c:v>
                </c:pt>
                <c:pt idx="19">
                  <c:v>-2.6766125493637563</c:v>
                </c:pt>
                <c:pt idx="20">
                  <c:v>-5.6944444444444446</c:v>
                </c:pt>
                <c:pt idx="21">
                  <c:v>0</c:v>
                </c:pt>
                <c:pt idx="23">
                  <c:v>3.0555555555555554</c:v>
                </c:pt>
                <c:pt idx="24">
                  <c:v>-1.3982392542723978</c:v>
                </c:pt>
                <c:pt idx="25">
                  <c:v>-4.7386686846019366</c:v>
                </c:pt>
              </c:numCache>
            </c:numRef>
          </c:val>
          <c:extLst>
            <c:ext xmlns:c16="http://schemas.microsoft.com/office/drawing/2014/chart" uri="{C3380CC4-5D6E-409C-BE32-E72D297353CC}">
              <c16:uniqueId val="{00000020-0D6E-4038-8437-6DA1EC027390}"/>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{7F1B4DE8-C91A-4497-96D0-202B34692F43}</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0D6E-4038-8437-6DA1EC027390}"/>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{723C49AA-7D3B-48D3-A852-09D23F1C0661}</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0D6E-4038-8437-6DA1EC027390}"/>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{4A64EF8E-7010-43EB-A163-3EB478FB39BE}</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0D6E-4038-8437-6DA1EC027390}"/>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{0539CA41-2A4E-4058-BE75-B9FA410957E6}</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0D6E-4038-8437-6DA1EC027390}"/>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{C917F782-A5F7-4F1C-9544-9625A7F7890E}</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0D6E-4038-8437-6DA1EC027390}"/>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{AACD9EA0-1F4E-45B9-A181-0AC965945E35}</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0D6E-4038-8437-6DA1EC027390}"/>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{E569078F-F86E-4732-B5C1-2528E64BD030}</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0D6E-4038-8437-6DA1EC027390}"/>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{ADADFA88-D8E8-4CF0-84AC-4DF245A2E86B}</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0D6E-4038-8437-6DA1EC027390}"/>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{FCB1526E-EA59-4D6F-8003-4D77CA648CA1}</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0D6E-4038-8437-6DA1EC027390}"/>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{7BEBFE2B-B163-4940-93DF-9E08F913F5AD}</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0D6E-4038-8437-6DA1EC027390}"/>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{7CF3D673-CE58-4118-B511-E38B5872C923}</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0D6E-4038-8437-6DA1EC027390}"/>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{E22111A2-060E-411C-AFC8-B36B7DD49158}</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0D6E-4038-8437-6DA1EC027390}"/>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{E714877F-CE85-4E3C-ACEB-036EF710F7F1}</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0D6E-4038-8437-6DA1EC027390}"/>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{C242C063-780B-43C9-BFDC-220E133D2A80}</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0D6E-4038-8437-6DA1EC027390}"/>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{595E8E64-2418-426F-A399-7EF25F21EF2D}</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0D6E-4038-8437-6DA1EC027390}"/>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{F6A7A71A-E812-48D0-BA0B-092D5F98167B}</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0D6E-4038-8437-6DA1EC027390}"/>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{41E7FF2C-CE8D-4CF8-9182-DD8A27099B01}</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0D6E-4038-8437-6DA1EC027390}"/>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{956485B0-82AF-49A2-A52D-38147668EC6C}</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0D6E-4038-8437-6DA1EC027390}"/>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{5D4FB71F-3DD3-4760-B90E-9C6205661833}</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0D6E-4038-8437-6DA1EC027390}"/>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{4C6110E5-151F-4A30-9EE2-56A21EBC26AE}</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0D6E-4038-8437-6DA1EC027390}"/>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{EE85C5E0-AEB3-409A-8941-572E9016FCFD}</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0D6E-4038-8437-6DA1EC027390}"/>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{2C20788F-FEC6-4E5C-ADD8-17D0AC7F4900}</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0D6E-4038-8437-6DA1EC027390}"/>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{CAFA169C-D8ED-48ED-95DC-DDF6CF52DDFC}</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0D6E-4038-8437-6DA1EC027390}"/>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{EA735B38-C8E3-4EA8-9EFC-6D6ADFBFA192}</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0D6E-4038-8437-6DA1EC027390}"/>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{AB7B1E3D-8DBC-404C-8517-09C43744AFCA}</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0D6E-4038-8437-6DA1EC027390}"/>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{5E150A73-5F83-475D-A7E3-257EEBB64A89}</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0D6E-4038-8437-6DA1EC027390}"/>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{6A0A3C04-1363-42AC-9EE9-47D8CAFEB3CA}</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0D6E-4038-8437-6DA1EC027390}"/>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{8B337ADA-8D44-426E-A9A4-E2F7C8704136}</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0D6E-4038-8437-6DA1EC027390}"/>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{97E5A9EE-01FA-431D-B960-B555CC3D80E6}</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0D6E-4038-8437-6DA1EC027390}"/>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{B24E6AEA-8F70-47A3-AF56-CA90F3B6F0CA}</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0D6E-4038-8437-6DA1EC027390}"/>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{7CE24146-872D-4451-AEB5-C8C25E6EC737}</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0D6E-4038-8437-6DA1EC027390}"/>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{4422147C-CA66-4338-A3C4-ADE136E76E6B}</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0D6E-4038-8437-6DA1EC02739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0D6E-4038-8437-6DA1EC027390}"/>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0D6E-4038-8437-6DA1EC027390}"/>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{C7AB3ED7-2852-4693-A699-98F0A34EF605}</c15:txfldGUID>
                      <c15:f>Diagramm!$I$46</c15:f>
                      <c15:dlblFieldTableCache>
                        <c:ptCount val="1"/>
                      </c15:dlblFieldTableCache>
                    </c15:dlblFTEntry>
                  </c15:dlblFieldTable>
                  <c15:showDataLabelsRange val="0"/>
                </c:ext>
                <c:ext xmlns:c16="http://schemas.microsoft.com/office/drawing/2014/chart" uri="{C3380CC4-5D6E-409C-BE32-E72D297353CC}">
                  <c16:uniqueId val="{00000000-4858-44B6-AF48-F23BC4EE54CA}"/>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{95B950B8-77FA-4305-A713-5F7C64177C9B}</c15:txfldGUID>
                      <c15:f>Diagramm!$I$47</c15:f>
                      <c15:dlblFieldTableCache>
                        <c:ptCount val="1"/>
                      </c15:dlblFieldTableCache>
                    </c15:dlblFTEntry>
                  </c15:dlblFieldTable>
                  <c15:showDataLabelsRange val="0"/>
                </c:ext>
                <c:ext xmlns:c16="http://schemas.microsoft.com/office/drawing/2014/chart" uri="{C3380CC4-5D6E-409C-BE32-E72D297353CC}">
                  <c16:uniqueId val="{00000001-4858-44B6-AF48-F23BC4EE54CA}"/>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{2196075C-228D-4180-A563-4C7EA574C4F5}</c15:txfldGUID>
                      <c15:f>Diagramm!$I$48</c15:f>
                      <c15:dlblFieldTableCache>
                        <c:ptCount val="1"/>
                      </c15:dlblFieldTableCache>
                    </c15:dlblFTEntry>
                  </c15:dlblFieldTable>
                  <c15:showDataLabelsRange val="0"/>
                </c:ext>
                <c:ext xmlns:c16="http://schemas.microsoft.com/office/drawing/2014/chart" uri="{C3380CC4-5D6E-409C-BE32-E72D297353CC}">
                  <c16:uniqueId val="{00000002-4858-44B6-AF48-F23BC4EE54CA}"/>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{9422237B-0D16-4FFB-AAB4-7A9C0823DD3B}</c15:txfldGUID>
                      <c15:f>Diagramm!$I$49</c15:f>
                      <c15:dlblFieldTableCache>
                        <c:ptCount val="1"/>
                      </c15:dlblFieldTableCache>
                    </c15:dlblFTEntry>
                  </c15:dlblFieldTable>
                  <c15:showDataLabelsRange val="0"/>
                </c:ext>
                <c:ext xmlns:c16="http://schemas.microsoft.com/office/drawing/2014/chart" uri="{C3380CC4-5D6E-409C-BE32-E72D297353CC}">
                  <c16:uniqueId val="{00000003-4858-44B6-AF48-F23BC4EE54CA}"/>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{7B81C268-9FBC-4172-8665-80BE849D7F06}</c15:txfldGUID>
                      <c15:f>Diagramm!$I$50</c15:f>
                      <c15:dlblFieldTableCache>
                        <c:ptCount val="1"/>
                      </c15:dlblFieldTableCache>
                    </c15:dlblFTEntry>
                  </c15:dlblFieldTable>
                  <c15:showDataLabelsRange val="0"/>
                </c:ext>
                <c:ext xmlns:c16="http://schemas.microsoft.com/office/drawing/2014/chart" uri="{C3380CC4-5D6E-409C-BE32-E72D297353CC}">
                  <c16:uniqueId val="{00000004-4858-44B6-AF48-F23BC4EE54CA}"/>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{CEE4DF49-A16B-4F5B-B7D5-D0766F4A0D67}</c15:txfldGUID>
                      <c15:f>Diagramm!$I$51</c15:f>
                      <c15:dlblFieldTableCache>
                        <c:ptCount val="1"/>
                      </c15:dlblFieldTableCache>
                    </c15:dlblFTEntry>
                  </c15:dlblFieldTable>
                  <c15:showDataLabelsRange val="0"/>
                </c:ext>
                <c:ext xmlns:c16="http://schemas.microsoft.com/office/drawing/2014/chart" uri="{C3380CC4-5D6E-409C-BE32-E72D297353CC}">
                  <c16:uniqueId val="{00000005-4858-44B6-AF48-F23BC4EE54CA}"/>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{0EA2AD81-40E5-44C3-AD39-11C3337C42D9}</c15:txfldGUID>
                      <c15:f>Diagramm!$I$52</c15:f>
                      <c15:dlblFieldTableCache>
                        <c:ptCount val="1"/>
                      </c15:dlblFieldTableCache>
                    </c15:dlblFTEntry>
                  </c15:dlblFieldTable>
                  <c15:showDataLabelsRange val="0"/>
                </c:ext>
                <c:ext xmlns:c16="http://schemas.microsoft.com/office/drawing/2014/chart" uri="{C3380CC4-5D6E-409C-BE32-E72D297353CC}">
                  <c16:uniqueId val="{00000006-4858-44B6-AF48-F23BC4EE54CA}"/>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{F4DB35C5-BFD9-4F1C-9A77-28F33DBB907F}</c15:txfldGUID>
                      <c15:f>Diagramm!$I$53</c15:f>
                      <c15:dlblFieldTableCache>
                        <c:ptCount val="1"/>
                      </c15:dlblFieldTableCache>
                    </c15:dlblFTEntry>
                  </c15:dlblFieldTable>
                  <c15:showDataLabelsRange val="0"/>
                </c:ext>
                <c:ext xmlns:c16="http://schemas.microsoft.com/office/drawing/2014/chart" uri="{C3380CC4-5D6E-409C-BE32-E72D297353CC}">
                  <c16:uniqueId val="{00000007-4858-44B6-AF48-F23BC4EE54CA}"/>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{4049D427-5732-4183-8A37-A82059C1176C}</c15:txfldGUID>
                      <c15:f>Diagramm!$I$54</c15:f>
                      <c15:dlblFieldTableCache>
                        <c:ptCount val="1"/>
                      </c15:dlblFieldTableCache>
                    </c15:dlblFTEntry>
                  </c15:dlblFieldTable>
                  <c15:showDataLabelsRange val="0"/>
                </c:ext>
                <c:ext xmlns:c16="http://schemas.microsoft.com/office/drawing/2014/chart" uri="{C3380CC4-5D6E-409C-BE32-E72D297353CC}">
                  <c16:uniqueId val="{00000008-4858-44B6-AF48-F23BC4EE54CA}"/>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{56DC760C-B180-4E39-B67C-3471422317E2}</c15:txfldGUID>
                      <c15:f>Diagramm!$I$55</c15:f>
                      <c15:dlblFieldTableCache>
                        <c:ptCount val="1"/>
                      </c15:dlblFieldTableCache>
                    </c15:dlblFTEntry>
                  </c15:dlblFieldTable>
                  <c15:showDataLabelsRange val="0"/>
                </c:ext>
                <c:ext xmlns:c16="http://schemas.microsoft.com/office/drawing/2014/chart" uri="{C3380CC4-5D6E-409C-BE32-E72D297353CC}">
                  <c16:uniqueId val="{00000009-4858-44B6-AF48-F23BC4EE54CA}"/>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{613FEC54-2CA8-4F39-9C7C-75802FB788BF}</c15:txfldGUID>
                      <c15:f>Diagramm!$I$56</c15:f>
                      <c15:dlblFieldTableCache>
                        <c:ptCount val="1"/>
                      </c15:dlblFieldTableCache>
                    </c15:dlblFTEntry>
                  </c15:dlblFieldTable>
                  <c15:showDataLabelsRange val="0"/>
                </c:ext>
                <c:ext xmlns:c16="http://schemas.microsoft.com/office/drawing/2014/chart" uri="{C3380CC4-5D6E-409C-BE32-E72D297353CC}">
                  <c16:uniqueId val="{0000000A-4858-44B6-AF48-F23BC4EE54CA}"/>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{0EF0D11B-E8A1-48DA-9472-600C7ED3DD73}</c15:txfldGUID>
                      <c15:f>Diagramm!$I$57</c15:f>
                      <c15:dlblFieldTableCache>
                        <c:ptCount val="1"/>
                      </c15:dlblFieldTableCache>
                    </c15:dlblFTEntry>
                  </c15:dlblFieldTable>
                  <c15:showDataLabelsRange val="0"/>
                </c:ext>
                <c:ext xmlns:c16="http://schemas.microsoft.com/office/drawing/2014/chart" uri="{C3380CC4-5D6E-409C-BE32-E72D297353CC}">
                  <c16:uniqueId val="{0000000B-4858-44B6-AF48-F23BC4EE54CA}"/>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{3841045F-0808-4ED3-ABA4-32CB21C148D6}</c15:txfldGUID>
                      <c15:f>Diagramm!$I$58</c15:f>
                      <c15:dlblFieldTableCache>
                        <c:ptCount val="1"/>
                      </c15:dlblFieldTableCache>
                    </c15:dlblFTEntry>
                  </c15:dlblFieldTable>
                  <c15:showDataLabelsRange val="0"/>
                </c:ext>
                <c:ext xmlns:c16="http://schemas.microsoft.com/office/drawing/2014/chart" uri="{C3380CC4-5D6E-409C-BE32-E72D297353CC}">
                  <c16:uniqueId val="{0000000C-4858-44B6-AF48-F23BC4EE54CA}"/>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{D8F910E9-C5C2-4BD7-83E4-B0672BC0928C}</c15:txfldGUID>
                      <c15:f>Diagramm!$I$59</c15:f>
                      <c15:dlblFieldTableCache>
                        <c:ptCount val="1"/>
                      </c15:dlblFieldTableCache>
                    </c15:dlblFTEntry>
                  </c15:dlblFieldTable>
                  <c15:showDataLabelsRange val="0"/>
                </c:ext>
                <c:ext xmlns:c16="http://schemas.microsoft.com/office/drawing/2014/chart" uri="{C3380CC4-5D6E-409C-BE32-E72D297353CC}">
                  <c16:uniqueId val="{0000000D-4858-44B6-AF48-F23BC4EE54CA}"/>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{E9A97A5B-AFB1-4217-9112-7C27D04C6870}</c15:txfldGUID>
                      <c15:f>Diagramm!$I$60</c15:f>
                      <c15:dlblFieldTableCache>
                        <c:ptCount val="1"/>
                      </c15:dlblFieldTableCache>
                    </c15:dlblFTEntry>
                  </c15:dlblFieldTable>
                  <c15:showDataLabelsRange val="0"/>
                </c:ext>
                <c:ext xmlns:c16="http://schemas.microsoft.com/office/drawing/2014/chart" uri="{C3380CC4-5D6E-409C-BE32-E72D297353CC}">
                  <c16:uniqueId val="{0000000E-4858-44B6-AF48-F23BC4EE54CA}"/>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{B6CEA789-1728-4918-9459-344F3F5673F2}</c15:txfldGUID>
                      <c15:f>Diagramm!$I$61</c15:f>
                      <c15:dlblFieldTableCache>
                        <c:ptCount val="1"/>
                      </c15:dlblFieldTableCache>
                    </c15:dlblFTEntry>
                  </c15:dlblFieldTable>
                  <c15:showDataLabelsRange val="0"/>
                </c:ext>
                <c:ext xmlns:c16="http://schemas.microsoft.com/office/drawing/2014/chart" uri="{C3380CC4-5D6E-409C-BE32-E72D297353CC}">
                  <c16:uniqueId val="{0000000F-4858-44B6-AF48-F23BC4EE54CA}"/>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{1DD34C73-B7A0-494A-A371-3972216E1E2A}</c15:txfldGUID>
                      <c15:f>Diagramm!$I$62</c15:f>
                      <c15:dlblFieldTableCache>
                        <c:ptCount val="1"/>
                      </c15:dlblFieldTableCache>
                    </c15:dlblFTEntry>
                  </c15:dlblFieldTable>
                  <c15:showDataLabelsRange val="0"/>
                </c:ext>
                <c:ext xmlns:c16="http://schemas.microsoft.com/office/drawing/2014/chart" uri="{C3380CC4-5D6E-409C-BE32-E72D297353CC}">
                  <c16:uniqueId val="{00000010-4858-44B6-AF48-F23BC4EE54CA}"/>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{4DDE30C5-C029-4597-BB45-7C9B6820BC56}</c15:txfldGUID>
                      <c15:f>Diagramm!$I$63</c15:f>
                      <c15:dlblFieldTableCache>
                        <c:ptCount val="1"/>
                      </c15:dlblFieldTableCache>
                    </c15:dlblFTEntry>
                  </c15:dlblFieldTable>
                  <c15:showDataLabelsRange val="0"/>
                </c:ext>
                <c:ext xmlns:c16="http://schemas.microsoft.com/office/drawing/2014/chart" uri="{C3380CC4-5D6E-409C-BE32-E72D297353CC}">
                  <c16:uniqueId val="{00000011-4858-44B6-AF48-F23BC4EE54CA}"/>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{CFA08472-F89A-4E8B-BC9E-40EF80E7F732}</c15:txfldGUID>
                      <c15:f>Diagramm!$I$64</c15:f>
                      <c15:dlblFieldTableCache>
                        <c:ptCount val="1"/>
                      </c15:dlblFieldTableCache>
                    </c15:dlblFTEntry>
                  </c15:dlblFieldTable>
                  <c15:showDataLabelsRange val="0"/>
                </c:ext>
                <c:ext xmlns:c16="http://schemas.microsoft.com/office/drawing/2014/chart" uri="{C3380CC4-5D6E-409C-BE32-E72D297353CC}">
                  <c16:uniqueId val="{00000012-4858-44B6-AF48-F23BC4EE54CA}"/>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{27DE5A11-0E96-4366-9046-BCFF85D404E6}</c15:txfldGUID>
                      <c15:f>Diagramm!$I$65</c15:f>
                      <c15:dlblFieldTableCache>
                        <c:ptCount val="1"/>
                      </c15:dlblFieldTableCache>
                    </c15:dlblFTEntry>
                  </c15:dlblFieldTable>
                  <c15:showDataLabelsRange val="0"/>
                </c:ext>
                <c:ext xmlns:c16="http://schemas.microsoft.com/office/drawing/2014/chart" uri="{C3380CC4-5D6E-409C-BE32-E72D297353CC}">
                  <c16:uniqueId val="{00000013-4858-44B6-AF48-F23BC4EE54CA}"/>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{8406AE01-3000-4900-AF1B-90AA954145C9}</c15:txfldGUID>
                      <c15:f>Diagramm!$I$66</c15:f>
                      <c15:dlblFieldTableCache>
                        <c:ptCount val="1"/>
                      </c15:dlblFieldTableCache>
                    </c15:dlblFTEntry>
                  </c15:dlblFieldTable>
                  <c15:showDataLabelsRange val="0"/>
                </c:ext>
                <c:ext xmlns:c16="http://schemas.microsoft.com/office/drawing/2014/chart" uri="{C3380CC4-5D6E-409C-BE32-E72D297353CC}">
                  <c16:uniqueId val="{00000014-4858-44B6-AF48-F23BC4EE54CA}"/>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{53BFE7F0-389F-403F-BE73-FDB242B71A27}</c15:txfldGUID>
                      <c15:f>Diagramm!$I$67</c15:f>
                      <c15:dlblFieldTableCache>
                        <c:ptCount val="1"/>
                      </c15:dlblFieldTableCache>
                    </c15:dlblFTEntry>
                  </c15:dlblFieldTable>
                  <c15:showDataLabelsRange val="0"/>
                </c:ext>
                <c:ext xmlns:c16="http://schemas.microsoft.com/office/drawing/2014/chart" uri="{C3380CC4-5D6E-409C-BE32-E72D297353CC}">
                  <c16:uniqueId val="{00000015-4858-44B6-AF48-F23BC4EE54C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858-44B6-AF48-F23BC4EE54CA}"/>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{02408DE7-53A9-4C24-BFB4-440CFE83C746}</c15:txfldGUID>
                      <c15:f>Diagramm!$K$46</c15:f>
                      <c15:dlblFieldTableCache>
                        <c:ptCount val="1"/>
                      </c15:dlblFieldTableCache>
                    </c15:dlblFTEntry>
                  </c15:dlblFieldTable>
                  <c15:showDataLabelsRange val="0"/>
                </c:ext>
                <c:ext xmlns:c16="http://schemas.microsoft.com/office/drawing/2014/chart" uri="{C3380CC4-5D6E-409C-BE32-E72D297353CC}">
                  <c16:uniqueId val="{00000017-4858-44B6-AF48-F23BC4EE54CA}"/>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{16D79038-D9FB-441F-BA43-459EC76EDCEB}</c15:txfldGUID>
                      <c15:f>Diagramm!$K$47</c15:f>
                      <c15:dlblFieldTableCache>
                        <c:ptCount val="1"/>
                      </c15:dlblFieldTableCache>
                    </c15:dlblFTEntry>
                  </c15:dlblFieldTable>
                  <c15:showDataLabelsRange val="0"/>
                </c:ext>
                <c:ext xmlns:c16="http://schemas.microsoft.com/office/drawing/2014/chart" uri="{C3380CC4-5D6E-409C-BE32-E72D297353CC}">
                  <c16:uniqueId val="{00000018-4858-44B6-AF48-F23BC4EE54CA}"/>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{F98345C7-C598-40B6-B762-6AB0DBADA4A4}</c15:txfldGUID>
                      <c15:f>Diagramm!$K$48</c15:f>
                      <c15:dlblFieldTableCache>
                        <c:ptCount val="1"/>
                      </c15:dlblFieldTableCache>
                    </c15:dlblFTEntry>
                  </c15:dlblFieldTable>
                  <c15:showDataLabelsRange val="0"/>
                </c:ext>
                <c:ext xmlns:c16="http://schemas.microsoft.com/office/drawing/2014/chart" uri="{C3380CC4-5D6E-409C-BE32-E72D297353CC}">
                  <c16:uniqueId val="{00000019-4858-44B6-AF48-F23BC4EE54CA}"/>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{221CB648-A30E-4538-9572-6ECF3863A25D}</c15:txfldGUID>
                      <c15:f>Diagramm!$K$49</c15:f>
                      <c15:dlblFieldTableCache>
                        <c:ptCount val="1"/>
                      </c15:dlblFieldTableCache>
                    </c15:dlblFTEntry>
                  </c15:dlblFieldTable>
                  <c15:showDataLabelsRange val="0"/>
                </c:ext>
                <c:ext xmlns:c16="http://schemas.microsoft.com/office/drawing/2014/chart" uri="{C3380CC4-5D6E-409C-BE32-E72D297353CC}">
                  <c16:uniqueId val="{0000001A-4858-44B6-AF48-F23BC4EE54CA}"/>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{7839EFE4-5B48-4C0E-B1D8-AC6043EBC779}</c15:txfldGUID>
                      <c15:f>Diagramm!$K$50</c15:f>
                      <c15:dlblFieldTableCache>
                        <c:ptCount val="1"/>
                      </c15:dlblFieldTableCache>
                    </c15:dlblFTEntry>
                  </c15:dlblFieldTable>
                  <c15:showDataLabelsRange val="0"/>
                </c:ext>
                <c:ext xmlns:c16="http://schemas.microsoft.com/office/drawing/2014/chart" uri="{C3380CC4-5D6E-409C-BE32-E72D297353CC}">
                  <c16:uniqueId val="{0000001B-4858-44B6-AF48-F23BC4EE54CA}"/>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{B737BA53-960B-4B2C-855C-BC9F49EB3A1B}</c15:txfldGUID>
                      <c15:f>Diagramm!$K$51</c15:f>
                      <c15:dlblFieldTableCache>
                        <c:ptCount val="1"/>
                      </c15:dlblFieldTableCache>
                    </c15:dlblFTEntry>
                  </c15:dlblFieldTable>
                  <c15:showDataLabelsRange val="0"/>
                </c:ext>
                <c:ext xmlns:c16="http://schemas.microsoft.com/office/drawing/2014/chart" uri="{C3380CC4-5D6E-409C-BE32-E72D297353CC}">
                  <c16:uniqueId val="{0000001C-4858-44B6-AF48-F23BC4EE54CA}"/>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{95518461-0CD6-4175-B3D3-89130ABECB28}</c15:txfldGUID>
                      <c15:f>Diagramm!$K$52</c15:f>
                      <c15:dlblFieldTableCache>
                        <c:ptCount val="1"/>
                      </c15:dlblFieldTableCache>
                    </c15:dlblFTEntry>
                  </c15:dlblFieldTable>
                  <c15:showDataLabelsRange val="0"/>
                </c:ext>
                <c:ext xmlns:c16="http://schemas.microsoft.com/office/drawing/2014/chart" uri="{C3380CC4-5D6E-409C-BE32-E72D297353CC}">
                  <c16:uniqueId val="{0000001D-4858-44B6-AF48-F23BC4EE54CA}"/>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{A0C67539-68DB-47D5-9E7E-785851FFE209}</c15:txfldGUID>
                      <c15:f>Diagramm!$K$53</c15:f>
                      <c15:dlblFieldTableCache>
                        <c:ptCount val="1"/>
                      </c15:dlblFieldTableCache>
                    </c15:dlblFTEntry>
                  </c15:dlblFieldTable>
                  <c15:showDataLabelsRange val="0"/>
                </c:ext>
                <c:ext xmlns:c16="http://schemas.microsoft.com/office/drawing/2014/chart" uri="{C3380CC4-5D6E-409C-BE32-E72D297353CC}">
                  <c16:uniqueId val="{0000001E-4858-44B6-AF48-F23BC4EE54CA}"/>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{147CFC02-350B-4B3C-95EC-9BFCABFF3AA7}</c15:txfldGUID>
                      <c15:f>Diagramm!$K$54</c15:f>
                      <c15:dlblFieldTableCache>
                        <c:ptCount val="1"/>
                      </c15:dlblFieldTableCache>
                    </c15:dlblFTEntry>
                  </c15:dlblFieldTable>
                  <c15:showDataLabelsRange val="0"/>
                </c:ext>
                <c:ext xmlns:c16="http://schemas.microsoft.com/office/drawing/2014/chart" uri="{C3380CC4-5D6E-409C-BE32-E72D297353CC}">
                  <c16:uniqueId val="{0000001F-4858-44B6-AF48-F23BC4EE54CA}"/>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{5F91815A-6C86-4347-B9C3-4F912DF204A7}</c15:txfldGUID>
                      <c15:f>Diagramm!$K$55</c15:f>
                      <c15:dlblFieldTableCache>
                        <c:ptCount val="1"/>
                      </c15:dlblFieldTableCache>
                    </c15:dlblFTEntry>
                  </c15:dlblFieldTable>
                  <c15:showDataLabelsRange val="0"/>
                </c:ext>
                <c:ext xmlns:c16="http://schemas.microsoft.com/office/drawing/2014/chart" uri="{C3380CC4-5D6E-409C-BE32-E72D297353CC}">
                  <c16:uniqueId val="{00000020-4858-44B6-AF48-F23BC4EE54CA}"/>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{B84E0F3E-97FD-452E-A960-BE628384A4D3}</c15:txfldGUID>
                      <c15:f>Diagramm!$K$56</c15:f>
                      <c15:dlblFieldTableCache>
                        <c:ptCount val="1"/>
                      </c15:dlblFieldTableCache>
                    </c15:dlblFTEntry>
                  </c15:dlblFieldTable>
                  <c15:showDataLabelsRange val="0"/>
                </c:ext>
                <c:ext xmlns:c16="http://schemas.microsoft.com/office/drawing/2014/chart" uri="{C3380CC4-5D6E-409C-BE32-E72D297353CC}">
                  <c16:uniqueId val="{00000021-4858-44B6-AF48-F23BC4EE54CA}"/>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{6B540253-B8EE-422E-A2D9-74CA04BA16C6}</c15:txfldGUID>
                      <c15:f>Diagramm!$K$57</c15:f>
                      <c15:dlblFieldTableCache>
                        <c:ptCount val="1"/>
                      </c15:dlblFieldTableCache>
                    </c15:dlblFTEntry>
                  </c15:dlblFieldTable>
                  <c15:showDataLabelsRange val="0"/>
                </c:ext>
                <c:ext xmlns:c16="http://schemas.microsoft.com/office/drawing/2014/chart" uri="{C3380CC4-5D6E-409C-BE32-E72D297353CC}">
                  <c16:uniqueId val="{00000022-4858-44B6-AF48-F23BC4EE54CA}"/>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{038584D4-7A10-4B0C-BE01-E128CB41A44D}</c15:txfldGUID>
                      <c15:f>Diagramm!$K$58</c15:f>
                      <c15:dlblFieldTableCache>
                        <c:ptCount val="1"/>
                      </c15:dlblFieldTableCache>
                    </c15:dlblFTEntry>
                  </c15:dlblFieldTable>
                  <c15:showDataLabelsRange val="0"/>
                </c:ext>
                <c:ext xmlns:c16="http://schemas.microsoft.com/office/drawing/2014/chart" uri="{C3380CC4-5D6E-409C-BE32-E72D297353CC}">
                  <c16:uniqueId val="{00000023-4858-44B6-AF48-F23BC4EE54CA}"/>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{B15A0F84-8F41-49B8-B251-3374DB0B89A5}</c15:txfldGUID>
                      <c15:f>Diagramm!$K$59</c15:f>
                      <c15:dlblFieldTableCache>
                        <c:ptCount val="1"/>
                      </c15:dlblFieldTableCache>
                    </c15:dlblFTEntry>
                  </c15:dlblFieldTable>
                  <c15:showDataLabelsRange val="0"/>
                </c:ext>
                <c:ext xmlns:c16="http://schemas.microsoft.com/office/drawing/2014/chart" uri="{C3380CC4-5D6E-409C-BE32-E72D297353CC}">
                  <c16:uniqueId val="{00000024-4858-44B6-AF48-F23BC4EE54CA}"/>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{2DAE9374-FB22-441B-B3A7-D8628C5F50B8}</c15:txfldGUID>
                      <c15:f>Diagramm!$K$60</c15:f>
                      <c15:dlblFieldTableCache>
                        <c:ptCount val="1"/>
                      </c15:dlblFieldTableCache>
                    </c15:dlblFTEntry>
                  </c15:dlblFieldTable>
                  <c15:showDataLabelsRange val="0"/>
                </c:ext>
                <c:ext xmlns:c16="http://schemas.microsoft.com/office/drawing/2014/chart" uri="{C3380CC4-5D6E-409C-BE32-E72D297353CC}">
                  <c16:uniqueId val="{00000025-4858-44B6-AF48-F23BC4EE54CA}"/>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{D01699EC-C25B-4E1A-8A8E-593BDB3E9788}</c15:txfldGUID>
                      <c15:f>Diagramm!$K$61</c15:f>
                      <c15:dlblFieldTableCache>
                        <c:ptCount val="1"/>
                      </c15:dlblFieldTableCache>
                    </c15:dlblFTEntry>
                  </c15:dlblFieldTable>
                  <c15:showDataLabelsRange val="0"/>
                </c:ext>
                <c:ext xmlns:c16="http://schemas.microsoft.com/office/drawing/2014/chart" uri="{C3380CC4-5D6E-409C-BE32-E72D297353CC}">
                  <c16:uniqueId val="{00000026-4858-44B6-AF48-F23BC4EE54CA}"/>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{76C3DEFE-C170-4C09-9BB7-9FC803CC60DF}</c15:txfldGUID>
                      <c15:f>Diagramm!$K$62</c15:f>
                      <c15:dlblFieldTableCache>
                        <c:ptCount val="1"/>
                      </c15:dlblFieldTableCache>
                    </c15:dlblFTEntry>
                  </c15:dlblFieldTable>
                  <c15:showDataLabelsRange val="0"/>
                </c:ext>
                <c:ext xmlns:c16="http://schemas.microsoft.com/office/drawing/2014/chart" uri="{C3380CC4-5D6E-409C-BE32-E72D297353CC}">
                  <c16:uniqueId val="{00000027-4858-44B6-AF48-F23BC4EE54CA}"/>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{6F4E6455-FE06-4031-8D28-9731B13838C9}</c15:txfldGUID>
                      <c15:f>Diagramm!$K$63</c15:f>
                      <c15:dlblFieldTableCache>
                        <c:ptCount val="1"/>
                      </c15:dlblFieldTableCache>
                    </c15:dlblFTEntry>
                  </c15:dlblFieldTable>
                  <c15:showDataLabelsRange val="0"/>
                </c:ext>
                <c:ext xmlns:c16="http://schemas.microsoft.com/office/drawing/2014/chart" uri="{C3380CC4-5D6E-409C-BE32-E72D297353CC}">
                  <c16:uniqueId val="{00000028-4858-44B6-AF48-F23BC4EE54CA}"/>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{6AD2F761-7B96-44F1-A051-B9FC29268E70}</c15:txfldGUID>
                      <c15:f>Diagramm!$K$64</c15:f>
                      <c15:dlblFieldTableCache>
                        <c:ptCount val="1"/>
                      </c15:dlblFieldTableCache>
                    </c15:dlblFTEntry>
                  </c15:dlblFieldTable>
                  <c15:showDataLabelsRange val="0"/>
                </c:ext>
                <c:ext xmlns:c16="http://schemas.microsoft.com/office/drawing/2014/chart" uri="{C3380CC4-5D6E-409C-BE32-E72D297353CC}">
                  <c16:uniqueId val="{00000029-4858-44B6-AF48-F23BC4EE54CA}"/>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{7A089352-1CA1-4C80-932F-DEF539C2AC87}</c15:txfldGUID>
                      <c15:f>Diagramm!$K$65</c15:f>
                      <c15:dlblFieldTableCache>
                        <c:ptCount val="1"/>
                      </c15:dlblFieldTableCache>
                    </c15:dlblFTEntry>
                  </c15:dlblFieldTable>
                  <c15:showDataLabelsRange val="0"/>
                </c:ext>
                <c:ext xmlns:c16="http://schemas.microsoft.com/office/drawing/2014/chart" uri="{C3380CC4-5D6E-409C-BE32-E72D297353CC}">
                  <c16:uniqueId val="{0000002A-4858-44B6-AF48-F23BC4EE54CA}"/>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{7EDFC1B8-42CE-4D0F-A213-86360F82B06B}</c15:txfldGUID>
                      <c15:f>Diagramm!$K$66</c15:f>
                      <c15:dlblFieldTableCache>
                        <c:ptCount val="1"/>
                      </c15:dlblFieldTableCache>
                    </c15:dlblFTEntry>
                  </c15:dlblFieldTable>
                  <c15:showDataLabelsRange val="0"/>
                </c:ext>
                <c:ext xmlns:c16="http://schemas.microsoft.com/office/drawing/2014/chart" uri="{C3380CC4-5D6E-409C-BE32-E72D297353CC}">
                  <c16:uniqueId val="{0000002B-4858-44B6-AF48-F23BC4EE54CA}"/>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{E63039CC-1EBB-4946-916F-9D84FD3E9D8A}</c15:txfldGUID>
                      <c15:f>Diagramm!$K$67</c15:f>
                      <c15:dlblFieldTableCache>
                        <c:ptCount val="1"/>
                      </c15:dlblFieldTableCache>
                    </c15:dlblFTEntry>
                  </c15:dlblFieldTable>
                  <c15:showDataLabelsRange val="0"/>
                </c:ext>
                <c:ext xmlns:c16="http://schemas.microsoft.com/office/drawing/2014/chart" uri="{C3380CC4-5D6E-409C-BE32-E72D297353CC}">
                  <c16:uniqueId val="{0000002C-4858-44B6-AF48-F23BC4EE54C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858-44B6-AF48-F23BC4EE54CA}"/>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{EF674735-6693-4996-ACA5-9E36D4D3D4EA}</c15:txfldGUID>
                      <c15:f>Diagramm!$J$46</c15:f>
                      <c15:dlblFieldTableCache>
                        <c:ptCount val="1"/>
                      </c15:dlblFieldTableCache>
                    </c15:dlblFTEntry>
                  </c15:dlblFieldTable>
                  <c15:showDataLabelsRange val="0"/>
                </c:ext>
                <c:ext xmlns:c16="http://schemas.microsoft.com/office/drawing/2014/chart" uri="{C3380CC4-5D6E-409C-BE32-E72D297353CC}">
                  <c16:uniqueId val="{0000002E-4858-44B6-AF48-F23BC4EE54CA}"/>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{CF1DEB92-7493-474F-8880-15743CC469AB}</c15:txfldGUID>
                      <c15:f>Diagramm!$J$47</c15:f>
                      <c15:dlblFieldTableCache>
                        <c:ptCount val="1"/>
                      </c15:dlblFieldTableCache>
                    </c15:dlblFTEntry>
                  </c15:dlblFieldTable>
                  <c15:showDataLabelsRange val="0"/>
                </c:ext>
                <c:ext xmlns:c16="http://schemas.microsoft.com/office/drawing/2014/chart" uri="{C3380CC4-5D6E-409C-BE32-E72D297353CC}">
                  <c16:uniqueId val="{0000002F-4858-44B6-AF48-F23BC4EE54CA}"/>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{64B85226-66F7-4A4E-B1C6-16FAF72EA28D}</c15:txfldGUID>
                      <c15:f>Diagramm!$J$48</c15:f>
                      <c15:dlblFieldTableCache>
                        <c:ptCount val="1"/>
                      </c15:dlblFieldTableCache>
                    </c15:dlblFTEntry>
                  </c15:dlblFieldTable>
                  <c15:showDataLabelsRange val="0"/>
                </c:ext>
                <c:ext xmlns:c16="http://schemas.microsoft.com/office/drawing/2014/chart" uri="{C3380CC4-5D6E-409C-BE32-E72D297353CC}">
                  <c16:uniqueId val="{00000030-4858-44B6-AF48-F23BC4EE54CA}"/>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{83AE8B33-F020-40DB-B34C-10AC3815BB42}</c15:txfldGUID>
                      <c15:f>Diagramm!$J$49</c15:f>
                      <c15:dlblFieldTableCache>
                        <c:ptCount val="1"/>
                      </c15:dlblFieldTableCache>
                    </c15:dlblFTEntry>
                  </c15:dlblFieldTable>
                  <c15:showDataLabelsRange val="0"/>
                </c:ext>
                <c:ext xmlns:c16="http://schemas.microsoft.com/office/drawing/2014/chart" uri="{C3380CC4-5D6E-409C-BE32-E72D297353CC}">
                  <c16:uniqueId val="{00000031-4858-44B6-AF48-F23BC4EE54CA}"/>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{993A878E-32BC-4ADA-8341-6554387B0650}</c15:txfldGUID>
                      <c15:f>Diagramm!$J$50</c15:f>
                      <c15:dlblFieldTableCache>
                        <c:ptCount val="1"/>
                      </c15:dlblFieldTableCache>
                    </c15:dlblFTEntry>
                  </c15:dlblFieldTable>
                  <c15:showDataLabelsRange val="0"/>
                </c:ext>
                <c:ext xmlns:c16="http://schemas.microsoft.com/office/drawing/2014/chart" uri="{C3380CC4-5D6E-409C-BE32-E72D297353CC}">
                  <c16:uniqueId val="{00000032-4858-44B6-AF48-F23BC4EE54CA}"/>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{C416BE0D-4C4D-4FB7-9913-97F8248A0C01}</c15:txfldGUID>
                      <c15:f>Diagramm!$J$51</c15:f>
                      <c15:dlblFieldTableCache>
                        <c:ptCount val="1"/>
                      </c15:dlblFieldTableCache>
                    </c15:dlblFTEntry>
                  </c15:dlblFieldTable>
                  <c15:showDataLabelsRange val="0"/>
                </c:ext>
                <c:ext xmlns:c16="http://schemas.microsoft.com/office/drawing/2014/chart" uri="{C3380CC4-5D6E-409C-BE32-E72D297353CC}">
                  <c16:uniqueId val="{00000033-4858-44B6-AF48-F23BC4EE54CA}"/>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{E10C7122-AD90-4964-A5B7-09104B89EA10}</c15:txfldGUID>
                      <c15:f>Diagramm!$J$52</c15:f>
                      <c15:dlblFieldTableCache>
                        <c:ptCount val="1"/>
                      </c15:dlblFieldTableCache>
                    </c15:dlblFTEntry>
                  </c15:dlblFieldTable>
                  <c15:showDataLabelsRange val="0"/>
                </c:ext>
                <c:ext xmlns:c16="http://schemas.microsoft.com/office/drawing/2014/chart" uri="{C3380CC4-5D6E-409C-BE32-E72D297353CC}">
                  <c16:uniqueId val="{00000034-4858-44B6-AF48-F23BC4EE54CA}"/>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{C0974458-9477-4EFC-8169-0AF4D1FF3184}</c15:txfldGUID>
                      <c15:f>Diagramm!$J$53</c15:f>
                      <c15:dlblFieldTableCache>
                        <c:ptCount val="1"/>
                      </c15:dlblFieldTableCache>
                    </c15:dlblFTEntry>
                  </c15:dlblFieldTable>
                  <c15:showDataLabelsRange val="0"/>
                </c:ext>
                <c:ext xmlns:c16="http://schemas.microsoft.com/office/drawing/2014/chart" uri="{C3380CC4-5D6E-409C-BE32-E72D297353CC}">
                  <c16:uniqueId val="{00000035-4858-44B6-AF48-F23BC4EE54CA}"/>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{90DB0119-C6B5-4702-B2B8-817B91E3F99D}</c15:txfldGUID>
                      <c15:f>Diagramm!$J$54</c15:f>
                      <c15:dlblFieldTableCache>
                        <c:ptCount val="1"/>
                      </c15:dlblFieldTableCache>
                    </c15:dlblFTEntry>
                  </c15:dlblFieldTable>
                  <c15:showDataLabelsRange val="0"/>
                </c:ext>
                <c:ext xmlns:c16="http://schemas.microsoft.com/office/drawing/2014/chart" uri="{C3380CC4-5D6E-409C-BE32-E72D297353CC}">
                  <c16:uniqueId val="{00000036-4858-44B6-AF48-F23BC4EE54CA}"/>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{66EB1C3F-7427-434F-B586-E9AA22FB156B}</c15:txfldGUID>
                      <c15:f>Diagramm!$J$55</c15:f>
                      <c15:dlblFieldTableCache>
                        <c:ptCount val="1"/>
                      </c15:dlblFieldTableCache>
                    </c15:dlblFTEntry>
                  </c15:dlblFieldTable>
                  <c15:showDataLabelsRange val="0"/>
                </c:ext>
                <c:ext xmlns:c16="http://schemas.microsoft.com/office/drawing/2014/chart" uri="{C3380CC4-5D6E-409C-BE32-E72D297353CC}">
                  <c16:uniqueId val="{00000037-4858-44B6-AF48-F23BC4EE54CA}"/>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{5825B57B-6F47-4E5B-BF87-573AA7473C14}</c15:txfldGUID>
                      <c15:f>Diagramm!$J$56</c15:f>
                      <c15:dlblFieldTableCache>
                        <c:ptCount val="1"/>
                      </c15:dlblFieldTableCache>
                    </c15:dlblFTEntry>
                  </c15:dlblFieldTable>
                  <c15:showDataLabelsRange val="0"/>
                </c:ext>
                <c:ext xmlns:c16="http://schemas.microsoft.com/office/drawing/2014/chart" uri="{C3380CC4-5D6E-409C-BE32-E72D297353CC}">
                  <c16:uniqueId val="{00000038-4858-44B6-AF48-F23BC4EE54CA}"/>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{F3AEB07D-4735-49FD-804C-820C9044D62F}</c15:txfldGUID>
                      <c15:f>Diagramm!$J$57</c15:f>
                      <c15:dlblFieldTableCache>
                        <c:ptCount val="1"/>
                      </c15:dlblFieldTableCache>
                    </c15:dlblFTEntry>
                  </c15:dlblFieldTable>
                  <c15:showDataLabelsRange val="0"/>
                </c:ext>
                <c:ext xmlns:c16="http://schemas.microsoft.com/office/drawing/2014/chart" uri="{C3380CC4-5D6E-409C-BE32-E72D297353CC}">
                  <c16:uniqueId val="{00000039-4858-44B6-AF48-F23BC4EE54CA}"/>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{4F70675C-FD3D-4F37-BFD4-D66249211F13}</c15:txfldGUID>
                      <c15:f>Diagramm!$J$58</c15:f>
                      <c15:dlblFieldTableCache>
                        <c:ptCount val="1"/>
                      </c15:dlblFieldTableCache>
                    </c15:dlblFTEntry>
                  </c15:dlblFieldTable>
                  <c15:showDataLabelsRange val="0"/>
                </c:ext>
                <c:ext xmlns:c16="http://schemas.microsoft.com/office/drawing/2014/chart" uri="{C3380CC4-5D6E-409C-BE32-E72D297353CC}">
                  <c16:uniqueId val="{0000003A-4858-44B6-AF48-F23BC4EE54CA}"/>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{38071F59-4712-4769-8085-4BF00C40E991}</c15:txfldGUID>
                      <c15:f>Diagramm!$J$59</c15:f>
                      <c15:dlblFieldTableCache>
                        <c:ptCount val="1"/>
                      </c15:dlblFieldTableCache>
                    </c15:dlblFTEntry>
                  </c15:dlblFieldTable>
                  <c15:showDataLabelsRange val="0"/>
                </c:ext>
                <c:ext xmlns:c16="http://schemas.microsoft.com/office/drawing/2014/chart" uri="{C3380CC4-5D6E-409C-BE32-E72D297353CC}">
                  <c16:uniqueId val="{0000003B-4858-44B6-AF48-F23BC4EE54CA}"/>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{5EA5D192-C211-4FDA-889C-E5F745AA921A}</c15:txfldGUID>
                      <c15:f>Diagramm!$J$60</c15:f>
                      <c15:dlblFieldTableCache>
                        <c:ptCount val="1"/>
                      </c15:dlblFieldTableCache>
                    </c15:dlblFTEntry>
                  </c15:dlblFieldTable>
                  <c15:showDataLabelsRange val="0"/>
                </c:ext>
                <c:ext xmlns:c16="http://schemas.microsoft.com/office/drawing/2014/chart" uri="{C3380CC4-5D6E-409C-BE32-E72D297353CC}">
                  <c16:uniqueId val="{0000003C-4858-44B6-AF48-F23BC4EE54CA}"/>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{A6EC8353-21CE-41CD-ACF3-3654177F7F75}</c15:txfldGUID>
                      <c15:f>Diagramm!$J$61</c15:f>
                      <c15:dlblFieldTableCache>
                        <c:ptCount val="1"/>
                      </c15:dlblFieldTableCache>
                    </c15:dlblFTEntry>
                  </c15:dlblFieldTable>
                  <c15:showDataLabelsRange val="0"/>
                </c:ext>
                <c:ext xmlns:c16="http://schemas.microsoft.com/office/drawing/2014/chart" uri="{C3380CC4-5D6E-409C-BE32-E72D297353CC}">
                  <c16:uniqueId val="{0000003D-4858-44B6-AF48-F23BC4EE54CA}"/>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{72FF0F68-4A93-4FB0-A0B3-53E6B6019883}</c15:txfldGUID>
                      <c15:f>Diagramm!$J$62</c15:f>
                      <c15:dlblFieldTableCache>
                        <c:ptCount val="1"/>
                      </c15:dlblFieldTableCache>
                    </c15:dlblFTEntry>
                  </c15:dlblFieldTable>
                  <c15:showDataLabelsRange val="0"/>
                </c:ext>
                <c:ext xmlns:c16="http://schemas.microsoft.com/office/drawing/2014/chart" uri="{C3380CC4-5D6E-409C-BE32-E72D297353CC}">
                  <c16:uniqueId val="{0000003E-4858-44B6-AF48-F23BC4EE54CA}"/>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{CC5283F3-F58C-4B8C-BED8-B3471192A53D}</c15:txfldGUID>
                      <c15:f>Diagramm!$J$63</c15:f>
                      <c15:dlblFieldTableCache>
                        <c:ptCount val="1"/>
                      </c15:dlblFieldTableCache>
                    </c15:dlblFTEntry>
                  </c15:dlblFieldTable>
                  <c15:showDataLabelsRange val="0"/>
                </c:ext>
                <c:ext xmlns:c16="http://schemas.microsoft.com/office/drawing/2014/chart" uri="{C3380CC4-5D6E-409C-BE32-E72D297353CC}">
                  <c16:uniqueId val="{0000003F-4858-44B6-AF48-F23BC4EE54CA}"/>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{DDA62DE3-1EBF-4A0D-9529-211E2841DF3D}</c15:txfldGUID>
                      <c15:f>Diagramm!$J$64</c15:f>
                      <c15:dlblFieldTableCache>
                        <c:ptCount val="1"/>
                      </c15:dlblFieldTableCache>
                    </c15:dlblFTEntry>
                  </c15:dlblFieldTable>
                  <c15:showDataLabelsRange val="0"/>
                </c:ext>
                <c:ext xmlns:c16="http://schemas.microsoft.com/office/drawing/2014/chart" uri="{C3380CC4-5D6E-409C-BE32-E72D297353CC}">
                  <c16:uniqueId val="{00000040-4858-44B6-AF48-F23BC4EE54CA}"/>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{B9B1F181-25B5-4EE6-AF90-102D9D1A88BD}</c15:txfldGUID>
                      <c15:f>Diagramm!$J$65</c15:f>
                      <c15:dlblFieldTableCache>
                        <c:ptCount val="1"/>
                      </c15:dlblFieldTableCache>
                    </c15:dlblFTEntry>
                  </c15:dlblFieldTable>
                  <c15:showDataLabelsRange val="0"/>
                </c:ext>
                <c:ext xmlns:c16="http://schemas.microsoft.com/office/drawing/2014/chart" uri="{C3380CC4-5D6E-409C-BE32-E72D297353CC}">
                  <c16:uniqueId val="{00000041-4858-44B6-AF48-F23BC4EE54CA}"/>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{5D8B3BFA-B40E-42B1-96FD-B922407CE254}</c15:txfldGUID>
                      <c15:f>Diagramm!$J$66</c15:f>
                      <c15:dlblFieldTableCache>
                        <c:ptCount val="1"/>
                      </c15:dlblFieldTableCache>
                    </c15:dlblFTEntry>
                  </c15:dlblFieldTable>
                  <c15:showDataLabelsRange val="0"/>
                </c:ext>
                <c:ext xmlns:c16="http://schemas.microsoft.com/office/drawing/2014/chart" uri="{C3380CC4-5D6E-409C-BE32-E72D297353CC}">
                  <c16:uniqueId val="{00000042-4858-44B6-AF48-F23BC4EE54CA}"/>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{68F30F14-8B57-4D91-BCC6-2CD34A4D96B6}</c15:txfldGUID>
                      <c15:f>Diagramm!$J$67</c15:f>
                      <c15:dlblFieldTableCache>
                        <c:ptCount val="1"/>
                      </c15:dlblFieldTableCache>
                    </c15:dlblFTEntry>
                  </c15:dlblFieldTable>
                  <c15:showDataLabelsRange val="0"/>
                </c:ext>
                <c:ext xmlns:c16="http://schemas.microsoft.com/office/drawing/2014/chart" uri="{C3380CC4-5D6E-409C-BE32-E72D297353CC}">
                  <c16:uniqueId val="{00000043-4858-44B6-AF48-F23BC4EE54C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858-44B6-AF48-F23BC4EE54CA}"/>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656-443A-B53B-ED6546B4687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656-443A-B53B-ED6546B4687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656-443A-B53B-ED6546B4687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656-443A-B53B-ED6546B4687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656-443A-B53B-ED6546B4687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656-443A-B53B-ED6546B4687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656-443A-B53B-ED6546B4687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656-443A-B53B-ED6546B4687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656-443A-B53B-ED6546B4687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656-443A-B53B-ED6546B4687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656-443A-B53B-ED6546B4687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656-443A-B53B-ED6546B4687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656-443A-B53B-ED6546B4687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656-443A-B53B-ED6546B4687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656-443A-B53B-ED6546B4687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5656-443A-B53B-ED6546B4687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656-443A-B53B-ED6546B4687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5656-443A-B53B-ED6546B4687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5656-443A-B53B-ED6546B4687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5656-443A-B53B-ED6546B4687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5656-443A-B53B-ED6546B4687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5656-443A-B53B-ED6546B4687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656-443A-B53B-ED6546B46878}"/>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5656-443A-B53B-ED6546B4687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5656-443A-B53B-ED6546B4687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5656-443A-B53B-ED6546B4687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5656-443A-B53B-ED6546B4687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5656-443A-B53B-ED6546B4687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5656-443A-B53B-ED6546B4687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5656-443A-B53B-ED6546B4687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5656-443A-B53B-ED6546B4687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5656-443A-B53B-ED6546B4687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5656-443A-B53B-ED6546B4687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5656-443A-B53B-ED6546B4687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5656-443A-B53B-ED6546B4687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5656-443A-B53B-ED6546B4687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5656-443A-B53B-ED6546B4687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5656-443A-B53B-ED6546B4687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5656-443A-B53B-ED6546B4687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5656-443A-B53B-ED6546B4687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5656-443A-B53B-ED6546B4687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5656-443A-B53B-ED6546B4687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5656-443A-B53B-ED6546B4687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5656-443A-B53B-ED6546B4687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5656-443A-B53B-ED6546B46878}"/>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656-443A-B53B-ED6546B46878}"/>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5656-443A-B53B-ED6546B4687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5656-443A-B53B-ED6546B4687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5656-443A-B53B-ED6546B4687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5656-443A-B53B-ED6546B4687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5656-443A-B53B-ED6546B4687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5656-443A-B53B-ED6546B4687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5656-443A-B53B-ED6546B4687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5656-443A-B53B-ED6546B4687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5656-443A-B53B-ED6546B4687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5656-443A-B53B-ED6546B4687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5656-443A-B53B-ED6546B4687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5656-443A-B53B-ED6546B4687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5656-443A-B53B-ED6546B4687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5656-443A-B53B-ED6546B4687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5656-443A-B53B-ED6546B4687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5656-443A-B53B-ED6546B4687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5656-443A-B53B-ED6546B4687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5656-443A-B53B-ED6546B4687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5656-443A-B53B-ED6546B4687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5656-443A-B53B-ED6546B4687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5656-443A-B53B-ED6546B4687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5656-443A-B53B-ED6546B4687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656-443A-B53B-ED6546B46878}"/>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100.93041786777286</c:v>
                </c:pt>
                <c:pt idx="2">
                  <c:v>102.1616005374706</c:v>
                </c:pt>
                <c:pt idx="3">
                  <c:v>101.44288984196177</c:v>
                </c:pt>
                <c:pt idx="4">
                  <c:v>101.98504769270431</c:v>
                </c:pt>
                <c:pt idx="5">
                  <c:v>103.08264391791073</c:v>
                </c:pt>
                <c:pt idx="6">
                  <c:v>105.88952166678385</c:v>
                </c:pt>
                <c:pt idx="7">
                  <c:v>105.16846734944183</c:v>
                </c:pt>
                <c:pt idx="8">
                  <c:v>105.22783910254907</c:v>
                </c:pt>
                <c:pt idx="9">
                  <c:v>105.50126164975353</c:v>
                </c:pt>
                <c:pt idx="10">
                  <c:v>107.81207277726999</c:v>
                </c:pt>
                <c:pt idx="11">
                  <c:v>107.57536697211872</c:v>
                </c:pt>
                <c:pt idx="12">
                  <c:v>107.96597061098221</c:v>
                </c:pt>
                <c:pt idx="13">
                  <c:v>108.24720523096394</c:v>
                </c:pt>
                <c:pt idx="14">
                  <c:v>109.85258618669292</c:v>
                </c:pt>
                <c:pt idx="15">
                  <c:v>109.44557719499714</c:v>
                </c:pt>
                <c:pt idx="16">
                  <c:v>109.06591045802183</c:v>
                </c:pt>
                <c:pt idx="17">
                  <c:v>110.6767598646949</c:v>
                </c:pt>
                <c:pt idx="18">
                  <c:v>112.78367589272462</c:v>
                </c:pt>
                <c:pt idx="19">
                  <c:v>112.36807362097385</c:v>
                </c:pt>
                <c:pt idx="20">
                  <c:v>112.68602498300875</c:v>
                </c:pt>
                <c:pt idx="21">
                  <c:v>113.56410196317388</c:v>
                </c:pt>
                <c:pt idx="22">
                  <c:v>115.87725671252353</c:v>
                </c:pt>
                <c:pt idx="23">
                  <c:v>115.1241728967947</c:v>
                </c:pt>
                <c:pt idx="24">
                  <c:v>114.59607677705125</c:v>
                </c:pt>
              </c:numCache>
            </c:numRef>
          </c:val>
          <c:smooth val="0"/>
          <c:extLst>
            <c:ext xmlns:c16="http://schemas.microsoft.com/office/drawing/2014/chart" uri="{C3380CC4-5D6E-409C-BE32-E72D297353CC}">
              <c16:uniqueId val="{00000000-72EB-40A3-B8E0-D76E54DCF327}"/>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102.23177260046748</c:v>
                </c:pt>
                <c:pt idx="2">
                  <c:v>104.26751112116415</c:v>
                </c:pt>
                <c:pt idx="3">
                  <c:v>104.99886903415516</c:v>
                </c:pt>
                <c:pt idx="4">
                  <c:v>105.24014174771924</c:v>
                </c:pt>
                <c:pt idx="5">
                  <c:v>107.26834049611702</c:v>
                </c:pt>
                <c:pt idx="6">
                  <c:v>111.44537434969463</c:v>
                </c:pt>
                <c:pt idx="7">
                  <c:v>109.18344266003166</c:v>
                </c:pt>
                <c:pt idx="8">
                  <c:v>108.73105632209908</c:v>
                </c:pt>
                <c:pt idx="9">
                  <c:v>110.5858403076227</c:v>
                </c:pt>
                <c:pt idx="10">
                  <c:v>116.20297067028575</c:v>
                </c:pt>
                <c:pt idx="11">
                  <c:v>117.16052175224307</c:v>
                </c:pt>
                <c:pt idx="12">
                  <c:v>116.73829450350598</c:v>
                </c:pt>
                <c:pt idx="13">
                  <c:v>117.36409560431275</c:v>
                </c:pt>
                <c:pt idx="14">
                  <c:v>122.12923169720273</c:v>
                </c:pt>
                <c:pt idx="15">
                  <c:v>121.3752544673151</c:v>
                </c:pt>
                <c:pt idx="16">
                  <c:v>119.97285681972404</c:v>
                </c:pt>
                <c:pt idx="17">
                  <c:v>122.845510065596</c:v>
                </c:pt>
                <c:pt idx="18">
                  <c:v>126.63801553193093</c:v>
                </c:pt>
                <c:pt idx="19">
                  <c:v>126.67571439342531</c:v>
                </c:pt>
                <c:pt idx="20">
                  <c:v>124.59473723893539</c:v>
                </c:pt>
                <c:pt idx="21">
                  <c:v>126.75865188871296</c:v>
                </c:pt>
                <c:pt idx="22">
                  <c:v>130.35512327527709</c:v>
                </c:pt>
                <c:pt idx="23">
                  <c:v>130.05353238332202</c:v>
                </c:pt>
                <c:pt idx="24">
                  <c:v>122.785191887205</c:v>
                </c:pt>
              </c:numCache>
            </c:numRef>
          </c:val>
          <c:smooth val="0"/>
          <c:extLst>
            <c:ext xmlns:c16="http://schemas.microsoft.com/office/drawing/2014/chart" uri="{C3380CC4-5D6E-409C-BE32-E72D297353CC}">
              <c16:uniqueId val="{00000001-72EB-40A3-B8E0-D76E54DCF327}"/>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101.688168603618</c:v>
                </c:pt>
                <c:pt idx="2">
                  <c:v>99.737001101752142</c:v>
                </c:pt>
                <c:pt idx="3">
                  <c:v>99.054625581973909</c:v>
                </c:pt>
                <c:pt idx="4">
                  <c:v>96.772932437715468</c:v>
                </c:pt>
                <c:pt idx="5">
                  <c:v>99.13992252194619</c:v>
                </c:pt>
                <c:pt idx="6">
                  <c:v>97.903116892348152</c:v>
                </c:pt>
                <c:pt idx="7">
                  <c:v>96.883107651846316</c:v>
                </c:pt>
                <c:pt idx="8">
                  <c:v>95.919963037992687</c:v>
                </c:pt>
                <c:pt idx="9">
                  <c:v>98.738316096243381</c:v>
                </c:pt>
                <c:pt idx="10">
                  <c:v>98.368696023030182</c:v>
                </c:pt>
                <c:pt idx="11">
                  <c:v>98.009738067313506</c:v>
                </c:pt>
                <c:pt idx="12">
                  <c:v>97.853360344030989</c:v>
                </c:pt>
                <c:pt idx="13">
                  <c:v>98.69211358709174</c:v>
                </c:pt>
                <c:pt idx="14">
                  <c:v>96.836905142694675</c:v>
                </c:pt>
                <c:pt idx="15">
                  <c:v>95.664072218075844</c:v>
                </c:pt>
                <c:pt idx="16">
                  <c:v>94.498347371788043</c:v>
                </c:pt>
                <c:pt idx="17">
                  <c:v>96.211394249564634</c:v>
                </c:pt>
                <c:pt idx="18">
                  <c:v>93.627607776237696</c:v>
                </c:pt>
                <c:pt idx="19">
                  <c:v>93.599175462913593</c:v>
                </c:pt>
                <c:pt idx="20">
                  <c:v>92.476099086611924</c:v>
                </c:pt>
                <c:pt idx="21">
                  <c:v>93.552972953761952</c:v>
                </c:pt>
                <c:pt idx="22">
                  <c:v>91.271279809503497</c:v>
                </c:pt>
                <c:pt idx="23">
                  <c:v>90.75239009133881</c:v>
                </c:pt>
                <c:pt idx="24">
                  <c:v>86.722109677648646</c:v>
                </c:pt>
              </c:numCache>
            </c:numRef>
          </c:val>
          <c:smooth val="0"/>
          <c:extLst>
            <c:ext xmlns:c16="http://schemas.microsoft.com/office/drawing/2014/chart" uri="{C3380CC4-5D6E-409C-BE32-E72D297353CC}">
              <c16:uniqueId val="{00000002-72EB-40A3-B8E0-D76E54DCF327}"/>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72EB-40A3-B8E0-D76E54DCF327}"/>
                </c:ext>
              </c:extLst>
            </c:dLbl>
            <c:dLbl>
              <c:idx val="1"/>
              <c:delete val="1"/>
              <c:extLst>
                <c:ext xmlns:c15="http://schemas.microsoft.com/office/drawing/2012/chart" uri="{CE6537A1-D6FC-4f65-9D91-7224C49458BB}"/>
                <c:ext xmlns:c16="http://schemas.microsoft.com/office/drawing/2014/chart" uri="{C3380CC4-5D6E-409C-BE32-E72D297353CC}">
                  <c16:uniqueId val="{00000004-72EB-40A3-B8E0-D76E54DCF327}"/>
                </c:ext>
              </c:extLst>
            </c:dLbl>
            <c:dLbl>
              <c:idx val="2"/>
              <c:delete val="1"/>
              <c:extLst>
                <c:ext xmlns:c15="http://schemas.microsoft.com/office/drawing/2012/chart" uri="{CE6537A1-D6FC-4f65-9D91-7224C49458BB}"/>
                <c:ext xmlns:c16="http://schemas.microsoft.com/office/drawing/2014/chart" uri="{C3380CC4-5D6E-409C-BE32-E72D297353CC}">
                  <c16:uniqueId val="{00000005-72EB-40A3-B8E0-D76E54DCF327}"/>
                </c:ext>
              </c:extLst>
            </c:dLbl>
            <c:dLbl>
              <c:idx val="3"/>
              <c:delete val="1"/>
              <c:extLst>
                <c:ext xmlns:c15="http://schemas.microsoft.com/office/drawing/2012/chart" uri="{CE6537A1-D6FC-4f65-9D91-7224C49458BB}"/>
                <c:ext xmlns:c16="http://schemas.microsoft.com/office/drawing/2014/chart" uri="{C3380CC4-5D6E-409C-BE32-E72D297353CC}">
                  <c16:uniqueId val="{00000006-72EB-40A3-B8E0-D76E54DCF327}"/>
                </c:ext>
              </c:extLst>
            </c:dLbl>
            <c:dLbl>
              <c:idx val="4"/>
              <c:delete val="1"/>
              <c:extLst>
                <c:ext xmlns:c15="http://schemas.microsoft.com/office/drawing/2012/chart" uri="{CE6537A1-D6FC-4f65-9D91-7224C49458BB}"/>
                <c:ext xmlns:c16="http://schemas.microsoft.com/office/drawing/2014/chart" uri="{C3380CC4-5D6E-409C-BE32-E72D297353CC}">
                  <c16:uniqueId val="{00000007-72EB-40A3-B8E0-D76E54DCF327}"/>
                </c:ext>
              </c:extLst>
            </c:dLbl>
            <c:dLbl>
              <c:idx val="5"/>
              <c:delete val="1"/>
              <c:extLst>
                <c:ext xmlns:c15="http://schemas.microsoft.com/office/drawing/2012/chart" uri="{CE6537A1-D6FC-4f65-9D91-7224C49458BB}"/>
                <c:ext xmlns:c16="http://schemas.microsoft.com/office/drawing/2014/chart" uri="{C3380CC4-5D6E-409C-BE32-E72D297353CC}">
                  <c16:uniqueId val="{00000008-72EB-40A3-B8E0-D76E54DCF327}"/>
                </c:ext>
              </c:extLst>
            </c:dLbl>
            <c:dLbl>
              <c:idx val="6"/>
              <c:delete val="1"/>
              <c:extLst>
                <c:ext xmlns:c15="http://schemas.microsoft.com/office/drawing/2012/chart" uri="{CE6537A1-D6FC-4f65-9D91-7224C49458BB}"/>
                <c:ext xmlns:c16="http://schemas.microsoft.com/office/drawing/2014/chart" uri="{C3380CC4-5D6E-409C-BE32-E72D297353CC}">
                  <c16:uniqueId val="{00000009-72EB-40A3-B8E0-D76E54DCF327}"/>
                </c:ext>
              </c:extLst>
            </c:dLbl>
            <c:dLbl>
              <c:idx val="7"/>
              <c:delete val="1"/>
              <c:extLst>
                <c:ext xmlns:c15="http://schemas.microsoft.com/office/drawing/2012/chart" uri="{CE6537A1-D6FC-4f65-9D91-7224C49458BB}"/>
                <c:ext xmlns:c16="http://schemas.microsoft.com/office/drawing/2014/chart" uri="{C3380CC4-5D6E-409C-BE32-E72D297353CC}">
                  <c16:uniqueId val="{0000000A-72EB-40A3-B8E0-D76E54DCF327}"/>
                </c:ext>
              </c:extLst>
            </c:dLbl>
            <c:dLbl>
              <c:idx val="8"/>
              <c:delete val="1"/>
              <c:extLst>
                <c:ext xmlns:c15="http://schemas.microsoft.com/office/drawing/2012/chart" uri="{CE6537A1-D6FC-4f65-9D91-7224C49458BB}"/>
                <c:ext xmlns:c16="http://schemas.microsoft.com/office/drawing/2014/chart" uri="{C3380CC4-5D6E-409C-BE32-E72D297353CC}">
                  <c16:uniqueId val="{0000000B-72EB-40A3-B8E0-D76E54DCF327}"/>
                </c:ext>
              </c:extLst>
            </c:dLbl>
            <c:dLbl>
              <c:idx val="9"/>
              <c:delete val="1"/>
              <c:extLst>
                <c:ext xmlns:c15="http://schemas.microsoft.com/office/drawing/2012/chart" uri="{CE6537A1-D6FC-4f65-9D91-7224C49458BB}"/>
                <c:ext xmlns:c16="http://schemas.microsoft.com/office/drawing/2014/chart" uri="{C3380CC4-5D6E-409C-BE32-E72D297353CC}">
                  <c16:uniqueId val="{0000000C-72EB-40A3-B8E0-D76E54DCF327}"/>
                </c:ext>
              </c:extLst>
            </c:dLbl>
            <c:dLbl>
              <c:idx val="10"/>
              <c:delete val="1"/>
              <c:extLst>
                <c:ext xmlns:c15="http://schemas.microsoft.com/office/drawing/2012/chart" uri="{CE6537A1-D6FC-4f65-9D91-7224C49458BB}"/>
                <c:ext xmlns:c16="http://schemas.microsoft.com/office/drawing/2014/chart" uri="{C3380CC4-5D6E-409C-BE32-E72D297353CC}">
                  <c16:uniqueId val="{0000000D-72EB-40A3-B8E0-D76E54DCF327}"/>
                </c:ext>
              </c:extLst>
            </c:dLbl>
            <c:dLbl>
              <c:idx val="11"/>
              <c:delete val="1"/>
              <c:extLst>
                <c:ext xmlns:c15="http://schemas.microsoft.com/office/drawing/2012/chart" uri="{CE6537A1-D6FC-4f65-9D91-7224C49458BB}"/>
                <c:ext xmlns:c16="http://schemas.microsoft.com/office/drawing/2014/chart" uri="{C3380CC4-5D6E-409C-BE32-E72D297353CC}">
                  <c16:uniqueId val="{0000000E-72EB-40A3-B8E0-D76E54DCF327}"/>
                </c:ext>
              </c:extLst>
            </c:dLbl>
            <c:dLbl>
              <c:idx val="12"/>
              <c:delete val="1"/>
              <c:extLst>
                <c:ext xmlns:c15="http://schemas.microsoft.com/office/drawing/2012/chart" uri="{CE6537A1-D6FC-4f65-9D91-7224C49458BB}"/>
                <c:ext xmlns:c16="http://schemas.microsoft.com/office/drawing/2014/chart" uri="{C3380CC4-5D6E-409C-BE32-E72D297353CC}">
                  <c16:uniqueId val="{0000000F-72EB-40A3-B8E0-D76E54DCF327}"/>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2EB-40A3-B8E0-D76E54DCF327}"/>
                </c:ext>
              </c:extLst>
            </c:dLbl>
            <c:dLbl>
              <c:idx val="14"/>
              <c:delete val="1"/>
              <c:extLst>
                <c:ext xmlns:c15="http://schemas.microsoft.com/office/drawing/2012/chart" uri="{CE6537A1-D6FC-4f65-9D91-7224C49458BB}"/>
                <c:ext xmlns:c16="http://schemas.microsoft.com/office/drawing/2014/chart" uri="{C3380CC4-5D6E-409C-BE32-E72D297353CC}">
                  <c16:uniqueId val="{00000011-72EB-40A3-B8E0-D76E54DCF327}"/>
                </c:ext>
              </c:extLst>
            </c:dLbl>
            <c:dLbl>
              <c:idx val="15"/>
              <c:delete val="1"/>
              <c:extLst>
                <c:ext xmlns:c15="http://schemas.microsoft.com/office/drawing/2012/chart" uri="{CE6537A1-D6FC-4f65-9D91-7224C49458BB}"/>
                <c:ext xmlns:c16="http://schemas.microsoft.com/office/drawing/2014/chart" uri="{C3380CC4-5D6E-409C-BE32-E72D297353CC}">
                  <c16:uniqueId val="{00000012-72EB-40A3-B8E0-D76E54DCF327}"/>
                </c:ext>
              </c:extLst>
            </c:dLbl>
            <c:dLbl>
              <c:idx val="16"/>
              <c:delete val="1"/>
              <c:extLst>
                <c:ext xmlns:c15="http://schemas.microsoft.com/office/drawing/2012/chart" uri="{CE6537A1-D6FC-4f65-9D91-7224C49458BB}"/>
                <c:ext xmlns:c16="http://schemas.microsoft.com/office/drawing/2014/chart" uri="{C3380CC4-5D6E-409C-BE32-E72D297353CC}">
                  <c16:uniqueId val="{00000013-72EB-40A3-B8E0-D76E54DCF327}"/>
                </c:ext>
              </c:extLst>
            </c:dLbl>
            <c:dLbl>
              <c:idx val="17"/>
              <c:delete val="1"/>
              <c:extLst>
                <c:ext xmlns:c15="http://schemas.microsoft.com/office/drawing/2012/chart" uri="{CE6537A1-D6FC-4f65-9D91-7224C49458BB}"/>
                <c:ext xmlns:c16="http://schemas.microsoft.com/office/drawing/2014/chart" uri="{C3380CC4-5D6E-409C-BE32-E72D297353CC}">
                  <c16:uniqueId val="{00000014-72EB-40A3-B8E0-D76E54DCF327}"/>
                </c:ext>
              </c:extLst>
            </c:dLbl>
            <c:dLbl>
              <c:idx val="18"/>
              <c:delete val="1"/>
              <c:extLst>
                <c:ext xmlns:c15="http://schemas.microsoft.com/office/drawing/2012/chart" uri="{CE6537A1-D6FC-4f65-9D91-7224C49458BB}"/>
                <c:ext xmlns:c16="http://schemas.microsoft.com/office/drawing/2014/chart" uri="{C3380CC4-5D6E-409C-BE32-E72D297353CC}">
                  <c16:uniqueId val="{00000015-72EB-40A3-B8E0-D76E54DCF327}"/>
                </c:ext>
              </c:extLst>
            </c:dLbl>
            <c:dLbl>
              <c:idx val="19"/>
              <c:delete val="1"/>
              <c:extLst>
                <c:ext xmlns:c15="http://schemas.microsoft.com/office/drawing/2012/chart" uri="{CE6537A1-D6FC-4f65-9D91-7224C49458BB}"/>
                <c:ext xmlns:c16="http://schemas.microsoft.com/office/drawing/2014/chart" uri="{C3380CC4-5D6E-409C-BE32-E72D297353CC}">
                  <c16:uniqueId val="{00000016-72EB-40A3-B8E0-D76E54DCF327}"/>
                </c:ext>
              </c:extLst>
            </c:dLbl>
            <c:dLbl>
              <c:idx val="20"/>
              <c:delete val="1"/>
              <c:extLst>
                <c:ext xmlns:c15="http://schemas.microsoft.com/office/drawing/2012/chart" uri="{CE6537A1-D6FC-4f65-9D91-7224C49458BB}"/>
                <c:ext xmlns:c16="http://schemas.microsoft.com/office/drawing/2014/chart" uri="{C3380CC4-5D6E-409C-BE32-E72D297353CC}">
                  <c16:uniqueId val="{00000017-72EB-40A3-B8E0-D76E54DCF327}"/>
                </c:ext>
              </c:extLst>
            </c:dLbl>
            <c:dLbl>
              <c:idx val="21"/>
              <c:delete val="1"/>
              <c:extLst>
                <c:ext xmlns:c15="http://schemas.microsoft.com/office/drawing/2012/chart" uri="{CE6537A1-D6FC-4f65-9D91-7224C49458BB}"/>
                <c:ext xmlns:c16="http://schemas.microsoft.com/office/drawing/2014/chart" uri="{C3380CC4-5D6E-409C-BE32-E72D297353CC}">
                  <c16:uniqueId val="{00000018-72EB-40A3-B8E0-D76E54DCF327}"/>
                </c:ext>
              </c:extLst>
            </c:dLbl>
            <c:dLbl>
              <c:idx val="22"/>
              <c:delete val="1"/>
              <c:extLst>
                <c:ext xmlns:c15="http://schemas.microsoft.com/office/drawing/2012/chart" uri="{CE6537A1-D6FC-4f65-9D91-7224C49458BB}"/>
                <c:ext xmlns:c16="http://schemas.microsoft.com/office/drawing/2014/chart" uri="{C3380CC4-5D6E-409C-BE32-E72D297353CC}">
                  <c16:uniqueId val="{00000019-72EB-40A3-B8E0-D76E54DCF327}"/>
                </c:ext>
              </c:extLst>
            </c:dLbl>
            <c:dLbl>
              <c:idx val="23"/>
              <c:delete val="1"/>
              <c:extLst>
                <c:ext xmlns:c15="http://schemas.microsoft.com/office/drawing/2012/chart" uri="{CE6537A1-D6FC-4f65-9D91-7224C49458BB}"/>
                <c:ext xmlns:c16="http://schemas.microsoft.com/office/drawing/2014/chart" uri="{C3380CC4-5D6E-409C-BE32-E72D297353CC}">
                  <c16:uniqueId val="{0000001A-72EB-40A3-B8E0-D76E54DCF327}"/>
                </c:ext>
              </c:extLst>
            </c:dLbl>
            <c:dLbl>
              <c:idx val="24"/>
              <c:delete val="1"/>
              <c:extLst>
                <c:ext xmlns:c15="http://schemas.microsoft.com/office/drawing/2012/chart" uri="{CE6537A1-D6FC-4f65-9D91-7224C49458BB}"/>
                <c:ext xmlns:c16="http://schemas.microsoft.com/office/drawing/2014/chart" uri="{C3380CC4-5D6E-409C-BE32-E72D297353CC}">
                  <c16:uniqueId val="{0000001B-72EB-40A3-B8E0-D76E54DCF327}"/>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72EB-40A3-B8E0-D76E54DCF327}"/>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Rhein-Erft-Kreis (05362)</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92" t="s">
        <v>97</v>
      </c>
      <c r="F8" s="592" t="s">
        <v>98</v>
      </c>
      <c r="G8" s="592" t="s">
        <v>99</v>
      </c>
      <c r="H8" s="592" t="s">
        <v>100</v>
      </c>
      <c r="I8" s="592" t="s">
        <v>101</v>
      </c>
      <c r="J8" s="590"/>
      <c r="K8" s="591"/>
    </row>
    <row r="9" spans="1:255" ht="12" customHeight="1" x14ac:dyDescent="0.2">
      <c r="A9" s="578"/>
      <c r="B9" s="579"/>
      <c r="C9" s="579"/>
      <c r="D9" s="583"/>
      <c r="E9" s="593"/>
      <c r="F9" s="593"/>
      <c r="G9" s="593"/>
      <c r="H9" s="593"/>
      <c r="I9" s="593"/>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146691</v>
      </c>
      <c r="F11" s="238">
        <v>147367</v>
      </c>
      <c r="G11" s="238">
        <v>148331</v>
      </c>
      <c r="H11" s="238">
        <v>145370</v>
      </c>
      <c r="I11" s="265">
        <v>144246</v>
      </c>
      <c r="J11" s="263">
        <v>2445</v>
      </c>
      <c r="K11" s="266">
        <v>1.6950210057817894</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16.218445576074878</v>
      </c>
      <c r="E13" s="115">
        <v>23791</v>
      </c>
      <c r="F13" s="114">
        <v>24330</v>
      </c>
      <c r="G13" s="114">
        <v>25002</v>
      </c>
      <c r="H13" s="114">
        <v>24969</v>
      </c>
      <c r="I13" s="140">
        <v>24225</v>
      </c>
      <c r="J13" s="115">
        <v>-434</v>
      </c>
      <c r="K13" s="116">
        <v>-1.7915376676986585</v>
      </c>
    </row>
    <row r="14" spans="1:255" ht="14.1" customHeight="1" x14ac:dyDescent="0.2">
      <c r="A14" s="306" t="s">
        <v>230</v>
      </c>
      <c r="B14" s="307"/>
      <c r="C14" s="308"/>
      <c r="D14" s="113">
        <v>60.989426754197602</v>
      </c>
      <c r="E14" s="115">
        <v>89466</v>
      </c>
      <c r="F14" s="114">
        <v>89888</v>
      </c>
      <c r="G14" s="114">
        <v>90281</v>
      </c>
      <c r="H14" s="114">
        <v>87767</v>
      </c>
      <c r="I14" s="140">
        <v>87584</v>
      </c>
      <c r="J14" s="115">
        <v>1882</v>
      </c>
      <c r="K14" s="116">
        <v>2.1487943003288272</v>
      </c>
    </row>
    <row r="15" spans="1:255" ht="14.1" customHeight="1" x14ac:dyDescent="0.2">
      <c r="A15" s="306" t="s">
        <v>231</v>
      </c>
      <c r="B15" s="307"/>
      <c r="C15" s="308"/>
      <c r="D15" s="113">
        <v>11.648294714740508</v>
      </c>
      <c r="E15" s="115">
        <v>17087</v>
      </c>
      <c r="F15" s="114">
        <v>16930</v>
      </c>
      <c r="G15" s="114">
        <v>16946</v>
      </c>
      <c r="H15" s="114">
        <v>16654</v>
      </c>
      <c r="I15" s="140">
        <v>16537</v>
      </c>
      <c r="J15" s="115">
        <v>550</v>
      </c>
      <c r="K15" s="116">
        <v>3.3258753099111082</v>
      </c>
    </row>
    <row r="16" spans="1:255" ht="14.1" customHeight="1" x14ac:dyDescent="0.2">
      <c r="A16" s="306" t="s">
        <v>232</v>
      </c>
      <c r="B16" s="307"/>
      <c r="C16" s="308"/>
      <c r="D16" s="113">
        <v>10.493486307953454</v>
      </c>
      <c r="E16" s="115">
        <v>15393</v>
      </c>
      <c r="F16" s="114">
        <v>15255</v>
      </c>
      <c r="G16" s="114">
        <v>15122</v>
      </c>
      <c r="H16" s="114">
        <v>14996</v>
      </c>
      <c r="I16" s="140">
        <v>14898</v>
      </c>
      <c r="J16" s="115">
        <v>495</v>
      </c>
      <c r="K16" s="116">
        <v>3.3225936367297626</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0.66738927405225956</v>
      </c>
      <c r="E18" s="115">
        <v>979</v>
      </c>
      <c r="F18" s="114">
        <v>902</v>
      </c>
      <c r="G18" s="114">
        <v>1294</v>
      </c>
      <c r="H18" s="114">
        <v>1143</v>
      </c>
      <c r="I18" s="140">
        <v>1039</v>
      </c>
      <c r="J18" s="115">
        <v>-60</v>
      </c>
      <c r="K18" s="116">
        <v>-5.7747834456207894</v>
      </c>
    </row>
    <row r="19" spans="1:255" ht="14.1" customHeight="1" x14ac:dyDescent="0.2">
      <c r="A19" s="306" t="s">
        <v>235</v>
      </c>
      <c r="B19" s="307" t="s">
        <v>236</v>
      </c>
      <c r="C19" s="308"/>
      <c r="D19" s="113">
        <v>0.44924364821291013</v>
      </c>
      <c r="E19" s="115">
        <v>659</v>
      </c>
      <c r="F19" s="114">
        <v>599</v>
      </c>
      <c r="G19" s="114">
        <v>972</v>
      </c>
      <c r="H19" s="114">
        <v>823</v>
      </c>
      <c r="I19" s="140">
        <v>716</v>
      </c>
      <c r="J19" s="115">
        <v>-57</v>
      </c>
      <c r="K19" s="116">
        <v>-7.960893854748603</v>
      </c>
    </row>
    <row r="20" spans="1:255" ht="14.1" customHeight="1" x14ac:dyDescent="0.2">
      <c r="A20" s="306">
        <v>12</v>
      </c>
      <c r="B20" s="307" t="s">
        <v>237</v>
      </c>
      <c r="C20" s="308"/>
      <c r="D20" s="113">
        <v>1.0859561936315112</v>
      </c>
      <c r="E20" s="115">
        <v>1593</v>
      </c>
      <c r="F20" s="114">
        <v>1699</v>
      </c>
      <c r="G20" s="114">
        <v>1803</v>
      </c>
      <c r="H20" s="114">
        <v>1691</v>
      </c>
      <c r="I20" s="140">
        <v>1587</v>
      </c>
      <c r="J20" s="115">
        <v>6</v>
      </c>
      <c r="K20" s="116">
        <v>0.3780718336483932</v>
      </c>
    </row>
    <row r="21" spans="1:255" ht="14.1" customHeight="1" x14ac:dyDescent="0.2">
      <c r="A21" s="306">
        <v>21</v>
      </c>
      <c r="B21" s="307" t="s">
        <v>238</v>
      </c>
      <c r="C21" s="308"/>
      <c r="D21" s="113">
        <v>0.68647701631320257</v>
      </c>
      <c r="E21" s="115">
        <v>1007</v>
      </c>
      <c r="F21" s="114">
        <v>1020</v>
      </c>
      <c r="G21" s="114">
        <v>1029</v>
      </c>
      <c r="H21" s="114">
        <v>1031</v>
      </c>
      <c r="I21" s="140">
        <v>1051</v>
      </c>
      <c r="J21" s="115">
        <v>-44</v>
      </c>
      <c r="K21" s="116">
        <v>-4.1864890580399621</v>
      </c>
    </row>
    <row r="22" spans="1:255" ht="14.1" customHeight="1" x14ac:dyDescent="0.2">
      <c r="A22" s="306">
        <v>22</v>
      </c>
      <c r="B22" s="307" t="s">
        <v>239</v>
      </c>
      <c r="C22" s="308"/>
      <c r="D22" s="113">
        <v>1.5038414081300149</v>
      </c>
      <c r="E22" s="115">
        <v>2206</v>
      </c>
      <c r="F22" s="114">
        <v>2218</v>
      </c>
      <c r="G22" s="114">
        <v>2245</v>
      </c>
      <c r="H22" s="114">
        <v>2251</v>
      </c>
      <c r="I22" s="140">
        <v>2252</v>
      </c>
      <c r="J22" s="115">
        <v>-46</v>
      </c>
      <c r="K22" s="116">
        <v>-2.0426287744227354</v>
      </c>
    </row>
    <row r="23" spans="1:255" ht="14.1" customHeight="1" x14ac:dyDescent="0.2">
      <c r="A23" s="306">
        <v>23</v>
      </c>
      <c r="B23" s="307" t="s">
        <v>240</v>
      </c>
      <c r="C23" s="308"/>
      <c r="D23" s="113">
        <v>0.58081272879726775</v>
      </c>
      <c r="E23" s="115">
        <v>852</v>
      </c>
      <c r="F23" s="114">
        <v>857</v>
      </c>
      <c r="G23" s="114">
        <v>863</v>
      </c>
      <c r="H23" s="114">
        <v>861</v>
      </c>
      <c r="I23" s="140">
        <v>871</v>
      </c>
      <c r="J23" s="115">
        <v>-19</v>
      </c>
      <c r="K23" s="116">
        <v>-2.1814006888633752</v>
      </c>
    </row>
    <row r="24" spans="1:255" ht="14.1" customHeight="1" x14ac:dyDescent="0.2">
      <c r="A24" s="306">
        <v>24</v>
      </c>
      <c r="B24" s="307" t="s">
        <v>241</v>
      </c>
      <c r="C24" s="308"/>
      <c r="D24" s="113">
        <v>2.6013865881342415</v>
      </c>
      <c r="E24" s="115">
        <v>3816</v>
      </c>
      <c r="F24" s="114">
        <v>3827</v>
      </c>
      <c r="G24" s="114">
        <v>3946</v>
      </c>
      <c r="H24" s="114">
        <v>3979</v>
      </c>
      <c r="I24" s="140">
        <v>3911</v>
      </c>
      <c r="J24" s="115">
        <v>-95</v>
      </c>
      <c r="K24" s="116">
        <v>-2.4290462797238557</v>
      </c>
    </row>
    <row r="25" spans="1:255" ht="14.1" customHeight="1" x14ac:dyDescent="0.2">
      <c r="A25" s="306">
        <v>25</v>
      </c>
      <c r="B25" s="307" t="s">
        <v>242</v>
      </c>
      <c r="C25" s="308"/>
      <c r="D25" s="113">
        <v>4.9703117437334257</v>
      </c>
      <c r="E25" s="115">
        <v>7291</v>
      </c>
      <c r="F25" s="114">
        <v>7327</v>
      </c>
      <c r="G25" s="114">
        <v>7426</v>
      </c>
      <c r="H25" s="114">
        <v>7232</v>
      </c>
      <c r="I25" s="140">
        <v>7195</v>
      </c>
      <c r="J25" s="115">
        <v>96</v>
      </c>
      <c r="K25" s="116">
        <v>1.3342599027102153</v>
      </c>
    </row>
    <row r="26" spans="1:255" ht="14.1" customHeight="1" x14ac:dyDescent="0.2">
      <c r="A26" s="306">
        <v>26</v>
      </c>
      <c r="B26" s="307" t="s">
        <v>243</v>
      </c>
      <c r="C26" s="308"/>
      <c r="D26" s="113">
        <v>3.9641150445494269</v>
      </c>
      <c r="E26" s="115">
        <v>5815</v>
      </c>
      <c r="F26" s="114">
        <v>5720</v>
      </c>
      <c r="G26" s="114">
        <v>5831</v>
      </c>
      <c r="H26" s="114">
        <v>5645</v>
      </c>
      <c r="I26" s="140">
        <v>5631</v>
      </c>
      <c r="J26" s="115">
        <v>184</v>
      </c>
      <c r="K26" s="116">
        <v>3.2676256437577695</v>
      </c>
    </row>
    <row r="27" spans="1:255" ht="14.1" customHeight="1" x14ac:dyDescent="0.2">
      <c r="A27" s="306">
        <v>27</v>
      </c>
      <c r="B27" s="307" t="s">
        <v>244</v>
      </c>
      <c r="C27" s="308"/>
      <c r="D27" s="113">
        <v>1.8917315990756078</v>
      </c>
      <c r="E27" s="115">
        <v>2775</v>
      </c>
      <c r="F27" s="114">
        <v>2803</v>
      </c>
      <c r="G27" s="114">
        <v>2819</v>
      </c>
      <c r="H27" s="114">
        <v>2790</v>
      </c>
      <c r="I27" s="140">
        <v>2795</v>
      </c>
      <c r="J27" s="115">
        <v>-20</v>
      </c>
      <c r="K27" s="116">
        <v>-0.7155635062611807</v>
      </c>
    </row>
    <row r="28" spans="1:255" ht="14.1" customHeight="1" x14ac:dyDescent="0.2">
      <c r="A28" s="306">
        <v>28</v>
      </c>
      <c r="B28" s="307" t="s">
        <v>245</v>
      </c>
      <c r="C28" s="308"/>
      <c r="D28" s="113">
        <v>0.15815557873352831</v>
      </c>
      <c r="E28" s="115">
        <v>232</v>
      </c>
      <c r="F28" s="114">
        <v>240</v>
      </c>
      <c r="G28" s="114">
        <v>260</v>
      </c>
      <c r="H28" s="114">
        <v>277</v>
      </c>
      <c r="I28" s="140">
        <v>254</v>
      </c>
      <c r="J28" s="115">
        <v>-22</v>
      </c>
      <c r="K28" s="116">
        <v>-8.6614173228346463</v>
      </c>
    </row>
    <row r="29" spans="1:255" ht="14.1" customHeight="1" x14ac:dyDescent="0.2">
      <c r="A29" s="306">
        <v>29</v>
      </c>
      <c r="B29" s="307" t="s">
        <v>246</v>
      </c>
      <c r="C29" s="308"/>
      <c r="D29" s="113">
        <v>2.0812456115235425</v>
      </c>
      <c r="E29" s="115">
        <v>3053</v>
      </c>
      <c r="F29" s="114">
        <v>3168</v>
      </c>
      <c r="G29" s="114">
        <v>3155</v>
      </c>
      <c r="H29" s="114">
        <v>3021</v>
      </c>
      <c r="I29" s="140">
        <v>2968</v>
      </c>
      <c r="J29" s="115">
        <v>85</v>
      </c>
      <c r="K29" s="116">
        <v>2.8638814016172507</v>
      </c>
    </row>
    <row r="30" spans="1:255" ht="14.1" customHeight="1" x14ac:dyDescent="0.2">
      <c r="A30" s="306" t="s">
        <v>247</v>
      </c>
      <c r="B30" s="307" t="s">
        <v>248</v>
      </c>
      <c r="C30" s="308"/>
      <c r="D30" s="113">
        <v>0.64216618606458475</v>
      </c>
      <c r="E30" s="115">
        <v>942</v>
      </c>
      <c r="F30" s="114">
        <v>942</v>
      </c>
      <c r="G30" s="114">
        <v>970</v>
      </c>
      <c r="H30" s="114">
        <v>888</v>
      </c>
      <c r="I30" s="140">
        <v>914</v>
      </c>
      <c r="J30" s="115">
        <v>28</v>
      </c>
      <c r="K30" s="116">
        <v>3.0634573304157549</v>
      </c>
    </row>
    <row r="31" spans="1:255" ht="14.1" customHeight="1" x14ac:dyDescent="0.2">
      <c r="A31" s="306" t="s">
        <v>249</v>
      </c>
      <c r="B31" s="307" t="s">
        <v>250</v>
      </c>
      <c r="C31" s="308"/>
      <c r="D31" s="113">
        <v>1.4295355543284864</v>
      </c>
      <c r="E31" s="115">
        <v>2097</v>
      </c>
      <c r="F31" s="114">
        <v>2210</v>
      </c>
      <c r="G31" s="114">
        <v>2171</v>
      </c>
      <c r="H31" s="114">
        <v>2119</v>
      </c>
      <c r="I31" s="140">
        <v>2041</v>
      </c>
      <c r="J31" s="115">
        <v>56</v>
      </c>
      <c r="K31" s="116">
        <v>2.7437530622243997</v>
      </c>
    </row>
    <row r="32" spans="1:255" ht="14.1" customHeight="1" x14ac:dyDescent="0.2">
      <c r="A32" s="306">
        <v>31</v>
      </c>
      <c r="B32" s="307" t="s">
        <v>251</v>
      </c>
      <c r="C32" s="308"/>
      <c r="D32" s="113">
        <v>0.72124397543134888</v>
      </c>
      <c r="E32" s="115">
        <v>1058</v>
      </c>
      <c r="F32" s="114">
        <v>1053</v>
      </c>
      <c r="G32" s="114">
        <v>1055</v>
      </c>
      <c r="H32" s="114">
        <v>1057</v>
      </c>
      <c r="I32" s="140">
        <v>1043</v>
      </c>
      <c r="J32" s="115">
        <v>15</v>
      </c>
      <c r="K32" s="116">
        <v>1.4381591562799616</v>
      </c>
    </row>
    <row r="33" spans="1:11" ht="14.1" customHeight="1" x14ac:dyDescent="0.2">
      <c r="A33" s="306">
        <v>32</v>
      </c>
      <c r="B33" s="307" t="s">
        <v>252</v>
      </c>
      <c r="C33" s="308"/>
      <c r="D33" s="113">
        <v>1.8637816907649414</v>
      </c>
      <c r="E33" s="115">
        <v>2734</v>
      </c>
      <c r="F33" s="114">
        <v>2768</v>
      </c>
      <c r="G33" s="114">
        <v>2878</v>
      </c>
      <c r="H33" s="114">
        <v>2830</v>
      </c>
      <c r="I33" s="140">
        <v>2743</v>
      </c>
      <c r="J33" s="115">
        <v>-9</v>
      </c>
      <c r="K33" s="116">
        <v>-0.32810791104629966</v>
      </c>
    </row>
    <row r="34" spans="1:11" ht="14.1" customHeight="1" x14ac:dyDescent="0.2">
      <c r="A34" s="306">
        <v>33</v>
      </c>
      <c r="B34" s="307" t="s">
        <v>253</v>
      </c>
      <c r="C34" s="308"/>
      <c r="D34" s="113">
        <v>1.0736855021780478</v>
      </c>
      <c r="E34" s="115">
        <v>1575</v>
      </c>
      <c r="F34" s="114">
        <v>1572</v>
      </c>
      <c r="G34" s="114">
        <v>1630</v>
      </c>
      <c r="H34" s="114">
        <v>1552</v>
      </c>
      <c r="I34" s="140">
        <v>1520</v>
      </c>
      <c r="J34" s="115">
        <v>55</v>
      </c>
      <c r="K34" s="116">
        <v>3.6184210526315788</v>
      </c>
    </row>
    <row r="35" spans="1:11" ht="14.1" customHeight="1" x14ac:dyDescent="0.2">
      <c r="A35" s="306">
        <v>34</v>
      </c>
      <c r="B35" s="307" t="s">
        <v>254</v>
      </c>
      <c r="C35" s="308"/>
      <c r="D35" s="113">
        <v>2.9626902809306639</v>
      </c>
      <c r="E35" s="115">
        <v>4346</v>
      </c>
      <c r="F35" s="114">
        <v>4326</v>
      </c>
      <c r="G35" s="114">
        <v>4397</v>
      </c>
      <c r="H35" s="114">
        <v>4291</v>
      </c>
      <c r="I35" s="140">
        <v>4239</v>
      </c>
      <c r="J35" s="115">
        <v>107</v>
      </c>
      <c r="K35" s="116">
        <v>2.5241802311866004</v>
      </c>
    </row>
    <row r="36" spans="1:11" ht="14.1" customHeight="1" x14ac:dyDescent="0.2">
      <c r="A36" s="306">
        <v>41</v>
      </c>
      <c r="B36" s="307" t="s">
        <v>255</v>
      </c>
      <c r="C36" s="308"/>
      <c r="D36" s="113">
        <v>3.2292369675031187</v>
      </c>
      <c r="E36" s="115">
        <v>4737</v>
      </c>
      <c r="F36" s="114">
        <v>4686</v>
      </c>
      <c r="G36" s="114">
        <v>4703</v>
      </c>
      <c r="H36" s="114">
        <v>4555</v>
      </c>
      <c r="I36" s="140">
        <v>4566</v>
      </c>
      <c r="J36" s="115">
        <v>171</v>
      </c>
      <c r="K36" s="116">
        <v>3.7450722733245727</v>
      </c>
    </row>
    <row r="37" spans="1:11" ht="14.1" customHeight="1" x14ac:dyDescent="0.2">
      <c r="A37" s="306">
        <v>42</v>
      </c>
      <c r="B37" s="307" t="s">
        <v>256</v>
      </c>
      <c r="C37" s="308"/>
      <c r="D37" s="113">
        <v>0.123388619615382</v>
      </c>
      <c r="E37" s="115">
        <v>181</v>
      </c>
      <c r="F37" s="114">
        <v>176</v>
      </c>
      <c r="G37" s="114">
        <v>178</v>
      </c>
      <c r="H37" s="114">
        <v>176</v>
      </c>
      <c r="I37" s="140">
        <v>170</v>
      </c>
      <c r="J37" s="115">
        <v>11</v>
      </c>
      <c r="K37" s="116">
        <v>6.4705882352941178</v>
      </c>
    </row>
    <row r="38" spans="1:11" ht="14.1" customHeight="1" x14ac:dyDescent="0.2">
      <c r="A38" s="306">
        <v>43</v>
      </c>
      <c r="B38" s="307" t="s">
        <v>257</v>
      </c>
      <c r="C38" s="308"/>
      <c r="D38" s="113">
        <v>1.8072001690628601</v>
      </c>
      <c r="E38" s="115">
        <v>2651</v>
      </c>
      <c r="F38" s="114">
        <v>2548</v>
      </c>
      <c r="G38" s="114">
        <v>2571</v>
      </c>
      <c r="H38" s="114">
        <v>2510</v>
      </c>
      <c r="I38" s="140">
        <v>2478</v>
      </c>
      <c r="J38" s="115">
        <v>173</v>
      </c>
      <c r="K38" s="116">
        <v>6.9814366424535912</v>
      </c>
    </row>
    <row r="39" spans="1:11" ht="14.1" customHeight="1" x14ac:dyDescent="0.2">
      <c r="A39" s="306">
        <v>51</v>
      </c>
      <c r="B39" s="307" t="s">
        <v>258</v>
      </c>
      <c r="C39" s="308"/>
      <c r="D39" s="113">
        <v>8.1231977421927724</v>
      </c>
      <c r="E39" s="115">
        <v>11916</v>
      </c>
      <c r="F39" s="114">
        <v>12085</v>
      </c>
      <c r="G39" s="114">
        <v>12216</v>
      </c>
      <c r="H39" s="114">
        <v>11984</v>
      </c>
      <c r="I39" s="140">
        <v>11893</v>
      </c>
      <c r="J39" s="115">
        <v>23</v>
      </c>
      <c r="K39" s="116">
        <v>0.193391070377533</v>
      </c>
    </row>
    <row r="40" spans="1:11" ht="14.1" customHeight="1" x14ac:dyDescent="0.2">
      <c r="A40" s="306" t="s">
        <v>259</v>
      </c>
      <c r="B40" s="307" t="s">
        <v>260</v>
      </c>
      <c r="C40" s="308"/>
      <c r="D40" s="113">
        <v>7.1892617815680584</v>
      </c>
      <c r="E40" s="115">
        <v>10546</v>
      </c>
      <c r="F40" s="114">
        <v>10724</v>
      </c>
      <c r="G40" s="114">
        <v>10856</v>
      </c>
      <c r="H40" s="114">
        <v>10681</v>
      </c>
      <c r="I40" s="140">
        <v>10580</v>
      </c>
      <c r="J40" s="115">
        <v>-34</v>
      </c>
      <c r="K40" s="116">
        <v>-0.32136105860113423</v>
      </c>
    </row>
    <row r="41" spans="1:11" ht="14.1" customHeight="1" x14ac:dyDescent="0.2">
      <c r="A41" s="306"/>
      <c r="B41" s="307" t="s">
        <v>261</v>
      </c>
      <c r="C41" s="308"/>
      <c r="D41" s="113">
        <v>5.8299418505566125</v>
      </c>
      <c r="E41" s="115">
        <v>8552</v>
      </c>
      <c r="F41" s="114">
        <v>8641</v>
      </c>
      <c r="G41" s="114">
        <v>8735</v>
      </c>
      <c r="H41" s="114">
        <v>8721</v>
      </c>
      <c r="I41" s="140">
        <v>8644</v>
      </c>
      <c r="J41" s="115">
        <v>-92</v>
      </c>
      <c r="K41" s="116">
        <v>-1.0643220731142988</v>
      </c>
    </row>
    <row r="42" spans="1:11" ht="14.1" customHeight="1" x14ac:dyDescent="0.2">
      <c r="A42" s="306">
        <v>52</v>
      </c>
      <c r="B42" s="307" t="s">
        <v>262</v>
      </c>
      <c r="C42" s="308"/>
      <c r="D42" s="113">
        <v>5.1448282444049056</v>
      </c>
      <c r="E42" s="115">
        <v>7547</v>
      </c>
      <c r="F42" s="114">
        <v>7482</v>
      </c>
      <c r="G42" s="114">
        <v>7355</v>
      </c>
      <c r="H42" s="114">
        <v>7233</v>
      </c>
      <c r="I42" s="140">
        <v>7074</v>
      </c>
      <c r="J42" s="115">
        <v>473</v>
      </c>
      <c r="K42" s="116">
        <v>6.6864574498162286</v>
      </c>
    </row>
    <row r="43" spans="1:11" ht="14.1" customHeight="1" x14ac:dyDescent="0.2">
      <c r="A43" s="306" t="s">
        <v>263</v>
      </c>
      <c r="B43" s="307" t="s">
        <v>264</v>
      </c>
      <c r="C43" s="308"/>
      <c r="D43" s="113">
        <v>4.548336298750435</v>
      </c>
      <c r="E43" s="115">
        <v>6672</v>
      </c>
      <c r="F43" s="114">
        <v>6616</v>
      </c>
      <c r="G43" s="114">
        <v>6476</v>
      </c>
      <c r="H43" s="114">
        <v>6345</v>
      </c>
      <c r="I43" s="140">
        <v>6203</v>
      </c>
      <c r="J43" s="115">
        <v>469</v>
      </c>
      <c r="K43" s="116">
        <v>7.560857649524424</v>
      </c>
    </row>
    <row r="44" spans="1:11" ht="14.1" customHeight="1" x14ac:dyDescent="0.2">
      <c r="A44" s="306">
        <v>53</v>
      </c>
      <c r="B44" s="307" t="s">
        <v>265</v>
      </c>
      <c r="C44" s="308"/>
      <c r="D44" s="113">
        <v>2.1235113265299166</v>
      </c>
      <c r="E44" s="115">
        <v>3115</v>
      </c>
      <c r="F44" s="114">
        <v>3121</v>
      </c>
      <c r="G44" s="114">
        <v>3084</v>
      </c>
      <c r="H44" s="114">
        <v>2794</v>
      </c>
      <c r="I44" s="140">
        <v>2763</v>
      </c>
      <c r="J44" s="115">
        <v>352</v>
      </c>
      <c r="K44" s="116">
        <v>12.739775606225118</v>
      </c>
    </row>
    <row r="45" spans="1:11" ht="14.1" customHeight="1" x14ac:dyDescent="0.2">
      <c r="A45" s="306" t="s">
        <v>266</v>
      </c>
      <c r="B45" s="307" t="s">
        <v>267</v>
      </c>
      <c r="C45" s="308"/>
      <c r="D45" s="113">
        <v>2.0682932149893314</v>
      </c>
      <c r="E45" s="115">
        <v>3034</v>
      </c>
      <c r="F45" s="114">
        <v>3035</v>
      </c>
      <c r="G45" s="114">
        <v>2999</v>
      </c>
      <c r="H45" s="114">
        <v>2711</v>
      </c>
      <c r="I45" s="140">
        <v>2683</v>
      </c>
      <c r="J45" s="115">
        <v>351</v>
      </c>
      <c r="K45" s="116">
        <v>13.08237048080507</v>
      </c>
    </row>
    <row r="46" spans="1:11" ht="14.1" customHeight="1" x14ac:dyDescent="0.2">
      <c r="A46" s="306">
        <v>54</v>
      </c>
      <c r="B46" s="307" t="s">
        <v>268</v>
      </c>
      <c r="C46" s="308"/>
      <c r="D46" s="113">
        <v>3.0588106973161273</v>
      </c>
      <c r="E46" s="115">
        <v>4487</v>
      </c>
      <c r="F46" s="114">
        <v>4759</v>
      </c>
      <c r="G46" s="114">
        <v>4876</v>
      </c>
      <c r="H46" s="114">
        <v>4723</v>
      </c>
      <c r="I46" s="140">
        <v>4716</v>
      </c>
      <c r="J46" s="115">
        <v>-229</v>
      </c>
      <c r="K46" s="116">
        <v>-4.8558100084817646</v>
      </c>
    </row>
    <row r="47" spans="1:11" ht="14.1" customHeight="1" x14ac:dyDescent="0.2">
      <c r="A47" s="306">
        <v>61</v>
      </c>
      <c r="B47" s="307" t="s">
        <v>269</v>
      </c>
      <c r="C47" s="308"/>
      <c r="D47" s="113">
        <v>3.5175982166595086</v>
      </c>
      <c r="E47" s="115">
        <v>5160</v>
      </c>
      <c r="F47" s="114">
        <v>5137</v>
      </c>
      <c r="G47" s="114">
        <v>5119</v>
      </c>
      <c r="H47" s="114">
        <v>5074</v>
      </c>
      <c r="I47" s="140">
        <v>5041</v>
      </c>
      <c r="J47" s="115">
        <v>119</v>
      </c>
      <c r="K47" s="116">
        <v>2.3606427296171395</v>
      </c>
    </row>
    <row r="48" spans="1:11" ht="14.1" customHeight="1" x14ac:dyDescent="0.2">
      <c r="A48" s="306">
        <v>62</v>
      </c>
      <c r="B48" s="307" t="s">
        <v>270</v>
      </c>
      <c r="C48" s="308"/>
      <c r="D48" s="113">
        <v>7.5948763046130985</v>
      </c>
      <c r="E48" s="115">
        <v>11141</v>
      </c>
      <c r="F48" s="114">
        <v>11392</v>
      </c>
      <c r="G48" s="114">
        <v>11268</v>
      </c>
      <c r="H48" s="114">
        <v>11239</v>
      </c>
      <c r="I48" s="140">
        <v>11211</v>
      </c>
      <c r="J48" s="115">
        <v>-70</v>
      </c>
      <c r="K48" s="116">
        <v>-0.62438676300062435</v>
      </c>
    </row>
    <row r="49" spans="1:11" ht="14.1" customHeight="1" x14ac:dyDescent="0.2">
      <c r="A49" s="306">
        <v>63</v>
      </c>
      <c r="B49" s="307" t="s">
        <v>271</v>
      </c>
      <c r="C49" s="308"/>
      <c r="D49" s="113">
        <v>1.8971852397215916</v>
      </c>
      <c r="E49" s="115">
        <v>2783</v>
      </c>
      <c r="F49" s="114">
        <v>2867</v>
      </c>
      <c r="G49" s="114">
        <v>2983</v>
      </c>
      <c r="H49" s="114">
        <v>3053</v>
      </c>
      <c r="I49" s="140">
        <v>2964</v>
      </c>
      <c r="J49" s="115">
        <v>-181</v>
      </c>
      <c r="K49" s="116">
        <v>-6.1066126855600542</v>
      </c>
    </row>
    <row r="50" spans="1:11" ht="14.1" customHeight="1" x14ac:dyDescent="0.2">
      <c r="A50" s="306" t="s">
        <v>272</v>
      </c>
      <c r="B50" s="307" t="s">
        <v>273</v>
      </c>
      <c r="C50" s="308"/>
      <c r="D50" s="113">
        <v>0.39266212651082888</v>
      </c>
      <c r="E50" s="115">
        <v>576</v>
      </c>
      <c r="F50" s="114">
        <v>595</v>
      </c>
      <c r="G50" s="114">
        <v>606</v>
      </c>
      <c r="H50" s="114">
        <v>612</v>
      </c>
      <c r="I50" s="140">
        <v>597</v>
      </c>
      <c r="J50" s="115">
        <v>-21</v>
      </c>
      <c r="K50" s="116">
        <v>-3.5175879396984926</v>
      </c>
    </row>
    <row r="51" spans="1:11" ht="14.1" customHeight="1" x14ac:dyDescent="0.2">
      <c r="A51" s="306" t="s">
        <v>274</v>
      </c>
      <c r="B51" s="307" t="s">
        <v>275</v>
      </c>
      <c r="C51" s="308"/>
      <c r="D51" s="113">
        <v>1.2550190536570069</v>
      </c>
      <c r="E51" s="115">
        <v>1841</v>
      </c>
      <c r="F51" s="114">
        <v>1879</v>
      </c>
      <c r="G51" s="114">
        <v>1963</v>
      </c>
      <c r="H51" s="114">
        <v>2034</v>
      </c>
      <c r="I51" s="140">
        <v>1971</v>
      </c>
      <c r="J51" s="115">
        <v>-130</v>
      </c>
      <c r="K51" s="116">
        <v>-6.5956367326230341</v>
      </c>
    </row>
    <row r="52" spans="1:11" ht="14.1" customHeight="1" x14ac:dyDescent="0.2">
      <c r="A52" s="306">
        <v>71</v>
      </c>
      <c r="B52" s="307" t="s">
        <v>276</v>
      </c>
      <c r="C52" s="308"/>
      <c r="D52" s="113">
        <v>12.03004955995937</v>
      </c>
      <c r="E52" s="115">
        <v>17647</v>
      </c>
      <c r="F52" s="114">
        <v>17656</v>
      </c>
      <c r="G52" s="114">
        <v>17607</v>
      </c>
      <c r="H52" s="114">
        <v>17336</v>
      </c>
      <c r="I52" s="140">
        <v>17235</v>
      </c>
      <c r="J52" s="115">
        <v>412</v>
      </c>
      <c r="K52" s="116">
        <v>2.3904844792573252</v>
      </c>
    </row>
    <row r="53" spans="1:11" ht="14.1" customHeight="1" x14ac:dyDescent="0.2">
      <c r="A53" s="306" t="s">
        <v>277</v>
      </c>
      <c r="B53" s="307" t="s">
        <v>278</v>
      </c>
      <c r="C53" s="308"/>
      <c r="D53" s="113">
        <v>4.391544130178402</v>
      </c>
      <c r="E53" s="115">
        <v>6442</v>
      </c>
      <c r="F53" s="114">
        <v>6440</v>
      </c>
      <c r="G53" s="114">
        <v>6455</v>
      </c>
      <c r="H53" s="114">
        <v>6338</v>
      </c>
      <c r="I53" s="140">
        <v>6257</v>
      </c>
      <c r="J53" s="115">
        <v>185</v>
      </c>
      <c r="K53" s="116">
        <v>2.9566885088700654</v>
      </c>
    </row>
    <row r="54" spans="1:11" ht="14.1" customHeight="1" x14ac:dyDescent="0.2">
      <c r="A54" s="306" t="s">
        <v>279</v>
      </c>
      <c r="B54" s="307" t="s">
        <v>280</v>
      </c>
      <c r="C54" s="308"/>
      <c r="D54" s="113">
        <v>6.3521279424095551</v>
      </c>
      <c r="E54" s="115">
        <v>9318</v>
      </c>
      <c r="F54" s="114">
        <v>9369</v>
      </c>
      <c r="G54" s="114">
        <v>9329</v>
      </c>
      <c r="H54" s="114">
        <v>9204</v>
      </c>
      <c r="I54" s="140">
        <v>9194</v>
      </c>
      <c r="J54" s="115">
        <v>124</v>
      </c>
      <c r="K54" s="116">
        <v>1.3487056776158364</v>
      </c>
    </row>
    <row r="55" spans="1:11" ht="14.1" customHeight="1" x14ac:dyDescent="0.2">
      <c r="A55" s="306">
        <v>72</v>
      </c>
      <c r="B55" s="307" t="s">
        <v>281</v>
      </c>
      <c r="C55" s="308"/>
      <c r="D55" s="113">
        <v>2.7506800008180461</v>
      </c>
      <c r="E55" s="115">
        <v>4035</v>
      </c>
      <c r="F55" s="114">
        <v>4030</v>
      </c>
      <c r="G55" s="114">
        <v>4021</v>
      </c>
      <c r="H55" s="114">
        <v>3908</v>
      </c>
      <c r="I55" s="140">
        <v>3935</v>
      </c>
      <c r="J55" s="115">
        <v>100</v>
      </c>
      <c r="K55" s="116">
        <v>2.5412960609911055</v>
      </c>
    </row>
    <row r="56" spans="1:11" ht="14.1" customHeight="1" x14ac:dyDescent="0.2">
      <c r="A56" s="306" t="s">
        <v>282</v>
      </c>
      <c r="B56" s="307" t="s">
        <v>283</v>
      </c>
      <c r="C56" s="308"/>
      <c r="D56" s="113">
        <v>1.169805918563511</v>
      </c>
      <c r="E56" s="115">
        <v>1716</v>
      </c>
      <c r="F56" s="114">
        <v>1767</v>
      </c>
      <c r="G56" s="114">
        <v>1777</v>
      </c>
      <c r="H56" s="114">
        <v>1691</v>
      </c>
      <c r="I56" s="140">
        <v>1714</v>
      </c>
      <c r="J56" s="115">
        <v>2</v>
      </c>
      <c r="K56" s="116">
        <v>0.11668611435239207</v>
      </c>
    </row>
    <row r="57" spans="1:11" ht="14.1" customHeight="1" x14ac:dyDescent="0.2">
      <c r="A57" s="306" t="s">
        <v>284</v>
      </c>
      <c r="B57" s="307" t="s">
        <v>285</v>
      </c>
      <c r="C57" s="308"/>
      <c r="D57" s="113">
        <v>1.1009537054079663</v>
      </c>
      <c r="E57" s="115">
        <v>1615</v>
      </c>
      <c r="F57" s="114">
        <v>1557</v>
      </c>
      <c r="G57" s="114">
        <v>1550</v>
      </c>
      <c r="H57" s="114">
        <v>1540</v>
      </c>
      <c r="I57" s="140">
        <v>1538</v>
      </c>
      <c r="J57" s="115">
        <v>77</v>
      </c>
      <c r="K57" s="116">
        <v>5.0065019505851751</v>
      </c>
    </row>
    <row r="58" spans="1:11" ht="14.1" customHeight="1" x14ac:dyDescent="0.2">
      <c r="A58" s="306">
        <v>73</v>
      </c>
      <c r="B58" s="307" t="s">
        <v>286</v>
      </c>
      <c r="C58" s="308"/>
      <c r="D58" s="113">
        <v>1.8794609076221445</v>
      </c>
      <c r="E58" s="115">
        <v>2757</v>
      </c>
      <c r="F58" s="114">
        <v>2721</v>
      </c>
      <c r="G58" s="114">
        <v>2708</v>
      </c>
      <c r="H58" s="114">
        <v>2667</v>
      </c>
      <c r="I58" s="140">
        <v>2677</v>
      </c>
      <c r="J58" s="115">
        <v>80</v>
      </c>
      <c r="K58" s="116">
        <v>2.9884198729921554</v>
      </c>
    </row>
    <row r="59" spans="1:11" ht="14.1" customHeight="1" x14ac:dyDescent="0.2">
      <c r="A59" s="306" t="s">
        <v>287</v>
      </c>
      <c r="B59" s="307" t="s">
        <v>288</v>
      </c>
      <c r="C59" s="308"/>
      <c r="D59" s="113">
        <v>1.4234002086017548</v>
      </c>
      <c r="E59" s="115">
        <v>2088</v>
      </c>
      <c r="F59" s="114">
        <v>2068</v>
      </c>
      <c r="G59" s="114">
        <v>2053</v>
      </c>
      <c r="H59" s="114">
        <v>2013</v>
      </c>
      <c r="I59" s="140">
        <v>2024</v>
      </c>
      <c r="J59" s="115">
        <v>64</v>
      </c>
      <c r="K59" s="116">
        <v>3.1620553359683794</v>
      </c>
    </row>
    <row r="60" spans="1:11" ht="14.1" customHeight="1" x14ac:dyDescent="0.2">
      <c r="A60" s="306">
        <v>81</v>
      </c>
      <c r="B60" s="307" t="s">
        <v>289</v>
      </c>
      <c r="C60" s="308"/>
      <c r="D60" s="113">
        <v>6.6759378557648388</v>
      </c>
      <c r="E60" s="115">
        <v>9793</v>
      </c>
      <c r="F60" s="114">
        <v>9757</v>
      </c>
      <c r="G60" s="114">
        <v>9703</v>
      </c>
      <c r="H60" s="114">
        <v>9482</v>
      </c>
      <c r="I60" s="140">
        <v>9462</v>
      </c>
      <c r="J60" s="115">
        <v>331</v>
      </c>
      <c r="K60" s="116">
        <v>3.4982033396744874</v>
      </c>
    </row>
    <row r="61" spans="1:11" ht="14.1" customHeight="1" x14ac:dyDescent="0.2">
      <c r="A61" s="306" t="s">
        <v>290</v>
      </c>
      <c r="B61" s="307" t="s">
        <v>291</v>
      </c>
      <c r="C61" s="308"/>
      <c r="D61" s="113">
        <v>2.255762112195022</v>
      </c>
      <c r="E61" s="115">
        <v>3309</v>
      </c>
      <c r="F61" s="114">
        <v>3301</v>
      </c>
      <c r="G61" s="114">
        <v>3319</v>
      </c>
      <c r="H61" s="114">
        <v>3165</v>
      </c>
      <c r="I61" s="140">
        <v>3210</v>
      </c>
      <c r="J61" s="115">
        <v>99</v>
      </c>
      <c r="K61" s="116">
        <v>3.0841121495327104</v>
      </c>
    </row>
    <row r="62" spans="1:11" ht="14.1" customHeight="1" x14ac:dyDescent="0.2">
      <c r="A62" s="306" t="s">
        <v>292</v>
      </c>
      <c r="B62" s="307" t="s">
        <v>293</v>
      </c>
      <c r="C62" s="308"/>
      <c r="D62" s="113">
        <v>2.2278122038843557</v>
      </c>
      <c r="E62" s="115">
        <v>3268</v>
      </c>
      <c r="F62" s="114">
        <v>3260</v>
      </c>
      <c r="G62" s="114">
        <v>3233</v>
      </c>
      <c r="H62" s="114">
        <v>3196</v>
      </c>
      <c r="I62" s="140">
        <v>3173</v>
      </c>
      <c r="J62" s="115">
        <v>95</v>
      </c>
      <c r="K62" s="116">
        <v>2.9940119760479043</v>
      </c>
    </row>
    <row r="63" spans="1:11" ht="14.1" customHeight="1" x14ac:dyDescent="0.2">
      <c r="A63" s="306"/>
      <c r="B63" s="307" t="s">
        <v>294</v>
      </c>
      <c r="C63" s="308"/>
      <c r="D63" s="113">
        <v>1.9074108159328111</v>
      </c>
      <c r="E63" s="115">
        <v>2798</v>
      </c>
      <c r="F63" s="114">
        <v>2799</v>
      </c>
      <c r="G63" s="114">
        <v>2773</v>
      </c>
      <c r="H63" s="114">
        <v>2790</v>
      </c>
      <c r="I63" s="140">
        <v>2766</v>
      </c>
      <c r="J63" s="115">
        <v>32</v>
      </c>
      <c r="K63" s="116">
        <v>1.1569052783803326</v>
      </c>
    </row>
    <row r="64" spans="1:11" ht="14.1" customHeight="1" x14ac:dyDescent="0.2">
      <c r="A64" s="306" t="s">
        <v>295</v>
      </c>
      <c r="B64" s="307" t="s">
        <v>296</v>
      </c>
      <c r="C64" s="308"/>
      <c r="D64" s="113">
        <v>0.67761485026347901</v>
      </c>
      <c r="E64" s="115">
        <v>994</v>
      </c>
      <c r="F64" s="114">
        <v>992</v>
      </c>
      <c r="G64" s="114">
        <v>985</v>
      </c>
      <c r="H64" s="114">
        <v>960</v>
      </c>
      <c r="I64" s="140">
        <v>950</v>
      </c>
      <c r="J64" s="115">
        <v>44</v>
      </c>
      <c r="K64" s="116">
        <v>4.6315789473684212</v>
      </c>
    </row>
    <row r="65" spans="1:11" ht="14.1" customHeight="1" x14ac:dyDescent="0.2">
      <c r="A65" s="306" t="s">
        <v>297</v>
      </c>
      <c r="B65" s="307" t="s">
        <v>298</v>
      </c>
      <c r="C65" s="308"/>
      <c r="D65" s="113">
        <v>0.71715374494686113</v>
      </c>
      <c r="E65" s="115">
        <v>1052</v>
      </c>
      <c r="F65" s="114">
        <v>1060</v>
      </c>
      <c r="G65" s="114">
        <v>1039</v>
      </c>
      <c r="H65" s="114">
        <v>1038</v>
      </c>
      <c r="I65" s="140">
        <v>1027</v>
      </c>
      <c r="J65" s="115">
        <v>25</v>
      </c>
      <c r="K65" s="116">
        <v>2.4342745861733204</v>
      </c>
    </row>
    <row r="66" spans="1:11" ht="14.1" customHeight="1" x14ac:dyDescent="0.2">
      <c r="A66" s="306">
        <v>82</v>
      </c>
      <c r="B66" s="307" t="s">
        <v>299</v>
      </c>
      <c r="C66" s="308"/>
      <c r="D66" s="113">
        <v>2.7152313366191518</v>
      </c>
      <c r="E66" s="115">
        <v>3983</v>
      </c>
      <c r="F66" s="114">
        <v>4045</v>
      </c>
      <c r="G66" s="114">
        <v>4077</v>
      </c>
      <c r="H66" s="114">
        <v>3981</v>
      </c>
      <c r="I66" s="140">
        <v>3970</v>
      </c>
      <c r="J66" s="115">
        <v>13</v>
      </c>
      <c r="K66" s="116">
        <v>0.32745591939546598</v>
      </c>
    </row>
    <row r="67" spans="1:11" ht="14.1" customHeight="1" x14ac:dyDescent="0.2">
      <c r="A67" s="306" t="s">
        <v>300</v>
      </c>
      <c r="B67" s="307" t="s">
        <v>301</v>
      </c>
      <c r="C67" s="308"/>
      <c r="D67" s="113">
        <v>1.6354104887143723</v>
      </c>
      <c r="E67" s="115">
        <v>2399</v>
      </c>
      <c r="F67" s="114">
        <v>2428</v>
      </c>
      <c r="G67" s="114">
        <v>2439</v>
      </c>
      <c r="H67" s="114">
        <v>2400</v>
      </c>
      <c r="I67" s="140">
        <v>2389</v>
      </c>
      <c r="J67" s="115">
        <v>10</v>
      </c>
      <c r="K67" s="116">
        <v>0.4185851820845542</v>
      </c>
    </row>
    <row r="68" spans="1:11" ht="14.1" customHeight="1" x14ac:dyDescent="0.2">
      <c r="A68" s="306" t="s">
        <v>302</v>
      </c>
      <c r="B68" s="307" t="s">
        <v>303</v>
      </c>
      <c r="C68" s="308"/>
      <c r="D68" s="113">
        <v>0.58081272879726775</v>
      </c>
      <c r="E68" s="115">
        <v>852</v>
      </c>
      <c r="F68" s="114">
        <v>870</v>
      </c>
      <c r="G68" s="114">
        <v>883</v>
      </c>
      <c r="H68" s="114">
        <v>854</v>
      </c>
      <c r="I68" s="140">
        <v>862</v>
      </c>
      <c r="J68" s="115">
        <v>-10</v>
      </c>
      <c r="K68" s="116">
        <v>-1.160092807424594</v>
      </c>
    </row>
    <row r="69" spans="1:11" ht="14.1" customHeight="1" x14ac:dyDescent="0.2">
      <c r="A69" s="306">
        <v>83</v>
      </c>
      <c r="B69" s="307" t="s">
        <v>304</v>
      </c>
      <c r="C69" s="308"/>
      <c r="D69" s="113">
        <v>5.8797063214512137</v>
      </c>
      <c r="E69" s="115">
        <v>8625</v>
      </c>
      <c r="F69" s="114">
        <v>8634</v>
      </c>
      <c r="G69" s="114">
        <v>8499</v>
      </c>
      <c r="H69" s="114">
        <v>8275</v>
      </c>
      <c r="I69" s="140">
        <v>8256</v>
      </c>
      <c r="J69" s="115">
        <v>369</v>
      </c>
      <c r="K69" s="116">
        <v>4.4694767441860463</v>
      </c>
    </row>
    <row r="70" spans="1:11" ht="14.1" customHeight="1" x14ac:dyDescent="0.2">
      <c r="A70" s="306" t="s">
        <v>305</v>
      </c>
      <c r="B70" s="307" t="s">
        <v>306</v>
      </c>
      <c r="C70" s="308"/>
      <c r="D70" s="113">
        <v>5.0705223906033767</v>
      </c>
      <c r="E70" s="115">
        <v>7438</v>
      </c>
      <c r="F70" s="114">
        <v>7460</v>
      </c>
      <c r="G70" s="114">
        <v>7337</v>
      </c>
      <c r="H70" s="114">
        <v>7133</v>
      </c>
      <c r="I70" s="140">
        <v>7119</v>
      </c>
      <c r="J70" s="115">
        <v>319</v>
      </c>
      <c r="K70" s="116">
        <v>4.4809664278690828</v>
      </c>
    </row>
    <row r="71" spans="1:11" ht="14.1" customHeight="1" x14ac:dyDescent="0.2">
      <c r="A71" s="306"/>
      <c r="B71" s="307" t="s">
        <v>307</v>
      </c>
      <c r="C71" s="308"/>
      <c r="D71" s="113">
        <v>3.1760639712047776</v>
      </c>
      <c r="E71" s="115">
        <v>4659</v>
      </c>
      <c r="F71" s="114">
        <v>4730</v>
      </c>
      <c r="G71" s="114">
        <v>4644</v>
      </c>
      <c r="H71" s="114">
        <v>4505</v>
      </c>
      <c r="I71" s="140">
        <v>4506</v>
      </c>
      <c r="J71" s="115">
        <v>153</v>
      </c>
      <c r="K71" s="116">
        <v>3.3954727030625831</v>
      </c>
    </row>
    <row r="72" spans="1:11" ht="14.1" customHeight="1" x14ac:dyDescent="0.2">
      <c r="A72" s="306">
        <v>84</v>
      </c>
      <c r="B72" s="307" t="s">
        <v>308</v>
      </c>
      <c r="C72" s="308"/>
      <c r="D72" s="113">
        <v>1.4077209917445515</v>
      </c>
      <c r="E72" s="115">
        <v>2065</v>
      </c>
      <c r="F72" s="114">
        <v>2048</v>
      </c>
      <c r="G72" s="114">
        <v>2015</v>
      </c>
      <c r="H72" s="114">
        <v>2074</v>
      </c>
      <c r="I72" s="140">
        <v>2058</v>
      </c>
      <c r="J72" s="115">
        <v>7</v>
      </c>
      <c r="K72" s="116">
        <v>0.3401360544217687</v>
      </c>
    </row>
    <row r="73" spans="1:11" ht="14.1" customHeight="1" x14ac:dyDescent="0.2">
      <c r="A73" s="306" t="s">
        <v>309</v>
      </c>
      <c r="B73" s="307" t="s">
        <v>310</v>
      </c>
      <c r="C73" s="308"/>
      <c r="D73" s="113">
        <v>0.54809088492136537</v>
      </c>
      <c r="E73" s="115">
        <v>804</v>
      </c>
      <c r="F73" s="114">
        <v>794</v>
      </c>
      <c r="G73" s="114">
        <v>760</v>
      </c>
      <c r="H73" s="114">
        <v>817</v>
      </c>
      <c r="I73" s="140">
        <v>800</v>
      </c>
      <c r="J73" s="115">
        <v>4</v>
      </c>
      <c r="K73" s="116">
        <v>0.5</v>
      </c>
    </row>
    <row r="74" spans="1:11" ht="14.1" customHeight="1" x14ac:dyDescent="0.2">
      <c r="A74" s="306" t="s">
        <v>311</v>
      </c>
      <c r="B74" s="307" t="s">
        <v>312</v>
      </c>
      <c r="C74" s="308"/>
      <c r="D74" s="113">
        <v>0.23859677826178838</v>
      </c>
      <c r="E74" s="115">
        <v>350</v>
      </c>
      <c r="F74" s="114">
        <v>353</v>
      </c>
      <c r="G74" s="114">
        <v>359</v>
      </c>
      <c r="H74" s="114">
        <v>380</v>
      </c>
      <c r="I74" s="140">
        <v>382</v>
      </c>
      <c r="J74" s="115">
        <v>-32</v>
      </c>
      <c r="K74" s="116">
        <v>-8.3769633507853403</v>
      </c>
    </row>
    <row r="75" spans="1:11" ht="14.1" customHeight="1" x14ac:dyDescent="0.2">
      <c r="A75" s="306" t="s">
        <v>313</v>
      </c>
      <c r="B75" s="307" t="s">
        <v>314</v>
      </c>
      <c r="C75" s="308"/>
      <c r="D75" s="113">
        <v>0.10634599259668283</v>
      </c>
      <c r="E75" s="115">
        <v>156</v>
      </c>
      <c r="F75" s="114">
        <v>150</v>
      </c>
      <c r="G75" s="114">
        <v>139</v>
      </c>
      <c r="H75" s="114">
        <v>132</v>
      </c>
      <c r="I75" s="140">
        <v>135</v>
      </c>
      <c r="J75" s="115">
        <v>21</v>
      </c>
      <c r="K75" s="116">
        <v>15.555555555555555</v>
      </c>
    </row>
    <row r="76" spans="1:11" ht="14.1" customHeight="1" x14ac:dyDescent="0.2">
      <c r="A76" s="306">
        <v>91</v>
      </c>
      <c r="B76" s="307" t="s">
        <v>315</v>
      </c>
      <c r="C76" s="308"/>
      <c r="D76" s="113">
        <v>0.16701774478325188</v>
      </c>
      <c r="E76" s="115">
        <v>245</v>
      </c>
      <c r="F76" s="114">
        <v>236</v>
      </c>
      <c r="G76" s="114">
        <v>229</v>
      </c>
      <c r="H76" s="114">
        <v>225</v>
      </c>
      <c r="I76" s="140">
        <v>228</v>
      </c>
      <c r="J76" s="115">
        <v>17</v>
      </c>
      <c r="K76" s="116">
        <v>7.4561403508771926</v>
      </c>
    </row>
    <row r="77" spans="1:11" ht="14.1" customHeight="1" x14ac:dyDescent="0.2">
      <c r="A77" s="306">
        <v>92</v>
      </c>
      <c r="B77" s="307" t="s">
        <v>316</v>
      </c>
      <c r="C77" s="308"/>
      <c r="D77" s="113">
        <v>1.6463177700063398</v>
      </c>
      <c r="E77" s="115">
        <v>2415</v>
      </c>
      <c r="F77" s="114">
        <v>2361</v>
      </c>
      <c r="G77" s="114">
        <v>2334</v>
      </c>
      <c r="H77" s="114">
        <v>2322</v>
      </c>
      <c r="I77" s="140">
        <v>2338</v>
      </c>
      <c r="J77" s="115">
        <v>77</v>
      </c>
      <c r="K77" s="116">
        <v>3.2934131736526946</v>
      </c>
    </row>
    <row r="78" spans="1:11" ht="14.1" customHeight="1" x14ac:dyDescent="0.2">
      <c r="A78" s="306">
        <v>93</v>
      </c>
      <c r="B78" s="307" t="s">
        <v>317</v>
      </c>
      <c r="C78" s="308"/>
      <c r="D78" s="113">
        <v>0.12543373485762591</v>
      </c>
      <c r="E78" s="115">
        <v>184</v>
      </c>
      <c r="F78" s="114">
        <v>180</v>
      </c>
      <c r="G78" s="114">
        <v>178</v>
      </c>
      <c r="H78" s="114">
        <v>169</v>
      </c>
      <c r="I78" s="140">
        <v>171</v>
      </c>
      <c r="J78" s="115">
        <v>13</v>
      </c>
      <c r="K78" s="116">
        <v>7.60233918128655</v>
      </c>
    </row>
    <row r="79" spans="1:11" ht="14.1" customHeight="1" x14ac:dyDescent="0.2">
      <c r="A79" s="306">
        <v>94</v>
      </c>
      <c r="B79" s="307" t="s">
        <v>318</v>
      </c>
      <c r="C79" s="308"/>
      <c r="D79" s="113">
        <v>0.63534913525710512</v>
      </c>
      <c r="E79" s="115">
        <v>932</v>
      </c>
      <c r="F79" s="114">
        <v>976</v>
      </c>
      <c r="G79" s="114">
        <v>990</v>
      </c>
      <c r="H79" s="114">
        <v>950</v>
      </c>
      <c r="I79" s="140">
        <v>934</v>
      </c>
      <c r="J79" s="115">
        <v>-2</v>
      </c>
      <c r="K79" s="116">
        <v>-0.21413276231263384</v>
      </c>
    </row>
    <row r="80" spans="1:11" ht="14.1" customHeight="1" x14ac:dyDescent="0.2">
      <c r="A80" s="306" t="s">
        <v>319</v>
      </c>
      <c r="B80" s="307" t="s">
        <v>320</v>
      </c>
      <c r="C80" s="308"/>
      <c r="D80" s="113">
        <v>4.0902304844878008E-3</v>
      </c>
      <c r="E80" s="115">
        <v>6</v>
      </c>
      <c r="F80" s="114">
        <v>6</v>
      </c>
      <c r="G80" s="114">
        <v>6</v>
      </c>
      <c r="H80" s="114">
        <v>5</v>
      </c>
      <c r="I80" s="140">
        <v>5</v>
      </c>
      <c r="J80" s="115">
        <v>1</v>
      </c>
      <c r="K80" s="116">
        <v>20</v>
      </c>
    </row>
    <row r="81" spans="1:11" ht="14.1" customHeight="1" x14ac:dyDescent="0.2">
      <c r="A81" s="310" t="s">
        <v>321</v>
      </c>
      <c r="B81" s="311" t="s">
        <v>224</v>
      </c>
      <c r="C81" s="312"/>
      <c r="D81" s="125">
        <v>0.65034664703356038</v>
      </c>
      <c r="E81" s="143">
        <v>954</v>
      </c>
      <c r="F81" s="144">
        <v>964</v>
      </c>
      <c r="G81" s="144">
        <v>980</v>
      </c>
      <c r="H81" s="144">
        <v>984</v>
      </c>
      <c r="I81" s="145">
        <v>1002</v>
      </c>
      <c r="J81" s="143">
        <v>-48</v>
      </c>
      <c r="K81" s="146">
        <v>-4.7904191616766463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20" t="s">
        <v>323</v>
      </c>
      <c r="B85" s="620"/>
      <c r="C85" s="620"/>
      <c r="D85" s="620"/>
      <c r="E85" s="620"/>
      <c r="F85" s="620"/>
      <c r="G85" s="620"/>
      <c r="H85" s="620"/>
      <c r="I85" s="620"/>
      <c r="J85" s="620"/>
      <c r="K85" s="620"/>
    </row>
    <row r="86" spans="1:11" ht="22.5" customHeight="1" x14ac:dyDescent="0.2">
      <c r="A86" s="620"/>
      <c r="B86" s="620"/>
      <c r="C86" s="620"/>
      <c r="D86" s="620"/>
      <c r="E86" s="620"/>
      <c r="F86" s="620"/>
      <c r="G86" s="620"/>
      <c r="H86" s="620"/>
      <c r="I86" s="620"/>
      <c r="J86" s="620"/>
      <c r="K86" s="620"/>
    </row>
    <row r="87" spans="1:11" ht="18" customHeight="1" x14ac:dyDescent="0.2">
      <c r="A87" s="621"/>
      <c r="B87" s="621"/>
      <c r="C87" s="621"/>
      <c r="D87" s="621"/>
      <c r="E87" s="621"/>
      <c r="F87" s="621"/>
      <c r="G87" s="621"/>
      <c r="H87" s="621"/>
      <c r="I87" s="621"/>
      <c r="J87" s="621"/>
      <c r="K87" s="621"/>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92" t="s">
        <v>97</v>
      </c>
      <c r="E8" s="592" t="s">
        <v>98</v>
      </c>
      <c r="F8" s="592" t="s">
        <v>99</v>
      </c>
      <c r="G8" s="592" t="s">
        <v>100</v>
      </c>
      <c r="H8" s="592" t="s">
        <v>101</v>
      </c>
      <c r="I8" s="590"/>
      <c r="J8" s="591"/>
      <c r="K8"/>
      <c r="L8"/>
      <c r="M8"/>
      <c r="N8"/>
      <c r="O8"/>
      <c r="P8"/>
    </row>
    <row r="9" spans="1:16" ht="12" customHeight="1" x14ac:dyDescent="0.2">
      <c r="A9" s="578"/>
      <c r="B9" s="579"/>
      <c r="C9" s="583"/>
      <c r="D9" s="593"/>
      <c r="E9" s="593"/>
      <c r="F9" s="593"/>
      <c r="G9" s="593"/>
      <c r="H9" s="593"/>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40686</v>
      </c>
      <c r="E12" s="114">
        <v>42784</v>
      </c>
      <c r="F12" s="114">
        <v>42970</v>
      </c>
      <c r="G12" s="114">
        <v>43135</v>
      </c>
      <c r="H12" s="140">
        <v>42545</v>
      </c>
      <c r="I12" s="115">
        <v>-1859</v>
      </c>
      <c r="J12" s="116">
        <v>-4.3694911270419556</v>
      </c>
      <c r="K12"/>
      <c r="L12"/>
      <c r="M12"/>
      <c r="N12"/>
      <c r="O12"/>
      <c r="P12"/>
    </row>
    <row r="13" spans="1:16" s="110" customFormat="1" ht="14.45" customHeight="1" x14ac:dyDescent="0.2">
      <c r="A13" s="120" t="s">
        <v>105</v>
      </c>
      <c r="B13" s="119" t="s">
        <v>106</v>
      </c>
      <c r="C13" s="113">
        <v>41.28447131691491</v>
      </c>
      <c r="D13" s="115">
        <v>16797</v>
      </c>
      <c r="E13" s="114">
        <v>17681</v>
      </c>
      <c r="F13" s="114">
        <v>17835</v>
      </c>
      <c r="G13" s="114">
        <v>17852</v>
      </c>
      <c r="H13" s="140">
        <v>17428</v>
      </c>
      <c r="I13" s="115">
        <v>-631</v>
      </c>
      <c r="J13" s="116">
        <v>-3.6206105118200598</v>
      </c>
      <c r="K13"/>
      <c r="L13"/>
      <c r="M13"/>
      <c r="N13"/>
      <c r="O13"/>
      <c r="P13"/>
    </row>
    <row r="14" spans="1:16" s="110" customFormat="1" ht="14.45" customHeight="1" x14ac:dyDescent="0.2">
      <c r="A14" s="120"/>
      <c r="B14" s="119" t="s">
        <v>107</v>
      </c>
      <c r="C14" s="113">
        <v>58.71552868308509</v>
      </c>
      <c r="D14" s="115">
        <v>23889</v>
      </c>
      <c r="E14" s="114">
        <v>25103</v>
      </c>
      <c r="F14" s="114">
        <v>25135</v>
      </c>
      <c r="G14" s="114">
        <v>25283</v>
      </c>
      <c r="H14" s="140">
        <v>25117</v>
      </c>
      <c r="I14" s="115">
        <v>-1228</v>
      </c>
      <c r="J14" s="116">
        <v>-4.8891189234383088</v>
      </c>
      <c r="K14"/>
      <c r="L14"/>
      <c r="M14"/>
      <c r="N14"/>
      <c r="O14"/>
      <c r="P14"/>
    </row>
    <row r="15" spans="1:16" s="110" customFormat="1" ht="14.45" customHeight="1" x14ac:dyDescent="0.2">
      <c r="A15" s="118" t="s">
        <v>105</v>
      </c>
      <c r="B15" s="121" t="s">
        <v>108</v>
      </c>
      <c r="C15" s="113">
        <v>16.632256795949466</v>
      </c>
      <c r="D15" s="115">
        <v>6767</v>
      </c>
      <c r="E15" s="114">
        <v>7236</v>
      </c>
      <c r="F15" s="114">
        <v>7193</v>
      </c>
      <c r="G15" s="114">
        <v>7456</v>
      </c>
      <c r="H15" s="140">
        <v>7067</v>
      </c>
      <c r="I15" s="115">
        <v>-300</v>
      </c>
      <c r="J15" s="116">
        <v>-4.2450827791141927</v>
      </c>
      <c r="K15"/>
      <c r="L15"/>
      <c r="M15"/>
      <c r="N15"/>
      <c r="O15"/>
      <c r="P15"/>
    </row>
    <row r="16" spans="1:16" s="110" customFormat="1" ht="14.45" customHeight="1" x14ac:dyDescent="0.2">
      <c r="A16" s="118"/>
      <c r="B16" s="121" t="s">
        <v>109</v>
      </c>
      <c r="C16" s="113">
        <v>51.152730669026198</v>
      </c>
      <c r="D16" s="115">
        <v>20812</v>
      </c>
      <c r="E16" s="114">
        <v>22027</v>
      </c>
      <c r="F16" s="114">
        <v>22339</v>
      </c>
      <c r="G16" s="114">
        <v>22331</v>
      </c>
      <c r="H16" s="140">
        <v>22344</v>
      </c>
      <c r="I16" s="115">
        <v>-1532</v>
      </c>
      <c r="J16" s="116">
        <v>-6.8564267812388113</v>
      </c>
      <c r="K16"/>
      <c r="L16"/>
      <c r="M16"/>
      <c r="N16"/>
      <c r="O16"/>
      <c r="P16"/>
    </row>
    <row r="17" spans="1:16" s="110" customFormat="1" ht="14.45" customHeight="1" x14ac:dyDescent="0.2">
      <c r="A17" s="118"/>
      <c r="B17" s="121" t="s">
        <v>110</v>
      </c>
      <c r="C17" s="113">
        <v>18.247062871749495</v>
      </c>
      <c r="D17" s="115">
        <v>7424</v>
      </c>
      <c r="E17" s="114">
        <v>7665</v>
      </c>
      <c r="F17" s="114">
        <v>7653</v>
      </c>
      <c r="G17" s="114">
        <v>7662</v>
      </c>
      <c r="H17" s="140">
        <v>7543</v>
      </c>
      <c r="I17" s="115">
        <v>-119</v>
      </c>
      <c r="J17" s="116">
        <v>-1.5776216359538646</v>
      </c>
      <c r="K17"/>
      <c r="L17"/>
      <c r="M17"/>
      <c r="N17"/>
      <c r="O17"/>
      <c r="P17"/>
    </row>
    <row r="18" spans="1:16" s="110" customFormat="1" ht="14.45" customHeight="1" x14ac:dyDescent="0.2">
      <c r="A18" s="120"/>
      <c r="B18" s="121" t="s">
        <v>111</v>
      </c>
      <c r="C18" s="113">
        <v>13.967949663274837</v>
      </c>
      <c r="D18" s="115">
        <v>5683</v>
      </c>
      <c r="E18" s="114">
        <v>5856</v>
      </c>
      <c r="F18" s="114">
        <v>5785</v>
      </c>
      <c r="G18" s="114">
        <v>5686</v>
      </c>
      <c r="H18" s="140">
        <v>5591</v>
      </c>
      <c r="I18" s="115">
        <v>92</v>
      </c>
      <c r="J18" s="116">
        <v>1.6455016991593632</v>
      </c>
      <c r="K18"/>
      <c r="L18"/>
      <c r="M18"/>
      <c r="N18"/>
      <c r="O18"/>
      <c r="P18"/>
    </row>
    <row r="19" spans="1:16" s="110" customFormat="1" ht="14.45" customHeight="1" x14ac:dyDescent="0.2">
      <c r="A19" s="120"/>
      <c r="B19" s="121" t="s">
        <v>112</v>
      </c>
      <c r="C19" s="113">
        <v>1.3075750872536007</v>
      </c>
      <c r="D19" s="115">
        <v>532</v>
      </c>
      <c r="E19" s="114">
        <v>557</v>
      </c>
      <c r="F19" s="114">
        <v>601</v>
      </c>
      <c r="G19" s="114">
        <v>507</v>
      </c>
      <c r="H19" s="140">
        <v>481</v>
      </c>
      <c r="I19" s="115">
        <v>51</v>
      </c>
      <c r="J19" s="116">
        <v>10.602910602910603</v>
      </c>
      <c r="K19"/>
      <c r="L19"/>
      <c r="M19"/>
      <c r="N19"/>
      <c r="O19"/>
      <c r="P19"/>
    </row>
    <row r="20" spans="1:16" s="110" customFormat="1" ht="14.45" customHeight="1" x14ac:dyDescent="0.2">
      <c r="A20" s="120" t="s">
        <v>113</v>
      </c>
      <c r="B20" s="119" t="s">
        <v>116</v>
      </c>
      <c r="C20" s="113">
        <v>83.27680283144079</v>
      </c>
      <c r="D20" s="115">
        <v>33882</v>
      </c>
      <c r="E20" s="114">
        <v>35606</v>
      </c>
      <c r="F20" s="114">
        <v>35771</v>
      </c>
      <c r="G20" s="114">
        <v>35932</v>
      </c>
      <c r="H20" s="140">
        <v>35459</v>
      </c>
      <c r="I20" s="115">
        <v>-1577</v>
      </c>
      <c r="J20" s="116">
        <v>-4.4473899433148141</v>
      </c>
      <c r="K20"/>
      <c r="L20"/>
      <c r="M20"/>
      <c r="N20"/>
      <c r="O20"/>
      <c r="P20"/>
    </row>
    <row r="21" spans="1:16" s="110" customFormat="1" ht="14.45" customHeight="1" x14ac:dyDescent="0.2">
      <c r="A21" s="123"/>
      <c r="B21" s="124" t="s">
        <v>117</v>
      </c>
      <c r="C21" s="125">
        <v>16.268495305510495</v>
      </c>
      <c r="D21" s="143">
        <v>6619</v>
      </c>
      <c r="E21" s="144">
        <v>7000</v>
      </c>
      <c r="F21" s="144">
        <v>7025</v>
      </c>
      <c r="G21" s="144">
        <v>7021</v>
      </c>
      <c r="H21" s="145">
        <v>6913</v>
      </c>
      <c r="I21" s="143">
        <v>-294</v>
      </c>
      <c r="J21" s="146">
        <v>-4.252856936207146</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42435</v>
      </c>
      <c r="E56" s="114">
        <v>44439</v>
      </c>
      <c r="F56" s="114">
        <v>44272</v>
      </c>
      <c r="G56" s="114">
        <v>44644</v>
      </c>
      <c r="H56" s="140">
        <v>43856</v>
      </c>
      <c r="I56" s="115">
        <v>-1421</v>
      </c>
      <c r="J56" s="116">
        <v>-3.240149580445093</v>
      </c>
      <c r="K56"/>
      <c r="L56"/>
      <c r="M56"/>
      <c r="N56"/>
      <c r="O56"/>
      <c r="P56"/>
    </row>
    <row r="57" spans="1:16" s="110" customFormat="1" ht="14.45" customHeight="1" x14ac:dyDescent="0.2">
      <c r="A57" s="120" t="s">
        <v>105</v>
      </c>
      <c r="B57" s="119" t="s">
        <v>106</v>
      </c>
      <c r="C57" s="113">
        <v>39.608813479439142</v>
      </c>
      <c r="D57" s="115">
        <v>16808</v>
      </c>
      <c r="E57" s="114">
        <v>17588</v>
      </c>
      <c r="F57" s="114">
        <v>17546</v>
      </c>
      <c r="G57" s="114">
        <v>17616</v>
      </c>
      <c r="H57" s="140">
        <v>17166</v>
      </c>
      <c r="I57" s="115">
        <v>-358</v>
      </c>
      <c r="J57" s="116">
        <v>-2.0855178841896773</v>
      </c>
    </row>
    <row r="58" spans="1:16" s="110" customFormat="1" ht="14.45" customHeight="1" x14ac:dyDescent="0.2">
      <c r="A58" s="120"/>
      <c r="B58" s="119" t="s">
        <v>107</v>
      </c>
      <c r="C58" s="113">
        <v>60.391186520560858</v>
      </c>
      <c r="D58" s="115">
        <v>25627</v>
      </c>
      <c r="E58" s="114">
        <v>26851</v>
      </c>
      <c r="F58" s="114">
        <v>26726</v>
      </c>
      <c r="G58" s="114">
        <v>27028</v>
      </c>
      <c r="H58" s="140">
        <v>26690</v>
      </c>
      <c r="I58" s="115">
        <v>-1063</v>
      </c>
      <c r="J58" s="116">
        <v>-3.9827650805545147</v>
      </c>
    </row>
    <row r="59" spans="1:16" s="110" customFormat="1" ht="14.45" customHeight="1" x14ac:dyDescent="0.2">
      <c r="A59" s="118" t="s">
        <v>105</v>
      </c>
      <c r="B59" s="121" t="s">
        <v>108</v>
      </c>
      <c r="C59" s="113">
        <v>17.337103805820668</v>
      </c>
      <c r="D59" s="115">
        <v>7357</v>
      </c>
      <c r="E59" s="114">
        <v>7885</v>
      </c>
      <c r="F59" s="114">
        <v>7760</v>
      </c>
      <c r="G59" s="114">
        <v>7995</v>
      </c>
      <c r="H59" s="140">
        <v>7516</v>
      </c>
      <c r="I59" s="115">
        <v>-159</v>
      </c>
      <c r="J59" s="116">
        <v>-2.1154869611495477</v>
      </c>
    </row>
    <row r="60" spans="1:16" s="110" customFormat="1" ht="14.45" customHeight="1" x14ac:dyDescent="0.2">
      <c r="A60" s="118"/>
      <c r="B60" s="121" t="s">
        <v>109</v>
      </c>
      <c r="C60" s="113">
        <v>50.088370448921879</v>
      </c>
      <c r="D60" s="115">
        <v>21255</v>
      </c>
      <c r="E60" s="114">
        <v>22317</v>
      </c>
      <c r="F60" s="114">
        <v>22418</v>
      </c>
      <c r="G60" s="114">
        <v>22587</v>
      </c>
      <c r="H60" s="140">
        <v>22494</v>
      </c>
      <c r="I60" s="115">
        <v>-1239</v>
      </c>
      <c r="J60" s="116">
        <v>-5.508135502800747</v>
      </c>
    </row>
    <row r="61" spans="1:16" s="110" customFormat="1" ht="14.45" customHeight="1" x14ac:dyDescent="0.2">
      <c r="A61" s="118"/>
      <c r="B61" s="121" t="s">
        <v>110</v>
      </c>
      <c r="C61" s="113">
        <v>18.234947566866975</v>
      </c>
      <c r="D61" s="115">
        <v>7738</v>
      </c>
      <c r="E61" s="114">
        <v>7998</v>
      </c>
      <c r="F61" s="114">
        <v>7913</v>
      </c>
      <c r="G61" s="114">
        <v>7966</v>
      </c>
      <c r="H61" s="140">
        <v>7857</v>
      </c>
      <c r="I61" s="115">
        <v>-119</v>
      </c>
      <c r="J61" s="116">
        <v>-1.5145729922362225</v>
      </c>
    </row>
    <row r="62" spans="1:16" s="110" customFormat="1" ht="14.45" customHeight="1" x14ac:dyDescent="0.2">
      <c r="A62" s="120"/>
      <c r="B62" s="121" t="s">
        <v>111</v>
      </c>
      <c r="C62" s="113">
        <v>14.339578178390479</v>
      </c>
      <c r="D62" s="115">
        <v>6085</v>
      </c>
      <c r="E62" s="114">
        <v>6239</v>
      </c>
      <c r="F62" s="114">
        <v>6181</v>
      </c>
      <c r="G62" s="114">
        <v>6096</v>
      </c>
      <c r="H62" s="140">
        <v>5989</v>
      </c>
      <c r="I62" s="115">
        <v>96</v>
      </c>
      <c r="J62" s="116">
        <v>1.6029387209884789</v>
      </c>
    </row>
    <row r="63" spans="1:16" s="110" customFormat="1" ht="14.45" customHeight="1" x14ac:dyDescent="0.2">
      <c r="A63" s="120"/>
      <c r="B63" s="121" t="s">
        <v>112</v>
      </c>
      <c r="C63" s="113">
        <v>1.33380464239425</v>
      </c>
      <c r="D63" s="115">
        <v>566</v>
      </c>
      <c r="E63" s="114">
        <v>572</v>
      </c>
      <c r="F63" s="114">
        <v>636</v>
      </c>
      <c r="G63" s="114">
        <v>532</v>
      </c>
      <c r="H63" s="140">
        <v>528</v>
      </c>
      <c r="I63" s="115">
        <v>38</v>
      </c>
      <c r="J63" s="116">
        <v>7.1969696969696972</v>
      </c>
    </row>
    <row r="64" spans="1:16" s="110" customFormat="1" ht="14.45" customHeight="1" x14ac:dyDescent="0.2">
      <c r="A64" s="120" t="s">
        <v>113</v>
      </c>
      <c r="B64" s="119" t="s">
        <v>116</v>
      </c>
      <c r="C64" s="113">
        <v>85.250382938611992</v>
      </c>
      <c r="D64" s="115">
        <v>36176</v>
      </c>
      <c r="E64" s="114">
        <v>37931</v>
      </c>
      <c r="F64" s="114">
        <v>37765</v>
      </c>
      <c r="G64" s="114">
        <v>38087</v>
      </c>
      <c r="H64" s="140">
        <v>37485</v>
      </c>
      <c r="I64" s="115">
        <v>-1309</v>
      </c>
      <c r="J64" s="116">
        <v>-3.4920634920634921</v>
      </c>
    </row>
    <row r="65" spans="1:10" s="110" customFormat="1" ht="14.45" customHeight="1" x14ac:dyDescent="0.2">
      <c r="A65" s="123"/>
      <c r="B65" s="124" t="s">
        <v>117</v>
      </c>
      <c r="C65" s="125">
        <v>14.308943089430894</v>
      </c>
      <c r="D65" s="143">
        <v>6072</v>
      </c>
      <c r="E65" s="144">
        <v>6314</v>
      </c>
      <c r="F65" s="144">
        <v>6323</v>
      </c>
      <c r="G65" s="144">
        <v>6367</v>
      </c>
      <c r="H65" s="145">
        <v>6198</v>
      </c>
      <c r="I65" s="143">
        <v>-126</v>
      </c>
      <c r="J65" s="146">
        <v>-2.0329138431752178</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40686</v>
      </c>
      <c r="G11" s="114">
        <v>42784</v>
      </c>
      <c r="H11" s="114">
        <v>42970</v>
      </c>
      <c r="I11" s="114">
        <v>43135</v>
      </c>
      <c r="J11" s="140">
        <v>42545</v>
      </c>
      <c r="K11" s="114">
        <v>-1859</v>
      </c>
      <c r="L11" s="116">
        <v>-4.3694911270419556</v>
      </c>
    </row>
    <row r="12" spans="1:17" s="110" customFormat="1" ht="24" customHeight="1" x14ac:dyDescent="0.2">
      <c r="A12" s="606" t="s">
        <v>185</v>
      </c>
      <c r="B12" s="607"/>
      <c r="C12" s="607"/>
      <c r="D12" s="608"/>
      <c r="E12" s="113">
        <v>41.28447131691491</v>
      </c>
      <c r="F12" s="115">
        <v>16797</v>
      </c>
      <c r="G12" s="114">
        <v>17681</v>
      </c>
      <c r="H12" s="114">
        <v>17835</v>
      </c>
      <c r="I12" s="114">
        <v>17852</v>
      </c>
      <c r="J12" s="140">
        <v>17428</v>
      </c>
      <c r="K12" s="114">
        <v>-631</v>
      </c>
      <c r="L12" s="116">
        <v>-3.6206105118200598</v>
      </c>
    </row>
    <row r="13" spans="1:17" s="110" customFormat="1" ht="15" customHeight="1" x14ac:dyDescent="0.2">
      <c r="A13" s="120"/>
      <c r="B13" s="609" t="s">
        <v>107</v>
      </c>
      <c r="C13" s="609"/>
      <c r="E13" s="113">
        <v>58.71552868308509</v>
      </c>
      <c r="F13" s="115">
        <v>23889</v>
      </c>
      <c r="G13" s="114">
        <v>25103</v>
      </c>
      <c r="H13" s="114">
        <v>25135</v>
      </c>
      <c r="I13" s="114">
        <v>25283</v>
      </c>
      <c r="J13" s="140">
        <v>25117</v>
      </c>
      <c r="K13" s="114">
        <v>-1228</v>
      </c>
      <c r="L13" s="116">
        <v>-4.8891189234383088</v>
      </c>
    </row>
    <row r="14" spans="1:17" s="110" customFormat="1" ht="22.5" customHeight="1" x14ac:dyDescent="0.2">
      <c r="A14" s="606" t="s">
        <v>186</v>
      </c>
      <c r="B14" s="607"/>
      <c r="C14" s="607"/>
      <c r="D14" s="608"/>
      <c r="E14" s="113">
        <v>16.632256795949466</v>
      </c>
      <c r="F14" s="115">
        <v>6767</v>
      </c>
      <c r="G14" s="114">
        <v>7236</v>
      </c>
      <c r="H14" s="114">
        <v>7193</v>
      </c>
      <c r="I14" s="114">
        <v>7456</v>
      </c>
      <c r="J14" s="140">
        <v>7067</v>
      </c>
      <c r="K14" s="114">
        <v>-300</v>
      </c>
      <c r="L14" s="116">
        <v>-4.2450827791141927</v>
      </c>
    </row>
    <row r="15" spans="1:17" s="110" customFormat="1" ht="15" customHeight="1" x14ac:dyDescent="0.2">
      <c r="A15" s="120"/>
      <c r="B15" s="119"/>
      <c r="C15" s="258" t="s">
        <v>106</v>
      </c>
      <c r="E15" s="113">
        <v>49.726614452490026</v>
      </c>
      <c r="F15" s="115">
        <v>3365</v>
      </c>
      <c r="G15" s="114">
        <v>3584</v>
      </c>
      <c r="H15" s="114">
        <v>3608</v>
      </c>
      <c r="I15" s="114">
        <v>3749</v>
      </c>
      <c r="J15" s="140">
        <v>3523</v>
      </c>
      <c r="K15" s="114">
        <v>-158</v>
      </c>
      <c r="L15" s="116">
        <v>-4.4848140789100199</v>
      </c>
    </row>
    <row r="16" spans="1:17" s="110" customFormat="1" ht="15" customHeight="1" x14ac:dyDescent="0.2">
      <c r="A16" s="120"/>
      <c r="B16" s="119"/>
      <c r="C16" s="258" t="s">
        <v>107</v>
      </c>
      <c r="E16" s="113">
        <v>50.273385547509974</v>
      </c>
      <c r="F16" s="115">
        <v>3402</v>
      </c>
      <c r="G16" s="114">
        <v>3652</v>
      </c>
      <c r="H16" s="114">
        <v>3585</v>
      </c>
      <c r="I16" s="114">
        <v>3707</v>
      </c>
      <c r="J16" s="140">
        <v>3544</v>
      </c>
      <c r="K16" s="114">
        <v>-142</v>
      </c>
      <c r="L16" s="116">
        <v>-4.006772009029345</v>
      </c>
    </row>
    <row r="17" spans="1:12" s="110" customFormat="1" ht="15" customHeight="1" x14ac:dyDescent="0.2">
      <c r="A17" s="120"/>
      <c r="B17" s="121" t="s">
        <v>109</v>
      </c>
      <c r="C17" s="258"/>
      <c r="E17" s="113">
        <v>51.152730669026198</v>
      </c>
      <c r="F17" s="115">
        <v>20812</v>
      </c>
      <c r="G17" s="114">
        <v>22027</v>
      </c>
      <c r="H17" s="114">
        <v>22339</v>
      </c>
      <c r="I17" s="114">
        <v>22331</v>
      </c>
      <c r="J17" s="140">
        <v>22344</v>
      </c>
      <c r="K17" s="114">
        <v>-1532</v>
      </c>
      <c r="L17" s="116">
        <v>-6.8564267812388113</v>
      </c>
    </row>
    <row r="18" spans="1:12" s="110" customFormat="1" ht="15" customHeight="1" x14ac:dyDescent="0.2">
      <c r="A18" s="120"/>
      <c r="B18" s="119"/>
      <c r="C18" s="258" t="s">
        <v>106</v>
      </c>
      <c r="E18" s="113">
        <v>38.290409379204306</v>
      </c>
      <c r="F18" s="115">
        <v>7969</v>
      </c>
      <c r="G18" s="114">
        <v>8460</v>
      </c>
      <c r="H18" s="114">
        <v>8592</v>
      </c>
      <c r="I18" s="114">
        <v>8519</v>
      </c>
      <c r="J18" s="140">
        <v>8423</v>
      </c>
      <c r="K18" s="114">
        <v>-454</v>
      </c>
      <c r="L18" s="116">
        <v>-5.3900035616763624</v>
      </c>
    </row>
    <row r="19" spans="1:12" s="110" customFormat="1" ht="15" customHeight="1" x14ac:dyDescent="0.2">
      <c r="A19" s="120"/>
      <c r="B19" s="119"/>
      <c r="C19" s="258" t="s">
        <v>107</v>
      </c>
      <c r="E19" s="113">
        <v>61.709590620795694</v>
      </c>
      <c r="F19" s="115">
        <v>12843</v>
      </c>
      <c r="G19" s="114">
        <v>13567</v>
      </c>
      <c r="H19" s="114">
        <v>13747</v>
      </c>
      <c r="I19" s="114">
        <v>13812</v>
      </c>
      <c r="J19" s="140">
        <v>13921</v>
      </c>
      <c r="K19" s="114">
        <v>-1078</v>
      </c>
      <c r="L19" s="116">
        <v>-7.7436965735220173</v>
      </c>
    </row>
    <row r="20" spans="1:12" s="110" customFormat="1" ht="15" customHeight="1" x14ac:dyDescent="0.2">
      <c r="A20" s="120"/>
      <c r="B20" s="121" t="s">
        <v>110</v>
      </c>
      <c r="C20" s="258"/>
      <c r="E20" s="113">
        <v>18.247062871749495</v>
      </c>
      <c r="F20" s="115">
        <v>7424</v>
      </c>
      <c r="G20" s="114">
        <v>7665</v>
      </c>
      <c r="H20" s="114">
        <v>7653</v>
      </c>
      <c r="I20" s="114">
        <v>7662</v>
      </c>
      <c r="J20" s="140">
        <v>7543</v>
      </c>
      <c r="K20" s="114">
        <v>-119</v>
      </c>
      <c r="L20" s="116">
        <v>-1.5776216359538646</v>
      </c>
    </row>
    <row r="21" spans="1:12" s="110" customFormat="1" ht="15" customHeight="1" x14ac:dyDescent="0.2">
      <c r="A21" s="120"/>
      <c r="B21" s="119"/>
      <c r="C21" s="258" t="s">
        <v>106</v>
      </c>
      <c r="E21" s="113">
        <v>33.755387931034484</v>
      </c>
      <c r="F21" s="115">
        <v>2506</v>
      </c>
      <c r="G21" s="114">
        <v>2593</v>
      </c>
      <c r="H21" s="114">
        <v>2618</v>
      </c>
      <c r="I21" s="114">
        <v>2624</v>
      </c>
      <c r="J21" s="140">
        <v>2571</v>
      </c>
      <c r="K21" s="114">
        <v>-65</v>
      </c>
      <c r="L21" s="116">
        <v>-2.5281991443018281</v>
      </c>
    </row>
    <row r="22" spans="1:12" s="110" customFormat="1" ht="15" customHeight="1" x14ac:dyDescent="0.2">
      <c r="A22" s="120"/>
      <c r="B22" s="119"/>
      <c r="C22" s="258" t="s">
        <v>107</v>
      </c>
      <c r="E22" s="113">
        <v>66.244612068965523</v>
      </c>
      <c r="F22" s="115">
        <v>4918</v>
      </c>
      <c r="G22" s="114">
        <v>5072</v>
      </c>
      <c r="H22" s="114">
        <v>5035</v>
      </c>
      <c r="I22" s="114">
        <v>5038</v>
      </c>
      <c r="J22" s="140">
        <v>4972</v>
      </c>
      <c r="K22" s="114">
        <v>-54</v>
      </c>
      <c r="L22" s="116">
        <v>-1.0860820595333869</v>
      </c>
    </row>
    <row r="23" spans="1:12" s="110" customFormat="1" ht="15" customHeight="1" x14ac:dyDescent="0.2">
      <c r="A23" s="120"/>
      <c r="B23" s="121" t="s">
        <v>111</v>
      </c>
      <c r="C23" s="258"/>
      <c r="E23" s="113">
        <v>13.967949663274837</v>
      </c>
      <c r="F23" s="115">
        <v>5683</v>
      </c>
      <c r="G23" s="114">
        <v>5856</v>
      </c>
      <c r="H23" s="114">
        <v>5785</v>
      </c>
      <c r="I23" s="114">
        <v>5686</v>
      </c>
      <c r="J23" s="140">
        <v>5591</v>
      </c>
      <c r="K23" s="114">
        <v>92</v>
      </c>
      <c r="L23" s="116">
        <v>1.6455016991593632</v>
      </c>
    </row>
    <row r="24" spans="1:12" s="110" customFormat="1" ht="15" customHeight="1" x14ac:dyDescent="0.2">
      <c r="A24" s="120"/>
      <c r="B24" s="119"/>
      <c r="C24" s="258" t="s">
        <v>106</v>
      </c>
      <c r="E24" s="113">
        <v>52.032377265528773</v>
      </c>
      <c r="F24" s="115">
        <v>2957</v>
      </c>
      <c r="G24" s="114">
        <v>3044</v>
      </c>
      <c r="H24" s="114">
        <v>3017</v>
      </c>
      <c r="I24" s="114">
        <v>2960</v>
      </c>
      <c r="J24" s="140">
        <v>2911</v>
      </c>
      <c r="K24" s="114">
        <v>46</v>
      </c>
      <c r="L24" s="116">
        <v>1.5802129852284439</v>
      </c>
    </row>
    <row r="25" spans="1:12" s="110" customFormat="1" ht="15" customHeight="1" x14ac:dyDescent="0.2">
      <c r="A25" s="120"/>
      <c r="B25" s="119"/>
      <c r="C25" s="258" t="s">
        <v>107</v>
      </c>
      <c r="E25" s="113">
        <v>47.967622734471227</v>
      </c>
      <c r="F25" s="115">
        <v>2726</v>
      </c>
      <c r="G25" s="114">
        <v>2812</v>
      </c>
      <c r="H25" s="114">
        <v>2768</v>
      </c>
      <c r="I25" s="114">
        <v>2726</v>
      </c>
      <c r="J25" s="140">
        <v>2680</v>
      </c>
      <c r="K25" s="114">
        <v>46</v>
      </c>
      <c r="L25" s="116">
        <v>1.7164179104477613</v>
      </c>
    </row>
    <row r="26" spans="1:12" s="110" customFormat="1" ht="15" customHeight="1" x14ac:dyDescent="0.2">
      <c r="A26" s="120"/>
      <c r="C26" s="121" t="s">
        <v>187</v>
      </c>
      <c r="D26" s="110" t="s">
        <v>188</v>
      </c>
      <c r="E26" s="113">
        <v>1.3075750872536007</v>
      </c>
      <c r="F26" s="115">
        <v>532</v>
      </c>
      <c r="G26" s="114">
        <v>557</v>
      </c>
      <c r="H26" s="114">
        <v>601</v>
      </c>
      <c r="I26" s="114">
        <v>507</v>
      </c>
      <c r="J26" s="140">
        <v>481</v>
      </c>
      <c r="K26" s="114">
        <v>51</v>
      </c>
      <c r="L26" s="116">
        <v>10.602910602910603</v>
      </c>
    </row>
    <row r="27" spans="1:12" s="110" customFormat="1" ht="15" customHeight="1" x14ac:dyDescent="0.2">
      <c r="A27" s="120"/>
      <c r="B27" s="119"/>
      <c r="D27" s="259" t="s">
        <v>106</v>
      </c>
      <c r="E27" s="113">
        <v>47.180451127819552</v>
      </c>
      <c r="F27" s="115">
        <v>251</v>
      </c>
      <c r="G27" s="114">
        <v>263</v>
      </c>
      <c r="H27" s="114">
        <v>285</v>
      </c>
      <c r="I27" s="114">
        <v>230</v>
      </c>
      <c r="J27" s="140">
        <v>220</v>
      </c>
      <c r="K27" s="114">
        <v>31</v>
      </c>
      <c r="L27" s="116">
        <v>14.090909090909092</v>
      </c>
    </row>
    <row r="28" spans="1:12" s="110" customFormat="1" ht="15" customHeight="1" x14ac:dyDescent="0.2">
      <c r="A28" s="120"/>
      <c r="B28" s="119"/>
      <c r="D28" s="259" t="s">
        <v>107</v>
      </c>
      <c r="E28" s="113">
        <v>52.819548872180448</v>
      </c>
      <c r="F28" s="115">
        <v>281</v>
      </c>
      <c r="G28" s="114">
        <v>294</v>
      </c>
      <c r="H28" s="114">
        <v>316</v>
      </c>
      <c r="I28" s="114">
        <v>277</v>
      </c>
      <c r="J28" s="140">
        <v>261</v>
      </c>
      <c r="K28" s="114">
        <v>20</v>
      </c>
      <c r="L28" s="116">
        <v>7.6628352490421454</v>
      </c>
    </row>
    <row r="29" spans="1:12" s="110" customFormat="1" ht="24" customHeight="1" x14ac:dyDescent="0.2">
      <c r="A29" s="606" t="s">
        <v>189</v>
      </c>
      <c r="B29" s="607"/>
      <c r="C29" s="607"/>
      <c r="D29" s="608"/>
      <c r="E29" s="113">
        <v>83.27680283144079</v>
      </c>
      <c r="F29" s="115">
        <v>33882</v>
      </c>
      <c r="G29" s="114">
        <v>35606</v>
      </c>
      <c r="H29" s="114">
        <v>35771</v>
      </c>
      <c r="I29" s="114">
        <v>35932</v>
      </c>
      <c r="J29" s="140">
        <v>35459</v>
      </c>
      <c r="K29" s="114">
        <v>-1577</v>
      </c>
      <c r="L29" s="116">
        <v>-4.4473899433148141</v>
      </c>
    </row>
    <row r="30" spans="1:12" s="110" customFormat="1" ht="15" customHeight="1" x14ac:dyDescent="0.2">
      <c r="A30" s="120"/>
      <c r="B30" s="119"/>
      <c r="C30" s="258" t="s">
        <v>106</v>
      </c>
      <c r="E30" s="113">
        <v>40.643999763886427</v>
      </c>
      <c r="F30" s="115">
        <v>13771</v>
      </c>
      <c r="G30" s="114">
        <v>14428</v>
      </c>
      <c r="H30" s="114">
        <v>14544</v>
      </c>
      <c r="I30" s="114">
        <v>14583</v>
      </c>
      <c r="J30" s="140">
        <v>14254</v>
      </c>
      <c r="K30" s="114">
        <v>-483</v>
      </c>
      <c r="L30" s="116">
        <v>-3.3885225199943876</v>
      </c>
    </row>
    <row r="31" spans="1:12" s="110" customFormat="1" ht="15" customHeight="1" x14ac:dyDescent="0.2">
      <c r="A31" s="120"/>
      <c r="B31" s="119"/>
      <c r="C31" s="258" t="s">
        <v>107</v>
      </c>
      <c r="E31" s="113">
        <v>59.356000236113573</v>
      </c>
      <c r="F31" s="115">
        <v>20111</v>
      </c>
      <c r="G31" s="114">
        <v>21178</v>
      </c>
      <c r="H31" s="114">
        <v>21227</v>
      </c>
      <c r="I31" s="114">
        <v>21349</v>
      </c>
      <c r="J31" s="140">
        <v>21205</v>
      </c>
      <c r="K31" s="114">
        <v>-1094</v>
      </c>
      <c r="L31" s="116">
        <v>-5.1591605753360055</v>
      </c>
    </row>
    <row r="32" spans="1:12" s="110" customFormat="1" ht="15" customHeight="1" x14ac:dyDescent="0.2">
      <c r="A32" s="120"/>
      <c r="B32" s="119" t="s">
        <v>117</v>
      </c>
      <c r="C32" s="258"/>
      <c r="E32" s="113">
        <v>16.268495305510495</v>
      </c>
      <c r="F32" s="114">
        <v>6619</v>
      </c>
      <c r="G32" s="114">
        <v>7000</v>
      </c>
      <c r="H32" s="114">
        <v>7025</v>
      </c>
      <c r="I32" s="114">
        <v>7021</v>
      </c>
      <c r="J32" s="140">
        <v>6913</v>
      </c>
      <c r="K32" s="114">
        <v>-294</v>
      </c>
      <c r="L32" s="116">
        <v>-4.252856936207146</v>
      </c>
    </row>
    <row r="33" spans="1:12" s="110" customFormat="1" ht="15" customHeight="1" x14ac:dyDescent="0.2">
      <c r="A33" s="120"/>
      <c r="B33" s="119"/>
      <c r="C33" s="258" t="s">
        <v>106</v>
      </c>
      <c r="E33" s="113">
        <v>44.613990028705246</v>
      </c>
      <c r="F33" s="114">
        <v>2953</v>
      </c>
      <c r="G33" s="114">
        <v>3187</v>
      </c>
      <c r="H33" s="114">
        <v>3223</v>
      </c>
      <c r="I33" s="114">
        <v>3198</v>
      </c>
      <c r="J33" s="140">
        <v>3109</v>
      </c>
      <c r="K33" s="114">
        <v>-156</v>
      </c>
      <c r="L33" s="116">
        <v>-5.017690575747829</v>
      </c>
    </row>
    <row r="34" spans="1:12" s="110" customFormat="1" ht="15" customHeight="1" x14ac:dyDescent="0.2">
      <c r="A34" s="120"/>
      <c r="B34" s="119"/>
      <c r="C34" s="258" t="s">
        <v>107</v>
      </c>
      <c r="E34" s="113">
        <v>55.386009971294754</v>
      </c>
      <c r="F34" s="114">
        <v>3666</v>
      </c>
      <c r="G34" s="114">
        <v>3813</v>
      </c>
      <c r="H34" s="114">
        <v>3802</v>
      </c>
      <c r="I34" s="114">
        <v>3823</v>
      </c>
      <c r="J34" s="140">
        <v>3804</v>
      </c>
      <c r="K34" s="114">
        <v>-138</v>
      </c>
      <c r="L34" s="116">
        <v>-3.6277602523659307</v>
      </c>
    </row>
    <row r="35" spans="1:12" s="110" customFormat="1" ht="24" customHeight="1" x14ac:dyDescent="0.2">
      <c r="A35" s="606" t="s">
        <v>192</v>
      </c>
      <c r="B35" s="607"/>
      <c r="C35" s="607"/>
      <c r="D35" s="608"/>
      <c r="E35" s="113">
        <v>22.233692179127956</v>
      </c>
      <c r="F35" s="114">
        <v>9046</v>
      </c>
      <c r="G35" s="114">
        <v>9482</v>
      </c>
      <c r="H35" s="114">
        <v>9528</v>
      </c>
      <c r="I35" s="114">
        <v>9723</v>
      </c>
      <c r="J35" s="114">
        <v>9435</v>
      </c>
      <c r="K35" s="318">
        <v>-389</v>
      </c>
      <c r="L35" s="319">
        <v>-4.1229464758876526</v>
      </c>
    </row>
    <row r="36" spans="1:12" s="110" customFormat="1" ht="15" customHeight="1" x14ac:dyDescent="0.2">
      <c r="A36" s="120"/>
      <c r="B36" s="119"/>
      <c r="C36" s="258" t="s">
        <v>106</v>
      </c>
      <c r="E36" s="113">
        <v>44.218439089100151</v>
      </c>
      <c r="F36" s="114">
        <v>4000</v>
      </c>
      <c r="G36" s="114">
        <v>4220</v>
      </c>
      <c r="H36" s="114">
        <v>4249</v>
      </c>
      <c r="I36" s="114">
        <v>4384</v>
      </c>
      <c r="J36" s="114">
        <v>4192</v>
      </c>
      <c r="K36" s="318">
        <v>-192</v>
      </c>
      <c r="L36" s="116">
        <v>-4.5801526717557248</v>
      </c>
    </row>
    <row r="37" spans="1:12" s="110" customFormat="1" ht="15" customHeight="1" x14ac:dyDescent="0.2">
      <c r="A37" s="120"/>
      <c r="B37" s="119"/>
      <c r="C37" s="258" t="s">
        <v>107</v>
      </c>
      <c r="E37" s="113">
        <v>55.781560910899849</v>
      </c>
      <c r="F37" s="114">
        <v>5046</v>
      </c>
      <c r="G37" s="114">
        <v>5262</v>
      </c>
      <c r="H37" s="114">
        <v>5279</v>
      </c>
      <c r="I37" s="114">
        <v>5339</v>
      </c>
      <c r="J37" s="140">
        <v>5243</v>
      </c>
      <c r="K37" s="114">
        <v>-197</v>
      </c>
      <c r="L37" s="116">
        <v>-3.7573908067900059</v>
      </c>
    </row>
    <row r="38" spans="1:12" s="110" customFormat="1" ht="15" customHeight="1" x14ac:dyDescent="0.2">
      <c r="A38" s="120"/>
      <c r="B38" s="119" t="s">
        <v>328</v>
      </c>
      <c r="C38" s="258"/>
      <c r="E38" s="113">
        <v>46.888364548001768</v>
      </c>
      <c r="F38" s="114">
        <v>19077</v>
      </c>
      <c r="G38" s="114">
        <v>19788</v>
      </c>
      <c r="H38" s="114">
        <v>19806</v>
      </c>
      <c r="I38" s="114">
        <v>19694</v>
      </c>
      <c r="J38" s="140">
        <v>19550</v>
      </c>
      <c r="K38" s="114">
        <v>-473</v>
      </c>
      <c r="L38" s="116">
        <v>-2.4194373401534528</v>
      </c>
    </row>
    <row r="39" spans="1:12" s="110" customFormat="1" ht="15" customHeight="1" x14ac:dyDescent="0.2">
      <c r="A39" s="120"/>
      <c r="B39" s="119"/>
      <c r="C39" s="258" t="s">
        <v>106</v>
      </c>
      <c r="E39" s="113">
        <v>42.150233265188447</v>
      </c>
      <c r="F39" s="115">
        <v>8041</v>
      </c>
      <c r="G39" s="114">
        <v>8331</v>
      </c>
      <c r="H39" s="114">
        <v>8365</v>
      </c>
      <c r="I39" s="114">
        <v>8276</v>
      </c>
      <c r="J39" s="140">
        <v>8168</v>
      </c>
      <c r="K39" s="114">
        <v>-127</v>
      </c>
      <c r="L39" s="116">
        <v>-1.5548481880509304</v>
      </c>
    </row>
    <row r="40" spans="1:12" s="110" customFormat="1" ht="15" customHeight="1" x14ac:dyDescent="0.2">
      <c r="A40" s="120"/>
      <c r="B40" s="119"/>
      <c r="C40" s="258" t="s">
        <v>107</v>
      </c>
      <c r="E40" s="113">
        <v>57.849766734811553</v>
      </c>
      <c r="F40" s="115">
        <v>11036</v>
      </c>
      <c r="G40" s="114">
        <v>11457</v>
      </c>
      <c r="H40" s="114">
        <v>11441</v>
      </c>
      <c r="I40" s="114">
        <v>11418</v>
      </c>
      <c r="J40" s="140">
        <v>11382</v>
      </c>
      <c r="K40" s="114">
        <v>-346</v>
      </c>
      <c r="L40" s="116">
        <v>-3.0398875417325604</v>
      </c>
    </row>
    <row r="41" spans="1:12" s="110" customFormat="1" ht="15" customHeight="1" x14ac:dyDescent="0.2">
      <c r="A41" s="120"/>
      <c r="B41" s="320" t="s">
        <v>515</v>
      </c>
      <c r="C41" s="258"/>
      <c r="E41" s="113">
        <v>6.7861180750135182</v>
      </c>
      <c r="F41" s="115">
        <v>2761</v>
      </c>
      <c r="G41" s="114">
        <v>2860</v>
      </c>
      <c r="H41" s="114">
        <v>2873</v>
      </c>
      <c r="I41" s="114">
        <v>2827</v>
      </c>
      <c r="J41" s="140">
        <v>2670</v>
      </c>
      <c r="K41" s="114">
        <v>91</v>
      </c>
      <c r="L41" s="116">
        <v>3.4082397003745317</v>
      </c>
    </row>
    <row r="42" spans="1:12" s="110" customFormat="1" ht="15" customHeight="1" x14ac:dyDescent="0.2">
      <c r="A42" s="120"/>
      <c r="B42" s="119"/>
      <c r="C42" s="268" t="s">
        <v>106</v>
      </c>
      <c r="D42" s="182"/>
      <c r="E42" s="113">
        <v>43.679826149945669</v>
      </c>
      <c r="F42" s="115">
        <v>1206</v>
      </c>
      <c r="G42" s="114">
        <v>1221</v>
      </c>
      <c r="H42" s="114">
        <v>1254</v>
      </c>
      <c r="I42" s="114">
        <v>1229</v>
      </c>
      <c r="J42" s="140">
        <v>1152</v>
      </c>
      <c r="K42" s="114">
        <v>54</v>
      </c>
      <c r="L42" s="116">
        <v>4.6875</v>
      </c>
    </row>
    <row r="43" spans="1:12" s="110" customFormat="1" ht="15" customHeight="1" x14ac:dyDescent="0.2">
      <c r="A43" s="120"/>
      <c r="B43" s="119"/>
      <c r="C43" s="268" t="s">
        <v>107</v>
      </c>
      <c r="D43" s="182"/>
      <c r="E43" s="113">
        <v>56.320173850054331</v>
      </c>
      <c r="F43" s="115">
        <v>1555</v>
      </c>
      <c r="G43" s="114">
        <v>1639</v>
      </c>
      <c r="H43" s="114">
        <v>1619</v>
      </c>
      <c r="I43" s="114">
        <v>1598</v>
      </c>
      <c r="J43" s="140">
        <v>1518</v>
      </c>
      <c r="K43" s="114">
        <v>37</v>
      </c>
      <c r="L43" s="116">
        <v>2.437417654808959</v>
      </c>
    </row>
    <row r="44" spans="1:12" s="110" customFormat="1" ht="15" customHeight="1" x14ac:dyDescent="0.2">
      <c r="A44" s="120"/>
      <c r="B44" s="119" t="s">
        <v>205</v>
      </c>
      <c r="C44" s="268"/>
      <c r="D44" s="182"/>
      <c r="E44" s="113">
        <v>24.091825197856757</v>
      </c>
      <c r="F44" s="115">
        <v>9802</v>
      </c>
      <c r="G44" s="114">
        <v>10654</v>
      </c>
      <c r="H44" s="114">
        <v>10763</v>
      </c>
      <c r="I44" s="114">
        <v>10891</v>
      </c>
      <c r="J44" s="140">
        <v>10890</v>
      </c>
      <c r="K44" s="114">
        <v>-1088</v>
      </c>
      <c r="L44" s="116">
        <v>-9.9908172635445371</v>
      </c>
    </row>
    <row r="45" spans="1:12" s="110" customFormat="1" ht="15" customHeight="1" x14ac:dyDescent="0.2">
      <c r="A45" s="120"/>
      <c r="B45" s="119"/>
      <c r="C45" s="268" t="s">
        <v>106</v>
      </c>
      <c r="D45" s="182"/>
      <c r="E45" s="113">
        <v>36.217098551316056</v>
      </c>
      <c r="F45" s="115">
        <v>3550</v>
      </c>
      <c r="G45" s="114">
        <v>3909</v>
      </c>
      <c r="H45" s="114">
        <v>3967</v>
      </c>
      <c r="I45" s="114">
        <v>3963</v>
      </c>
      <c r="J45" s="140">
        <v>3916</v>
      </c>
      <c r="K45" s="114">
        <v>-366</v>
      </c>
      <c r="L45" s="116">
        <v>-9.346271705822268</v>
      </c>
    </row>
    <row r="46" spans="1:12" s="110" customFormat="1" ht="15" customHeight="1" x14ac:dyDescent="0.2">
      <c r="A46" s="123"/>
      <c r="B46" s="124"/>
      <c r="C46" s="260" t="s">
        <v>107</v>
      </c>
      <c r="D46" s="261"/>
      <c r="E46" s="125">
        <v>63.782901448683944</v>
      </c>
      <c r="F46" s="143">
        <v>6252</v>
      </c>
      <c r="G46" s="144">
        <v>6745</v>
      </c>
      <c r="H46" s="144">
        <v>6796</v>
      </c>
      <c r="I46" s="144">
        <v>6928</v>
      </c>
      <c r="J46" s="145">
        <v>6974</v>
      </c>
      <c r="K46" s="144">
        <v>-722</v>
      </c>
      <c r="L46" s="146">
        <v>-10.352738743905936</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4"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21"/>
      <c r="B53" s="621"/>
      <c r="C53" s="621"/>
      <c r="D53" s="621"/>
      <c r="E53" s="621"/>
      <c r="F53" s="621"/>
      <c r="G53" s="621"/>
      <c r="H53" s="621"/>
      <c r="I53" s="621"/>
      <c r="J53" s="621"/>
      <c r="K53" s="621"/>
      <c r="L53" s="621"/>
    </row>
    <row r="54" spans="1:12" ht="21" customHeight="1" x14ac:dyDescent="0.2">
      <c r="A54" s="604"/>
      <c r="B54" s="604"/>
      <c r="C54" s="604"/>
      <c r="D54" s="604"/>
      <c r="E54" s="604"/>
      <c r="F54" s="604"/>
      <c r="G54" s="604"/>
      <c r="H54" s="604"/>
      <c r="I54" s="604"/>
      <c r="J54" s="604"/>
      <c r="K54" s="604"/>
      <c r="L54" s="604"/>
    </row>
    <row r="55" spans="1:12" ht="12.75" customHeight="1" x14ac:dyDescent="0.2"/>
  </sheetData>
  <mergeCells count="21">
    <mergeCell ref="A35:D35"/>
    <mergeCell ref="A51:L51"/>
    <mergeCell ref="A52:L52"/>
    <mergeCell ref="A53:L53"/>
    <mergeCell ref="A54:L54"/>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40686</v>
      </c>
      <c r="E11" s="114">
        <v>42784</v>
      </c>
      <c r="F11" s="114">
        <v>42970</v>
      </c>
      <c r="G11" s="114">
        <v>43135</v>
      </c>
      <c r="H11" s="140">
        <v>42545</v>
      </c>
      <c r="I11" s="115">
        <v>-1859</v>
      </c>
      <c r="J11" s="116">
        <v>-4.3694911270419556</v>
      </c>
    </row>
    <row r="12" spans="1:15" s="110" customFormat="1" ht="24.95" customHeight="1" x14ac:dyDescent="0.2">
      <c r="A12" s="193" t="s">
        <v>132</v>
      </c>
      <c r="B12" s="194" t="s">
        <v>133</v>
      </c>
      <c r="C12" s="113">
        <v>0.91186157400580048</v>
      </c>
      <c r="D12" s="115">
        <v>371</v>
      </c>
      <c r="E12" s="114">
        <v>378</v>
      </c>
      <c r="F12" s="114">
        <v>381</v>
      </c>
      <c r="G12" s="114">
        <v>378</v>
      </c>
      <c r="H12" s="140">
        <v>360</v>
      </c>
      <c r="I12" s="115">
        <v>11</v>
      </c>
      <c r="J12" s="116">
        <v>3.0555555555555554</v>
      </c>
    </row>
    <row r="13" spans="1:15" s="110" customFormat="1" ht="24.95" customHeight="1" x14ac:dyDescent="0.2">
      <c r="A13" s="193" t="s">
        <v>134</v>
      </c>
      <c r="B13" s="199" t="s">
        <v>214</v>
      </c>
      <c r="C13" s="113">
        <v>0.43503907978174311</v>
      </c>
      <c r="D13" s="115">
        <v>177</v>
      </c>
      <c r="E13" s="114">
        <v>173</v>
      </c>
      <c r="F13" s="114">
        <v>174</v>
      </c>
      <c r="G13" s="114">
        <v>176</v>
      </c>
      <c r="H13" s="140">
        <v>180</v>
      </c>
      <c r="I13" s="115">
        <v>-3</v>
      </c>
      <c r="J13" s="116">
        <v>-1.6666666666666667</v>
      </c>
    </row>
    <row r="14" spans="1:15" s="287" customFormat="1" ht="24.95" customHeight="1" x14ac:dyDescent="0.2">
      <c r="A14" s="193" t="s">
        <v>215</v>
      </c>
      <c r="B14" s="199" t="s">
        <v>137</v>
      </c>
      <c r="C14" s="113">
        <v>4.9673106228186601</v>
      </c>
      <c r="D14" s="115">
        <v>2021</v>
      </c>
      <c r="E14" s="114">
        <v>2064</v>
      </c>
      <c r="F14" s="114">
        <v>2041</v>
      </c>
      <c r="G14" s="114">
        <v>2065</v>
      </c>
      <c r="H14" s="140">
        <v>2058</v>
      </c>
      <c r="I14" s="115">
        <v>-37</v>
      </c>
      <c r="J14" s="116">
        <v>-1.7978620019436347</v>
      </c>
      <c r="K14" s="110"/>
      <c r="L14" s="110"/>
      <c r="M14" s="110"/>
      <c r="N14" s="110"/>
      <c r="O14" s="110"/>
    </row>
    <row r="15" spans="1:15" s="110" customFormat="1" ht="24.95" customHeight="1" x14ac:dyDescent="0.2">
      <c r="A15" s="193" t="s">
        <v>216</v>
      </c>
      <c r="B15" s="199" t="s">
        <v>217</v>
      </c>
      <c r="C15" s="113">
        <v>2.7232954824755442</v>
      </c>
      <c r="D15" s="115">
        <v>1108</v>
      </c>
      <c r="E15" s="114">
        <v>1142</v>
      </c>
      <c r="F15" s="114">
        <v>1094</v>
      </c>
      <c r="G15" s="114">
        <v>1105</v>
      </c>
      <c r="H15" s="140">
        <v>1099</v>
      </c>
      <c r="I15" s="115">
        <v>9</v>
      </c>
      <c r="J15" s="116">
        <v>0.81892629663330296</v>
      </c>
    </row>
    <row r="16" spans="1:15" s="287" customFormat="1" ht="24.95" customHeight="1" x14ac:dyDescent="0.2">
      <c r="A16" s="193" t="s">
        <v>218</v>
      </c>
      <c r="B16" s="199" t="s">
        <v>141</v>
      </c>
      <c r="C16" s="113">
        <v>1.6197217716167724</v>
      </c>
      <c r="D16" s="115">
        <v>659</v>
      </c>
      <c r="E16" s="114">
        <v>658</v>
      </c>
      <c r="F16" s="114">
        <v>662</v>
      </c>
      <c r="G16" s="114">
        <v>672</v>
      </c>
      <c r="H16" s="140">
        <v>674</v>
      </c>
      <c r="I16" s="115">
        <v>-15</v>
      </c>
      <c r="J16" s="116">
        <v>-2.2255192878338277</v>
      </c>
      <c r="K16" s="110"/>
      <c r="L16" s="110"/>
      <c r="M16" s="110"/>
      <c r="N16" s="110"/>
      <c r="O16" s="110"/>
    </row>
    <row r="17" spans="1:15" s="110" customFormat="1" ht="24.95" customHeight="1" x14ac:dyDescent="0.2">
      <c r="A17" s="193" t="s">
        <v>142</v>
      </c>
      <c r="B17" s="199" t="s">
        <v>220</v>
      </c>
      <c r="C17" s="113">
        <v>0.62429336872634322</v>
      </c>
      <c r="D17" s="115">
        <v>254</v>
      </c>
      <c r="E17" s="114">
        <v>264</v>
      </c>
      <c r="F17" s="114">
        <v>285</v>
      </c>
      <c r="G17" s="114">
        <v>288</v>
      </c>
      <c r="H17" s="140">
        <v>285</v>
      </c>
      <c r="I17" s="115">
        <v>-31</v>
      </c>
      <c r="J17" s="116">
        <v>-10.87719298245614</v>
      </c>
    </row>
    <row r="18" spans="1:15" s="287" customFormat="1" ht="24.95" customHeight="1" x14ac:dyDescent="0.2">
      <c r="A18" s="201" t="s">
        <v>144</v>
      </c>
      <c r="B18" s="202" t="s">
        <v>145</v>
      </c>
      <c r="C18" s="113">
        <v>3.9571351324780024</v>
      </c>
      <c r="D18" s="115">
        <v>1610</v>
      </c>
      <c r="E18" s="114">
        <v>1599</v>
      </c>
      <c r="F18" s="114">
        <v>1639</v>
      </c>
      <c r="G18" s="114">
        <v>1685</v>
      </c>
      <c r="H18" s="140">
        <v>1624</v>
      </c>
      <c r="I18" s="115">
        <v>-14</v>
      </c>
      <c r="J18" s="116">
        <v>-0.86206896551724133</v>
      </c>
      <c r="K18" s="110"/>
      <c r="L18" s="110"/>
      <c r="M18" s="110"/>
      <c r="N18" s="110"/>
      <c r="O18" s="110"/>
    </row>
    <row r="19" spans="1:15" s="110" customFormat="1" ht="24.95" customHeight="1" x14ac:dyDescent="0.2">
      <c r="A19" s="193" t="s">
        <v>146</v>
      </c>
      <c r="B19" s="199" t="s">
        <v>147</v>
      </c>
      <c r="C19" s="113">
        <v>17.991446689278867</v>
      </c>
      <c r="D19" s="115">
        <v>7320</v>
      </c>
      <c r="E19" s="114">
        <v>7437</v>
      </c>
      <c r="F19" s="114">
        <v>7258</v>
      </c>
      <c r="G19" s="114">
        <v>7351</v>
      </c>
      <c r="H19" s="140">
        <v>7232</v>
      </c>
      <c r="I19" s="115">
        <v>88</v>
      </c>
      <c r="J19" s="116">
        <v>1.2168141592920354</v>
      </c>
    </row>
    <row r="20" spans="1:15" s="287" customFormat="1" ht="24.95" customHeight="1" x14ac:dyDescent="0.2">
      <c r="A20" s="193" t="s">
        <v>148</v>
      </c>
      <c r="B20" s="199" t="s">
        <v>149</v>
      </c>
      <c r="C20" s="113">
        <v>6.5354175883596319</v>
      </c>
      <c r="D20" s="115">
        <v>2659</v>
      </c>
      <c r="E20" s="114">
        <v>2856</v>
      </c>
      <c r="F20" s="114">
        <v>2847</v>
      </c>
      <c r="G20" s="114">
        <v>2821</v>
      </c>
      <c r="H20" s="140">
        <v>2862</v>
      </c>
      <c r="I20" s="115">
        <v>-203</v>
      </c>
      <c r="J20" s="116">
        <v>-7.0929419986023756</v>
      </c>
      <c r="K20" s="110"/>
      <c r="L20" s="110"/>
      <c r="M20" s="110"/>
      <c r="N20" s="110"/>
      <c r="O20" s="110"/>
    </row>
    <row r="21" spans="1:15" s="110" customFormat="1" ht="24.95" customHeight="1" x14ac:dyDescent="0.2">
      <c r="A21" s="201" t="s">
        <v>150</v>
      </c>
      <c r="B21" s="202" t="s">
        <v>151</v>
      </c>
      <c r="C21" s="113">
        <v>8.0936931622671189</v>
      </c>
      <c r="D21" s="115">
        <v>3293</v>
      </c>
      <c r="E21" s="114">
        <v>4219</v>
      </c>
      <c r="F21" s="114">
        <v>4314</v>
      </c>
      <c r="G21" s="114">
        <v>4322</v>
      </c>
      <c r="H21" s="140">
        <v>4094</v>
      </c>
      <c r="I21" s="115">
        <v>-801</v>
      </c>
      <c r="J21" s="116">
        <v>-19.565217391304348</v>
      </c>
    </row>
    <row r="22" spans="1:15" s="110" customFormat="1" ht="24.95" customHeight="1" x14ac:dyDescent="0.2">
      <c r="A22" s="201" t="s">
        <v>152</v>
      </c>
      <c r="B22" s="199" t="s">
        <v>153</v>
      </c>
      <c r="C22" s="113">
        <v>1.6025168362581723</v>
      </c>
      <c r="D22" s="115">
        <v>652</v>
      </c>
      <c r="E22" s="114">
        <v>638</v>
      </c>
      <c r="F22" s="114">
        <v>644</v>
      </c>
      <c r="G22" s="114">
        <v>665</v>
      </c>
      <c r="H22" s="140">
        <v>638</v>
      </c>
      <c r="I22" s="115">
        <v>14</v>
      </c>
      <c r="J22" s="116">
        <v>2.1943573667711598</v>
      </c>
    </row>
    <row r="23" spans="1:15" s="110" customFormat="1" ht="24.95" customHeight="1" x14ac:dyDescent="0.2">
      <c r="A23" s="193" t="s">
        <v>154</v>
      </c>
      <c r="B23" s="199" t="s">
        <v>155</v>
      </c>
      <c r="C23" s="113">
        <v>1.1011158629504005</v>
      </c>
      <c r="D23" s="115">
        <v>448</v>
      </c>
      <c r="E23" s="114">
        <v>443</v>
      </c>
      <c r="F23" s="114">
        <v>452</v>
      </c>
      <c r="G23" s="114">
        <v>454</v>
      </c>
      <c r="H23" s="140">
        <v>455</v>
      </c>
      <c r="I23" s="115">
        <v>-7</v>
      </c>
      <c r="J23" s="116">
        <v>-1.5384615384615385</v>
      </c>
    </row>
    <row r="24" spans="1:15" s="110" customFormat="1" ht="24.95" customHeight="1" x14ac:dyDescent="0.2">
      <c r="A24" s="193" t="s">
        <v>156</v>
      </c>
      <c r="B24" s="199" t="s">
        <v>221</v>
      </c>
      <c r="C24" s="113">
        <v>9.0891215651575479</v>
      </c>
      <c r="D24" s="115">
        <v>3698</v>
      </c>
      <c r="E24" s="114">
        <v>3703</v>
      </c>
      <c r="F24" s="114">
        <v>3676</v>
      </c>
      <c r="G24" s="114">
        <v>3634</v>
      </c>
      <c r="H24" s="140">
        <v>3603</v>
      </c>
      <c r="I24" s="115">
        <v>95</v>
      </c>
      <c r="J24" s="116">
        <v>2.6366916458506799</v>
      </c>
    </row>
    <row r="25" spans="1:15" s="110" customFormat="1" ht="24.95" customHeight="1" x14ac:dyDescent="0.2">
      <c r="A25" s="193" t="s">
        <v>222</v>
      </c>
      <c r="B25" s="204" t="s">
        <v>159</v>
      </c>
      <c r="C25" s="113">
        <v>19.69965098559701</v>
      </c>
      <c r="D25" s="115">
        <v>8015</v>
      </c>
      <c r="E25" s="114">
        <v>8486</v>
      </c>
      <c r="F25" s="114">
        <v>8718</v>
      </c>
      <c r="G25" s="114">
        <v>8604</v>
      </c>
      <c r="H25" s="140">
        <v>8701</v>
      </c>
      <c r="I25" s="115">
        <v>-686</v>
      </c>
      <c r="J25" s="116">
        <v>-7.8841512469831052</v>
      </c>
    </row>
    <row r="26" spans="1:15" s="110" customFormat="1" ht="24.95" customHeight="1" x14ac:dyDescent="0.2">
      <c r="A26" s="201">
        <v>782.78300000000002</v>
      </c>
      <c r="B26" s="203" t="s">
        <v>160</v>
      </c>
      <c r="C26" s="113">
        <v>0.47190679840731453</v>
      </c>
      <c r="D26" s="115">
        <v>192</v>
      </c>
      <c r="E26" s="114">
        <v>206</v>
      </c>
      <c r="F26" s="114">
        <v>194</v>
      </c>
      <c r="G26" s="114">
        <v>174</v>
      </c>
      <c r="H26" s="140">
        <v>150</v>
      </c>
      <c r="I26" s="115">
        <v>42</v>
      </c>
      <c r="J26" s="116">
        <v>28</v>
      </c>
    </row>
    <row r="27" spans="1:15" s="110" customFormat="1" ht="24.95" customHeight="1" x14ac:dyDescent="0.2">
      <c r="A27" s="193" t="s">
        <v>161</v>
      </c>
      <c r="B27" s="199" t="s">
        <v>162</v>
      </c>
      <c r="C27" s="113">
        <v>0.60708843336774321</v>
      </c>
      <c r="D27" s="115">
        <v>247</v>
      </c>
      <c r="E27" s="114">
        <v>271</v>
      </c>
      <c r="F27" s="114">
        <v>264</v>
      </c>
      <c r="G27" s="114">
        <v>249</v>
      </c>
      <c r="H27" s="140">
        <v>231</v>
      </c>
      <c r="I27" s="115">
        <v>16</v>
      </c>
      <c r="J27" s="116">
        <v>6.9264069264069263</v>
      </c>
    </row>
    <row r="28" spans="1:15" s="110" customFormat="1" ht="24.95" customHeight="1" x14ac:dyDescent="0.2">
      <c r="A28" s="193" t="s">
        <v>163</v>
      </c>
      <c r="B28" s="199" t="s">
        <v>164</v>
      </c>
      <c r="C28" s="113">
        <v>1.9785675662390012</v>
      </c>
      <c r="D28" s="115">
        <v>805</v>
      </c>
      <c r="E28" s="114">
        <v>801</v>
      </c>
      <c r="F28" s="114">
        <v>814</v>
      </c>
      <c r="G28" s="114">
        <v>816</v>
      </c>
      <c r="H28" s="140">
        <v>809</v>
      </c>
      <c r="I28" s="115">
        <v>-4</v>
      </c>
      <c r="J28" s="116">
        <v>-0.49443757725587145</v>
      </c>
    </row>
    <row r="29" spans="1:15" s="110" customFormat="1" ht="24.95" customHeight="1" x14ac:dyDescent="0.2">
      <c r="A29" s="193">
        <v>86</v>
      </c>
      <c r="B29" s="199" t="s">
        <v>165</v>
      </c>
      <c r="C29" s="113">
        <v>5.4244703337757461</v>
      </c>
      <c r="D29" s="115">
        <v>2207</v>
      </c>
      <c r="E29" s="114">
        <v>2206</v>
      </c>
      <c r="F29" s="114">
        <v>2201</v>
      </c>
      <c r="G29" s="114">
        <v>2234</v>
      </c>
      <c r="H29" s="140">
        <v>2229</v>
      </c>
      <c r="I29" s="115">
        <v>-22</v>
      </c>
      <c r="J29" s="116">
        <v>-0.98698968147151189</v>
      </c>
    </row>
    <row r="30" spans="1:15" s="110" customFormat="1" ht="24.95" customHeight="1" x14ac:dyDescent="0.2">
      <c r="A30" s="193">
        <v>87.88</v>
      </c>
      <c r="B30" s="204" t="s">
        <v>166</v>
      </c>
      <c r="C30" s="113">
        <v>5.4515066607678317</v>
      </c>
      <c r="D30" s="115">
        <v>2218</v>
      </c>
      <c r="E30" s="114">
        <v>2228</v>
      </c>
      <c r="F30" s="114">
        <v>2234</v>
      </c>
      <c r="G30" s="114">
        <v>2283</v>
      </c>
      <c r="H30" s="140">
        <v>2279</v>
      </c>
      <c r="I30" s="115">
        <v>-61</v>
      </c>
      <c r="J30" s="116">
        <v>-2.6766125493637563</v>
      </c>
    </row>
    <row r="31" spans="1:15" s="110" customFormat="1" ht="24.95" customHeight="1" x14ac:dyDescent="0.2">
      <c r="A31" s="193" t="s">
        <v>167</v>
      </c>
      <c r="B31" s="199" t="s">
        <v>168</v>
      </c>
      <c r="C31" s="113">
        <v>11.682151108489407</v>
      </c>
      <c r="D31" s="115">
        <v>4753</v>
      </c>
      <c r="E31" s="114">
        <v>5076</v>
      </c>
      <c r="F31" s="114">
        <v>5119</v>
      </c>
      <c r="G31" s="114">
        <v>5224</v>
      </c>
      <c r="H31" s="140">
        <v>5040</v>
      </c>
      <c r="I31" s="115">
        <v>-287</v>
      </c>
      <c r="J31" s="116">
        <v>-5.6944444444444446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0.91186157400580048</v>
      </c>
      <c r="D34" s="115">
        <v>371</v>
      </c>
      <c r="E34" s="114">
        <v>378</v>
      </c>
      <c r="F34" s="114">
        <v>381</v>
      </c>
      <c r="G34" s="114">
        <v>378</v>
      </c>
      <c r="H34" s="140">
        <v>360</v>
      </c>
      <c r="I34" s="115">
        <v>11</v>
      </c>
      <c r="J34" s="116">
        <v>3.0555555555555554</v>
      </c>
    </row>
    <row r="35" spans="1:10" s="110" customFormat="1" ht="24.95" customHeight="1" x14ac:dyDescent="0.2">
      <c r="A35" s="292" t="s">
        <v>171</v>
      </c>
      <c r="B35" s="293" t="s">
        <v>172</v>
      </c>
      <c r="C35" s="113">
        <v>9.3594848350784048</v>
      </c>
      <c r="D35" s="115">
        <v>3808</v>
      </c>
      <c r="E35" s="114">
        <v>3836</v>
      </c>
      <c r="F35" s="114">
        <v>3854</v>
      </c>
      <c r="G35" s="114">
        <v>3926</v>
      </c>
      <c r="H35" s="140">
        <v>3862</v>
      </c>
      <c r="I35" s="115">
        <v>-54</v>
      </c>
      <c r="J35" s="116">
        <v>-1.3982392542723978</v>
      </c>
    </row>
    <row r="36" spans="1:10" s="110" customFormat="1" ht="24.95" customHeight="1" x14ac:dyDescent="0.2">
      <c r="A36" s="294" t="s">
        <v>173</v>
      </c>
      <c r="B36" s="295" t="s">
        <v>174</v>
      </c>
      <c r="C36" s="125">
        <v>89.728653590915798</v>
      </c>
      <c r="D36" s="143">
        <v>36507</v>
      </c>
      <c r="E36" s="144">
        <v>38570</v>
      </c>
      <c r="F36" s="144">
        <v>38735</v>
      </c>
      <c r="G36" s="144">
        <v>38831</v>
      </c>
      <c r="H36" s="145">
        <v>38323</v>
      </c>
      <c r="I36" s="143">
        <v>-1816</v>
      </c>
      <c r="J36" s="146">
        <v>-4.7386686846019366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92" t="s">
        <v>97</v>
      </c>
      <c r="F8" s="592" t="s">
        <v>98</v>
      </c>
      <c r="G8" s="592" t="s">
        <v>99</v>
      </c>
      <c r="H8" s="592" t="s">
        <v>100</v>
      </c>
      <c r="I8" s="592" t="s">
        <v>101</v>
      </c>
      <c r="J8" s="590"/>
      <c r="K8" s="591"/>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40686</v>
      </c>
      <c r="F11" s="264">
        <v>42784</v>
      </c>
      <c r="G11" s="264">
        <v>42970</v>
      </c>
      <c r="H11" s="264">
        <v>43135</v>
      </c>
      <c r="I11" s="265">
        <v>42545</v>
      </c>
      <c r="J11" s="263">
        <v>-1859</v>
      </c>
      <c r="K11" s="266">
        <v>-4.3694911270419556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43.764439856461685</v>
      </c>
      <c r="E13" s="115">
        <v>17806</v>
      </c>
      <c r="F13" s="114">
        <v>18515</v>
      </c>
      <c r="G13" s="114">
        <v>18648</v>
      </c>
      <c r="H13" s="114">
        <v>18671</v>
      </c>
      <c r="I13" s="140">
        <v>18397</v>
      </c>
      <c r="J13" s="115">
        <v>-591</v>
      </c>
      <c r="K13" s="116">
        <v>-3.2124802957003857</v>
      </c>
    </row>
    <row r="14" spans="1:15" ht="15.95" customHeight="1" x14ac:dyDescent="0.2">
      <c r="A14" s="306" t="s">
        <v>230</v>
      </c>
      <c r="B14" s="307"/>
      <c r="C14" s="308"/>
      <c r="D14" s="113">
        <v>43.951236297497914</v>
      </c>
      <c r="E14" s="115">
        <v>17882</v>
      </c>
      <c r="F14" s="114">
        <v>19115</v>
      </c>
      <c r="G14" s="114">
        <v>19185</v>
      </c>
      <c r="H14" s="114">
        <v>19514</v>
      </c>
      <c r="I14" s="140">
        <v>19347</v>
      </c>
      <c r="J14" s="115">
        <v>-1465</v>
      </c>
      <c r="K14" s="116">
        <v>-7.5722334212022533</v>
      </c>
    </row>
    <row r="15" spans="1:15" ht="15.95" customHeight="1" x14ac:dyDescent="0.2">
      <c r="A15" s="306" t="s">
        <v>231</v>
      </c>
      <c r="B15" s="307"/>
      <c r="C15" s="308"/>
      <c r="D15" s="113">
        <v>5.5276999459273464</v>
      </c>
      <c r="E15" s="115">
        <v>2249</v>
      </c>
      <c r="F15" s="114">
        <v>2318</v>
      </c>
      <c r="G15" s="114">
        <v>2306</v>
      </c>
      <c r="H15" s="114">
        <v>2091</v>
      </c>
      <c r="I15" s="140">
        <v>2025</v>
      </c>
      <c r="J15" s="115">
        <v>224</v>
      </c>
      <c r="K15" s="116">
        <v>11.061728395061728</v>
      </c>
    </row>
    <row r="16" spans="1:15" ht="15.95" customHeight="1" x14ac:dyDescent="0.2">
      <c r="A16" s="306" t="s">
        <v>232</v>
      </c>
      <c r="B16" s="307"/>
      <c r="C16" s="308"/>
      <c r="D16" s="113">
        <v>2.1997738779924298</v>
      </c>
      <c r="E16" s="115">
        <v>895</v>
      </c>
      <c r="F16" s="114">
        <v>905</v>
      </c>
      <c r="G16" s="114">
        <v>897</v>
      </c>
      <c r="H16" s="114">
        <v>895</v>
      </c>
      <c r="I16" s="140">
        <v>875</v>
      </c>
      <c r="J16" s="115">
        <v>20</v>
      </c>
      <c r="K16" s="116">
        <v>2.2857142857142856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0.76930639532025757</v>
      </c>
      <c r="E18" s="115">
        <v>313</v>
      </c>
      <c r="F18" s="114">
        <v>326</v>
      </c>
      <c r="G18" s="114">
        <v>325</v>
      </c>
      <c r="H18" s="114">
        <v>320</v>
      </c>
      <c r="I18" s="140">
        <v>291</v>
      </c>
      <c r="J18" s="115">
        <v>22</v>
      </c>
      <c r="K18" s="116">
        <v>7.5601374570446733</v>
      </c>
    </row>
    <row r="19" spans="1:11" ht="14.1" customHeight="1" x14ac:dyDescent="0.2">
      <c r="A19" s="306" t="s">
        <v>235</v>
      </c>
      <c r="B19" s="307" t="s">
        <v>236</v>
      </c>
      <c r="C19" s="308"/>
      <c r="D19" s="113">
        <v>0.46453325468220025</v>
      </c>
      <c r="E19" s="115">
        <v>189</v>
      </c>
      <c r="F19" s="114">
        <v>201</v>
      </c>
      <c r="G19" s="114">
        <v>200</v>
      </c>
      <c r="H19" s="114">
        <v>202</v>
      </c>
      <c r="I19" s="140">
        <v>175</v>
      </c>
      <c r="J19" s="115">
        <v>14</v>
      </c>
      <c r="K19" s="116">
        <v>8</v>
      </c>
    </row>
    <row r="20" spans="1:11" ht="14.1" customHeight="1" x14ac:dyDescent="0.2">
      <c r="A20" s="306">
        <v>12</v>
      </c>
      <c r="B20" s="307" t="s">
        <v>237</v>
      </c>
      <c r="C20" s="308"/>
      <c r="D20" s="113">
        <v>1.1281521899424864</v>
      </c>
      <c r="E20" s="115">
        <v>459</v>
      </c>
      <c r="F20" s="114">
        <v>473</v>
      </c>
      <c r="G20" s="114">
        <v>458</v>
      </c>
      <c r="H20" s="114">
        <v>456</v>
      </c>
      <c r="I20" s="140">
        <v>423</v>
      </c>
      <c r="J20" s="115">
        <v>36</v>
      </c>
      <c r="K20" s="116">
        <v>8.5106382978723403</v>
      </c>
    </row>
    <row r="21" spans="1:11" ht="14.1" customHeight="1" x14ac:dyDescent="0.2">
      <c r="A21" s="306">
        <v>21</v>
      </c>
      <c r="B21" s="307" t="s">
        <v>238</v>
      </c>
      <c r="C21" s="308"/>
      <c r="D21" s="113">
        <v>7.6193285159514332E-2</v>
      </c>
      <c r="E21" s="115">
        <v>31</v>
      </c>
      <c r="F21" s="114">
        <v>36</v>
      </c>
      <c r="G21" s="114">
        <v>45</v>
      </c>
      <c r="H21" s="114">
        <v>44</v>
      </c>
      <c r="I21" s="140">
        <v>42</v>
      </c>
      <c r="J21" s="115">
        <v>-11</v>
      </c>
      <c r="K21" s="116">
        <v>-26.19047619047619</v>
      </c>
    </row>
    <row r="22" spans="1:11" ht="14.1" customHeight="1" x14ac:dyDescent="0.2">
      <c r="A22" s="306">
        <v>22</v>
      </c>
      <c r="B22" s="307" t="s">
        <v>239</v>
      </c>
      <c r="C22" s="308"/>
      <c r="D22" s="113">
        <v>0.28019466155434303</v>
      </c>
      <c r="E22" s="115">
        <v>114</v>
      </c>
      <c r="F22" s="114">
        <v>121</v>
      </c>
      <c r="G22" s="114">
        <v>115</v>
      </c>
      <c r="H22" s="114">
        <v>123</v>
      </c>
      <c r="I22" s="140">
        <v>121</v>
      </c>
      <c r="J22" s="115">
        <v>-7</v>
      </c>
      <c r="K22" s="116">
        <v>-5.785123966942149</v>
      </c>
    </row>
    <row r="23" spans="1:11" ht="14.1" customHeight="1" x14ac:dyDescent="0.2">
      <c r="A23" s="306">
        <v>23</v>
      </c>
      <c r="B23" s="307" t="s">
        <v>240</v>
      </c>
      <c r="C23" s="308"/>
      <c r="D23" s="113">
        <v>0.41046060069802881</v>
      </c>
      <c r="E23" s="115">
        <v>167</v>
      </c>
      <c r="F23" s="114">
        <v>193</v>
      </c>
      <c r="G23" s="114">
        <v>212</v>
      </c>
      <c r="H23" s="114">
        <v>203</v>
      </c>
      <c r="I23" s="140">
        <v>192</v>
      </c>
      <c r="J23" s="115">
        <v>-25</v>
      </c>
      <c r="K23" s="116">
        <v>-13.020833333333334</v>
      </c>
    </row>
    <row r="24" spans="1:11" ht="14.1" customHeight="1" x14ac:dyDescent="0.2">
      <c r="A24" s="306">
        <v>24</v>
      </c>
      <c r="B24" s="307" t="s">
        <v>241</v>
      </c>
      <c r="C24" s="308"/>
      <c r="D24" s="113">
        <v>0.47190679840731453</v>
      </c>
      <c r="E24" s="115">
        <v>192</v>
      </c>
      <c r="F24" s="114">
        <v>202</v>
      </c>
      <c r="G24" s="114">
        <v>206</v>
      </c>
      <c r="H24" s="114">
        <v>202</v>
      </c>
      <c r="I24" s="140">
        <v>211</v>
      </c>
      <c r="J24" s="115">
        <v>-19</v>
      </c>
      <c r="K24" s="116">
        <v>-9.0047393364928912</v>
      </c>
    </row>
    <row r="25" spans="1:11" ht="14.1" customHeight="1" x14ac:dyDescent="0.2">
      <c r="A25" s="306">
        <v>25</v>
      </c>
      <c r="B25" s="307" t="s">
        <v>242</v>
      </c>
      <c r="C25" s="308"/>
      <c r="D25" s="113">
        <v>0.87745170328860045</v>
      </c>
      <c r="E25" s="115">
        <v>357</v>
      </c>
      <c r="F25" s="114">
        <v>369</v>
      </c>
      <c r="G25" s="114">
        <v>379</v>
      </c>
      <c r="H25" s="114">
        <v>402</v>
      </c>
      <c r="I25" s="140">
        <v>393</v>
      </c>
      <c r="J25" s="115">
        <v>-36</v>
      </c>
      <c r="K25" s="116">
        <v>-9.1603053435114496</v>
      </c>
    </row>
    <row r="26" spans="1:11" ht="14.1" customHeight="1" x14ac:dyDescent="0.2">
      <c r="A26" s="306">
        <v>26</v>
      </c>
      <c r="B26" s="307" t="s">
        <v>243</v>
      </c>
      <c r="C26" s="308"/>
      <c r="D26" s="113">
        <v>0.63658260826820035</v>
      </c>
      <c r="E26" s="115">
        <v>259</v>
      </c>
      <c r="F26" s="114">
        <v>265</v>
      </c>
      <c r="G26" s="114">
        <v>271</v>
      </c>
      <c r="H26" s="114">
        <v>291</v>
      </c>
      <c r="I26" s="140">
        <v>285</v>
      </c>
      <c r="J26" s="115">
        <v>-26</v>
      </c>
      <c r="K26" s="116">
        <v>-9.1228070175438596</v>
      </c>
    </row>
    <row r="27" spans="1:11" ht="14.1" customHeight="1" x14ac:dyDescent="0.2">
      <c r="A27" s="306">
        <v>27</v>
      </c>
      <c r="B27" s="307" t="s">
        <v>244</v>
      </c>
      <c r="C27" s="308"/>
      <c r="D27" s="113">
        <v>0.22366415966180012</v>
      </c>
      <c r="E27" s="115">
        <v>91</v>
      </c>
      <c r="F27" s="114">
        <v>88</v>
      </c>
      <c r="G27" s="114">
        <v>78</v>
      </c>
      <c r="H27" s="114">
        <v>81</v>
      </c>
      <c r="I27" s="140">
        <v>78</v>
      </c>
      <c r="J27" s="115">
        <v>13</v>
      </c>
      <c r="K27" s="116">
        <v>16.666666666666668</v>
      </c>
    </row>
    <row r="28" spans="1:11" ht="14.1" customHeight="1" x14ac:dyDescent="0.2">
      <c r="A28" s="306">
        <v>28</v>
      </c>
      <c r="B28" s="307" t="s">
        <v>245</v>
      </c>
      <c r="C28" s="308"/>
      <c r="D28" s="113">
        <v>0.22366415966180012</v>
      </c>
      <c r="E28" s="115">
        <v>91</v>
      </c>
      <c r="F28" s="114">
        <v>99</v>
      </c>
      <c r="G28" s="114">
        <v>89</v>
      </c>
      <c r="H28" s="114">
        <v>89</v>
      </c>
      <c r="I28" s="140">
        <v>94</v>
      </c>
      <c r="J28" s="115">
        <v>-3</v>
      </c>
      <c r="K28" s="116">
        <v>-3.1914893617021276</v>
      </c>
    </row>
    <row r="29" spans="1:11" ht="14.1" customHeight="1" x14ac:dyDescent="0.2">
      <c r="A29" s="306">
        <v>29</v>
      </c>
      <c r="B29" s="307" t="s">
        <v>246</v>
      </c>
      <c r="C29" s="308"/>
      <c r="D29" s="113">
        <v>2.3079191859607726</v>
      </c>
      <c r="E29" s="115">
        <v>939</v>
      </c>
      <c r="F29" s="114">
        <v>1100</v>
      </c>
      <c r="G29" s="114">
        <v>1084</v>
      </c>
      <c r="H29" s="114">
        <v>1103</v>
      </c>
      <c r="I29" s="140">
        <v>1103</v>
      </c>
      <c r="J29" s="115">
        <v>-164</v>
      </c>
      <c r="K29" s="116">
        <v>-14.86854034451496</v>
      </c>
    </row>
    <row r="30" spans="1:11" ht="14.1" customHeight="1" x14ac:dyDescent="0.2">
      <c r="A30" s="306" t="s">
        <v>247</v>
      </c>
      <c r="B30" s="307" t="s">
        <v>248</v>
      </c>
      <c r="C30" s="308"/>
      <c r="D30" s="113">
        <v>0.34901440298874303</v>
      </c>
      <c r="E30" s="115">
        <v>142</v>
      </c>
      <c r="F30" s="114">
        <v>149</v>
      </c>
      <c r="G30" s="114">
        <v>148</v>
      </c>
      <c r="H30" s="114" t="s">
        <v>513</v>
      </c>
      <c r="I30" s="140" t="s">
        <v>513</v>
      </c>
      <c r="J30" s="115" t="s">
        <v>513</v>
      </c>
      <c r="K30" s="116" t="s">
        <v>513</v>
      </c>
    </row>
    <row r="31" spans="1:11" ht="14.1" customHeight="1" x14ac:dyDescent="0.2">
      <c r="A31" s="306" t="s">
        <v>249</v>
      </c>
      <c r="B31" s="307" t="s">
        <v>250</v>
      </c>
      <c r="C31" s="308"/>
      <c r="D31" s="113">
        <v>1.9441576955218012</v>
      </c>
      <c r="E31" s="115">
        <v>791</v>
      </c>
      <c r="F31" s="114">
        <v>947</v>
      </c>
      <c r="G31" s="114">
        <v>933</v>
      </c>
      <c r="H31" s="114">
        <v>957</v>
      </c>
      <c r="I31" s="140">
        <v>951</v>
      </c>
      <c r="J31" s="115">
        <v>-160</v>
      </c>
      <c r="K31" s="116">
        <v>-16.824395373291271</v>
      </c>
    </row>
    <row r="32" spans="1:11" ht="14.1" customHeight="1" x14ac:dyDescent="0.2">
      <c r="A32" s="306">
        <v>31</v>
      </c>
      <c r="B32" s="307" t="s">
        <v>251</v>
      </c>
      <c r="C32" s="308"/>
      <c r="D32" s="113">
        <v>0.13272378705205723</v>
      </c>
      <c r="E32" s="115">
        <v>54</v>
      </c>
      <c r="F32" s="114">
        <v>50</v>
      </c>
      <c r="G32" s="114">
        <v>54</v>
      </c>
      <c r="H32" s="114">
        <v>51</v>
      </c>
      <c r="I32" s="140">
        <v>54</v>
      </c>
      <c r="J32" s="115">
        <v>0</v>
      </c>
      <c r="K32" s="116">
        <v>0</v>
      </c>
    </row>
    <row r="33" spans="1:11" ht="14.1" customHeight="1" x14ac:dyDescent="0.2">
      <c r="A33" s="306">
        <v>32</v>
      </c>
      <c r="B33" s="307" t="s">
        <v>252</v>
      </c>
      <c r="C33" s="308"/>
      <c r="D33" s="113">
        <v>0.6832817185272575</v>
      </c>
      <c r="E33" s="115">
        <v>278</v>
      </c>
      <c r="F33" s="114">
        <v>277</v>
      </c>
      <c r="G33" s="114">
        <v>274</v>
      </c>
      <c r="H33" s="114">
        <v>308</v>
      </c>
      <c r="I33" s="140">
        <v>271</v>
      </c>
      <c r="J33" s="115">
        <v>7</v>
      </c>
      <c r="K33" s="116">
        <v>2.5830258302583027</v>
      </c>
    </row>
    <row r="34" spans="1:11" ht="14.1" customHeight="1" x14ac:dyDescent="0.2">
      <c r="A34" s="306">
        <v>33</v>
      </c>
      <c r="B34" s="307" t="s">
        <v>253</v>
      </c>
      <c r="C34" s="308"/>
      <c r="D34" s="113">
        <v>0.45715971095708596</v>
      </c>
      <c r="E34" s="115">
        <v>186</v>
      </c>
      <c r="F34" s="114">
        <v>176</v>
      </c>
      <c r="G34" s="114">
        <v>185</v>
      </c>
      <c r="H34" s="114">
        <v>176</v>
      </c>
      <c r="I34" s="140">
        <v>177</v>
      </c>
      <c r="J34" s="115">
        <v>9</v>
      </c>
      <c r="K34" s="116">
        <v>5.0847457627118642</v>
      </c>
    </row>
    <row r="35" spans="1:11" ht="14.1" customHeight="1" x14ac:dyDescent="0.2">
      <c r="A35" s="306">
        <v>34</v>
      </c>
      <c r="B35" s="307" t="s">
        <v>254</v>
      </c>
      <c r="C35" s="308"/>
      <c r="D35" s="113">
        <v>5.4097232463255178</v>
      </c>
      <c r="E35" s="115">
        <v>2201</v>
      </c>
      <c r="F35" s="114">
        <v>2256</v>
      </c>
      <c r="G35" s="114">
        <v>2293</v>
      </c>
      <c r="H35" s="114">
        <v>2261</v>
      </c>
      <c r="I35" s="140">
        <v>2236</v>
      </c>
      <c r="J35" s="115">
        <v>-35</v>
      </c>
      <c r="K35" s="116">
        <v>-1.5652951699463327</v>
      </c>
    </row>
    <row r="36" spans="1:11" ht="14.1" customHeight="1" x14ac:dyDescent="0.2">
      <c r="A36" s="306">
        <v>41</v>
      </c>
      <c r="B36" s="307" t="s">
        <v>255</v>
      </c>
      <c r="C36" s="308"/>
      <c r="D36" s="113">
        <v>0.13518163496042865</v>
      </c>
      <c r="E36" s="115">
        <v>55</v>
      </c>
      <c r="F36" s="114">
        <v>58</v>
      </c>
      <c r="G36" s="114">
        <v>60</v>
      </c>
      <c r="H36" s="114">
        <v>57</v>
      </c>
      <c r="I36" s="140">
        <v>57</v>
      </c>
      <c r="J36" s="115">
        <v>-2</v>
      </c>
      <c r="K36" s="116">
        <v>-3.5087719298245612</v>
      </c>
    </row>
    <row r="37" spans="1:11" ht="14.1" customHeight="1" x14ac:dyDescent="0.2">
      <c r="A37" s="306">
        <v>42</v>
      </c>
      <c r="B37" s="307" t="s">
        <v>256</v>
      </c>
      <c r="C37" s="308"/>
      <c r="D37" s="113" t="s">
        <v>513</v>
      </c>
      <c r="E37" s="115" t="s">
        <v>513</v>
      </c>
      <c r="F37" s="114">
        <v>10</v>
      </c>
      <c r="G37" s="114">
        <v>10</v>
      </c>
      <c r="H37" s="114" t="s">
        <v>513</v>
      </c>
      <c r="I37" s="140" t="s">
        <v>513</v>
      </c>
      <c r="J37" s="115" t="s">
        <v>513</v>
      </c>
      <c r="K37" s="116" t="s">
        <v>513</v>
      </c>
    </row>
    <row r="38" spans="1:11" ht="14.1" customHeight="1" x14ac:dyDescent="0.2">
      <c r="A38" s="306">
        <v>43</v>
      </c>
      <c r="B38" s="307" t="s">
        <v>257</v>
      </c>
      <c r="C38" s="308"/>
      <c r="D38" s="113">
        <v>0.38588212161431451</v>
      </c>
      <c r="E38" s="115">
        <v>157</v>
      </c>
      <c r="F38" s="114">
        <v>166</v>
      </c>
      <c r="G38" s="114">
        <v>160</v>
      </c>
      <c r="H38" s="114">
        <v>156</v>
      </c>
      <c r="I38" s="140">
        <v>159</v>
      </c>
      <c r="J38" s="115">
        <v>-2</v>
      </c>
      <c r="K38" s="116">
        <v>-1.2578616352201257</v>
      </c>
    </row>
    <row r="39" spans="1:11" ht="14.1" customHeight="1" x14ac:dyDescent="0.2">
      <c r="A39" s="306">
        <v>51</v>
      </c>
      <c r="B39" s="307" t="s">
        <v>258</v>
      </c>
      <c r="C39" s="308"/>
      <c r="D39" s="113">
        <v>5.857051565649118</v>
      </c>
      <c r="E39" s="115">
        <v>2383</v>
      </c>
      <c r="F39" s="114">
        <v>2416</v>
      </c>
      <c r="G39" s="114">
        <v>2406</v>
      </c>
      <c r="H39" s="114">
        <v>2398</v>
      </c>
      <c r="I39" s="140">
        <v>2408</v>
      </c>
      <c r="J39" s="115">
        <v>-25</v>
      </c>
      <c r="K39" s="116">
        <v>-1.0382059800664452</v>
      </c>
    </row>
    <row r="40" spans="1:11" ht="14.1" customHeight="1" x14ac:dyDescent="0.2">
      <c r="A40" s="306" t="s">
        <v>259</v>
      </c>
      <c r="B40" s="307" t="s">
        <v>260</v>
      </c>
      <c r="C40" s="308"/>
      <c r="D40" s="113">
        <v>5.5080371626603748</v>
      </c>
      <c r="E40" s="115">
        <v>2241</v>
      </c>
      <c r="F40" s="114">
        <v>2276</v>
      </c>
      <c r="G40" s="114">
        <v>2274</v>
      </c>
      <c r="H40" s="114">
        <v>2273</v>
      </c>
      <c r="I40" s="140">
        <v>2279</v>
      </c>
      <c r="J40" s="115">
        <v>-38</v>
      </c>
      <c r="K40" s="116">
        <v>-1.6673979815708644</v>
      </c>
    </row>
    <row r="41" spans="1:11" ht="14.1" customHeight="1" x14ac:dyDescent="0.2">
      <c r="A41" s="306"/>
      <c r="B41" s="307" t="s">
        <v>261</v>
      </c>
      <c r="C41" s="308"/>
      <c r="D41" s="113">
        <v>3.5663373150469448</v>
      </c>
      <c r="E41" s="115">
        <v>1451</v>
      </c>
      <c r="F41" s="114">
        <v>1472</v>
      </c>
      <c r="G41" s="114">
        <v>1495</v>
      </c>
      <c r="H41" s="114">
        <v>1525</v>
      </c>
      <c r="I41" s="140">
        <v>1509</v>
      </c>
      <c r="J41" s="115">
        <v>-58</v>
      </c>
      <c r="K41" s="116">
        <v>-3.8436050364479786</v>
      </c>
    </row>
    <row r="42" spans="1:11" ht="14.1" customHeight="1" x14ac:dyDescent="0.2">
      <c r="A42" s="306">
        <v>52</v>
      </c>
      <c r="B42" s="307" t="s">
        <v>262</v>
      </c>
      <c r="C42" s="308"/>
      <c r="D42" s="113">
        <v>5.041046060069803</v>
      </c>
      <c r="E42" s="115">
        <v>2051</v>
      </c>
      <c r="F42" s="114">
        <v>2188</v>
      </c>
      <c r="G42" s="114">
        <v>2150</v>
      </c>
      <c r="H42" s="114">
        <v>2141</v>
      </c>
      <c r="I42" s="140">
        <v>2125</v>
      </c>
      <c r="J42" s="115">
        <v>-74</v>
      </c>
      <c r="K42" s="116">
        <v>-3.4823529411764707</v>
      </c>
    </row>
    <row r="43" spans="1:11" ht="14.1" customHeight="1" x14ac:dyDescent="0.2">
      <c r="A43" s="306" t="s">
        <v>263</v>
      </c>
      <c r="B43" s="307" t="s">
        <v>264</v>
      </c>
      <c r="C43" s="308"/>
      <c r="D43" s="113">
        <v>4.9279850562847169</v>
      </c>
      <c r="E43" s="115">
        <v>2005</v>
      </c>
      <c r="F43" s="114">
        <v>2139</v>
      </c>
      <c r="G43" s="114">
        <v>2100</v>
      </c>
      <c r="H43" s="114">
        <v>2094</v>
      </c>
      <c r="I43" s="140">
        <v>2076</v>
      </c>
      <c r="J43" s="115">
        <v>-71</v>
      </c>
      <c r="K43" s="116">
        <v>-3.4200385356454719</v>
      </c>
    </row>
    <row r="44" spans="1:11" ht="14.1" customHeight="1" x14ac:dyDescent="0.2">
      <c r="A44" s="306">
        <v>53</v>
      </c>
      <c r="B44" s="307" t="s">
        <v>265</v>
      </c>
      <c r="C44" s="308"/>
      <c r="D44" s="113">
        <v>3.6523619918399448</v>
      </c>
      <c r="E44" s="115">
        <v>1486</v>
      </c>
      <c r="F44" s="114">
        <v>1594</v>
      </c>
      <c r="G44" s="114">
        <v>1608</v>
      </c>
      <c r="H44" s="114">
        <v>1635</v>
      </c>
      <c r="I44" s="140">
        <v>1624</v>
      </c>
      <c r="J44" s="115">
        <v>-138</v>
      </c>
      <c r="K44" s="116">
        <v>-8.4975369458128078</v>
      </c>
    </row>
    <row r="45" spans="1:11" ht="14.1" customHeight="1" x14ac:dyDescent="0.2">
      <c r="A45" s="306" t="s">
        <v>266</v>
      </c>
      <c r="B45" s="307" t="s">
        <v>267</v>
      </c>
      <c r="C45" s="308"/>
      <c r="D45" s="113">
        <v>3.605662881580888</v>
      </c>
      <c r="E45" s="115">
        <v>1467</v>
      </c>
      <c r="F45" s="114">
        <v>1574</v>
      </c>
      <c r="G45" s="114">
        <v>1587</v>
      </c>
      <c r="H45" s="114">
        <v>1619</v>
      </c>
      <c r="I45" s="140">
        <v>1610</v>
      </c>
      <c r="J45" s="115">
        <v>-143</v>
      </c>
      <c r="K45" s="116">
        <v>-8.8819875776397517</v>
      </c>
    </row>
    <row r="46" spans="1:11" ht="14.1" customHeight="1" x14ac:dyDescent="0.2">
      <c r="A46" s="306">
        <v>54</v>
      </c>
      <c r="B46" s="307" t="s">
        <v>268</v>
      </c>
      <c r="C46" s="308"/>
      <c r="D46" s="113">
        <v>20.397679791574497</v>
      </c>
      <c r="E46" s="115">
        <v>8299</v>
      </c>
      <c r="F46" s="114">
        <v>8725</v>
      </c>
      <c r="G46" s="114">
        <v>9003</v>
      </c>
      <c r="H46" s="114">
        <v>8889</v>
      </c>
      <c r="I46" s="140">
        <v>8924</v>
      </c>
      <c r="J46" s="115">
        <v>-625</v>
      </c>
      <c r="K46" s="116">
        <v>-7.0035858359480052</v>
      </c>
    </row>
    <row r="47" spans="1:11" ht="14.1" customHeight="1" x14ac:dyDescent="0.2">
      <c r="A47" s="306">
        <v>61</v>
      </c>
      <c r="B47" s="307" t="s">
        <v>269</v>
      </c>
      <c r="C47" s="308"/>
      <c r="D47" s="113">
        <v>1.0962001671336579</v>
      </c>
      <c r="E47" s="115">
        <v>446</v>
      </c>
      <c r="F47" s="114">
        <v>459</v>
      </c>
      <c r="G47" s="114">
        <v>469</v>
      </c>
      <c r="H47" s="114">
        <v>503</v>
      </c>
      <c r="I47" s="140">
        <v>491</v>
      </c>
      <c r="J47" s="115">
        <v>-45</v>
      </c>
      <c r="K47" s="116">
        <v>-9.1649694501018324</v>
      </c>
    </row>
    <row r="48" spans="1:11" ht="14.1" customHeight="1" x14ac:dyDescent="0.2">
      <c r="A48" s="306">
        <v>62</v>
      </c>
      <c r="B48" s="307" t="s">
        <v>270</v>
      </c>
      <c r="C48" s="308"/>
      <c r="D48" s="113">
        <v>11.623162758688492</v>
      </c>
      <c r="E48" s="115">
        <v>4729</v>
      </c>
      <c r="F48" s="114">
        <v>4879</v>
      </c>
      <c r="G48" s="114">
        <v>4752</v>
      </c>
      <c r="H48" s="114">
        <v>4825</v>
      </c>
      <c r="I48" s="140">
        <v>4724</v>
      </c>
      <c r="J48" s="115">
        <v>5</v>
      </c>
      <c r="K48" s="116">
        <v>0.10584250635055038</v>
      </c>
    </row>
    <row r="49" spans="1:11" ht="14.1" customHeight="1" x14ac:dyDescent="0.2">
      <c r="A49" s="306">
        <v>63</v>
      </c>
      <c r="B49" s="307" t="s">
        <v>271</v>
      </c>
      <c r="C49" s="308"/>
      <c r="D49" s="113">
        <v>7.0884333677432041</v>
      </c>
      <c r="E49" s="115">
        <v>2884</v>
      </c>
      <c r="F49" s="114">
        <v>3643</v>
      </c>
      <c r="G49" s="114">
        <v>3640</v>
      </c>
      <c r="H49" s="114">
        <v>3681</v>
      </c>
      <c r="I49" s="140">
        <v>3444</v>
      </c>
      <c r="J49" s="115">
        <v>-560</v>
      </c>
      <c r="K49" s="116">
        <v>-16.260162601626018</v>
      </c>
    </row>
    <row r="50" spans="1:11" ht="14.1" customHeight="1" x14ac:dyDescent="0.2">
      <c r="A50" s="306" t="s">
        <v>272</v>
      </c>
      <c r="B50" s="307" t="s">
        <v>273</v>
      </c>
      <c r="C50" s="308"/>
      <c r="D50" s="113">
        <v>0.55547362729194316</v>
      </c>
      <c r="E50" s="115">
        <v>226</v>
      </c>
      <c r="F50" s="114">
        <v>323</v>
      </c>
      <c r="G50" s="114">
        <v>260</v>
      </c>
      <c r="H50" s="114">
        <v>286</v>
      </c>
      <c r="I50" s="140">
        <v>298</v>
      </c>
      <c r="J50" s="115">
        <v>-72</v>
      </c>
      <c r="K50" s="116">
        <v>-24.161073825503355</v>
      </c>
    </row>
    <row r="51" spans="1:11" ht="14.1" customHeight="1" x14ac:dyDescent="0.2">
      <c r="A51" s="306" t="s">
        <v>274</v>
      </c>
      <c r="B51" s="307" t="s">
        <v>275</v>
      </c>
      <c r="C51" s="308"/>
      <c r="D51" s="113">
        <v>6.2183552081797178</v>
      </c>
      <c r="E51" s="115">
        <v>2530</v>
      </c>
      <c r="F51" s="114">
        <v>3162</v>
      </c>
      <c r="G51" s="114">
        <v>3238</v>
      </c>
      <c r="H51" s="114">
        <v>3260</v>
      </c>
      <c r="I51" s="140">
        <v>3018</v>
      </c>
      <c r="J51" s="115">
        <v>-488</v>
      </c>
      <c r="K51" s="116">
        <v>-16.16964877402253</v>
      </c>
    </row>
    <row r="52" spans="1:11" ht="14.1" customHeight="1" x14ac:dyDescent="0.2">
      <c r="A52" s="306">
        <v>71</v>
      </c>
      <c r="B52" s="307" t="s">
        <v>276</v>
      </c>
      <c r="C52" s="308"/>
      <c r="D52" s="113">
        <v>12.682495207196579</v>
      </c>
      <c r="E52" s="115">
        <v>5160</v>
      </c>
      <c r="F52" s="114">
        <v>5194</v>
      </c>
      <c r="G52" s="114">
        <v>5189</v>
      </c>
      <c r="H52" s="114">
        <v>5199</v>
      </c>
      <c r="I52" s="140">
        <v>5192</v>
      </c>
      <c r="J52" s="115">
        <v>-32</v>
      </c>
      <c r="K52" s="116">
        <v>-0.61633281972265019</v>
      </c>
    </row>
    <row r="53" spans="1:11" ht="14.1" customHeight="1" x14ac:dyDescent="0.2">
      <c r="A53" s="306" t="s">
        <v>277</v>
      </c>
      <c r="B53" s="307" t="s">
        <v>278</v>
      </c>
      <c r="C53" s="308"/>
      <c r="D53" s="113">
        <v>0.78896917858722904</v>
      </c>
      <c r="E53" s="115">
        <v>321</v>
      </c>
      <c r="F53" s="114">
        <v>331</v>
      </c>
      <c r="G53" s="114">
        <v>336</v>
      </c>
      <c r="H53" s="114">
        <v>344</v>
      </c>
      <c r="I53" s="140">
        <v>348</v>
      </c>
      <c r="J53" s="115">
        <v>-27</v>
      </c>
      <c r="K53" s="116">
        <v>-7.7586206896551726</v>
      </c>
    </row>
    <row r="54" spans="1:11" ht="14.1" customHeight="1" x14ac:dyDescent="0.2">
      <c r="A54" s="306" t="s">
        <v>279</v>
      </c>
      <c r="B54" s="307" t="s">
        <v>280</v>
      </c>
      <c r="C54" s="308"/>
      <c r="D54" s="113">
        <v>11.546969473528979</v>
      </c>
      <c r="E54" s="115">
        <v>4698</v>
      </c>
      <c r="F54" s="114">
        <v>4726</v>
      </c>
      <c r="G54" s="114">
        <v>4724</v>
      </c>
      <c r="H54" s="114">
        <v>4733</v>
      </c>
      <c r="I54" s="140">
        <v>4724</v>
      </c>
      <c r="J54" s="115">
        <v>-26</v>
      </c>
      <c r="K54" s="116">
        <v>-0.55038103302286201</v>
      </c>
    </row>
    <row r="55" spans="1:11" ht="14.1" customHeight="1" x14ac:dyDescent="0.2">
      <c r="A55" s="306">
        <v>72</v>
      </c>
      <c r="B55" s="307" t="s">
        <v>281</v>
      </c>
      <c r="C55" s="308"/>
      <c r="D55" s="113">
        <v>0.96101853217322908</v>
      </c>
      <c r="E55" s="115">
        <v>391</v>
      </c>
      <c r="F55" s="114">
        <v>393</v>
      </c>
      <c r="G55" s="114">
        <v>391</v>
      </c>
      <c r="H55" s="114">
        <v>403</v>
      </c>
      <c r="I55" s="140">
        <v>402</v>
      </c>
      <c r="J55" s="115">
        <v>-11</v>
      </c>
      <c r="K55" s="116">
        <v>-2.7363184079601992</v>
      </c>
    </row>
    <row r="56" spans="1:11" ht="14.1" customHeight="1" x14ac:dyDescent="0.2">
      <c r="A56" s="306" t="s">
        <v>282</v>
      </c>
      <c r="B56" s="307" t="s">
        <v>283</v>
      </c>
      <c r="C56" s="308"/>
      <c r="D56" s="113">
        <v>0.16713365776925723</v>
      </c>
      <c r="E56" s="115">
        <v>68</v>
      </c>
      <c r="F56" s="114">
        <v>68</v>
      </c>
      <c r="G56" s="114">
        <v>70</v>
      </c>
      <c r="H56" s="114">
        <v>70</v>
      </c>
      <c r="I56" s="140">
        <v>71</v>
      </c>
      <c r="J56" s="115">
        <v>-3</v>
      </c>
      <c r="K56" s="116">
        <v>-4.225352112676056</v>
      </c>
    </row>
    <row r="57" spans="1:11" ht="14.1" customHeight="1" x14ac:dyDescent="0.2">
      <c r="A57" s="306" t="s">
        <v>284</v>
      </c>
      <c r="B57" s="307" t="s">
        <v>285</v>
      </c>
      <c r="C57" s="308"/>
      <c r="D57" s="113">
        <v>0.57022071474217173</v>
      </c>
      <c r="E57" s="115">
        <v>232</v>
      </c>
      <c r="F57" s="114">
        <v>234</v>
      </c>
      <c r="G57" s="114">
        <v>230</v>
      </c>
      <c r="H57" s="114">
        <v>238</v>
      </c>
      <c r="I57" s="140">
        <v>238</v>
      </c>
      <c r="J57" s="115">
        <v>-6</v>
      </c>
      <c r="K57" s="116">
        <v>-2.5210084033613445</v>
      </c>
    </row>
    <row r="58" spans="1:11" ht="14.1" customHeight="1" x14ac:dyDescent="0.2">
      <c r="A58" s="306">
        <v>73</v>
      </c>
      <c r="B58" s="307" t="s">
        <v>286</v>
      </c>
      <c r="C58" s="308"/>
      <c r="D58" s="113">
        <v>0.72998082878631465</v>
      </c>
      <c r="E58" s="115">
        <v>297</v>
      </c>
      <c r="F58" s="114">
        <v>288</v>
      </c>
      <c r="G58" s="114">
        <v>288</v>
      </c>
      <c r="H58" s="114">
        <v>278</v>
      </c>
      <c r="I58" s="140">
        <v>282</v>
      </c>
      <c r="J58" s="115">
        <v>15</v>
      </c>
      <c r="K58" s="116">
        <v>5.3191489361702127</v>
      </c>
    </row>
    <row r="59" spans="1:11" ht="14.1" customHeight="1" x14ac:dyDescent="0.2">
      <c r="A59" s="306" t="s">
        <v>287</v>
      </c>
      <c r="B59" s="307" t="s">
        <v>288</v>
      </c>
      <c r="C59" s="308"/>
      <c r="D59" s="113">
        <v>0.48173819004080026</v>
      </c>
      <c r="E59" s="115">
        <v>196</v>
      </c>
      <c r="F59" s="114">
        <v>190</v>
      </c>
      <c r="G59" s="114">
        <v>186</v>
      </c>
      <c r="H59" s="114">
        <v>182</v>
      </c>
      <c r="I59" s="140">
        <v>182</v>
      </c>
      <c r="J59" s="115">
        <v>14</v>
      </c>
      <c r="K59" s="116">
        <v>7.6923076923076925</v>
      </c>
    </row>
    <row r="60" spans="1:11" ht="14.1" customHeight="1" x14ac:dyDescent="0.2">
      <c r="A60" s="306">
        <v>81</v>
      </c>
      <c r="B60" s="307" t="s">
        <v>289</v>
      </c>
      <c r="C60" s="308"/>
      <c r="D60" s="113">
        <v>3.7260974290910878</v>
      </c>
      <c r="E60" s="115">
        <v>1516</v>
      </c>
      <c r="F60" s="114">
        <v>1550</v>
      </c>
      <c r="G60" s="114">
        <v>1549</v>
      </c>
      <c r="H60" s="114">
        <v>1562</v>
      </c>
      <c r="I60" s="140">
        <v>1573</v>
      </c>
      <c r="J60" s="115">
        <v>-57</v>
      </c>
      <c r="K60" s="116">
        <v>-3.6236490781945325</v>
      </c>
    </row>
    <row r="61" spans="1:11" ht="14.1" customHeight="1" x14ac:dyDescent="0.2">
      <c r="A61" s="306" t="s">
        <v>290</v>
      </c>
      <c r="B61" s="307" t="s">
        <v>291</v>
      </c>
      <c r="C61" s="308"/>
      <c r="D61" s="113">
        <v>1.2338396500024578</v>
      </c>
      <c r="E61" s="115">
        <v>502</v>
      </c>
      <c r="F61" s="114">
        <v>502</v>
      </c>
      <c r="G61" s="114">
        <v>502</v>
      </c>
      <c r="H61" s="114">
        <v>505</v>
      </c>
      <c r="I61" s="140">
        <v>526</v>
      </c>
      <c r="J61" s="115">
        <v>-24</v>
      </c>
      <c r="K61" s="116">
        <v>-4.5627376425855513</v>
      </c>
    </row>
    <row r="62" spans="1:11" ht="14.1" customHeight="1" x14ac:dyDescent="0.2">
      <c r="A62" s="306" t="s">
        <v>292</v>
      </c>
      <c r="B62" s="307" t="s">
        <v>293</v>
      </c>
      <c r="C62" s="308"/>
      <c r="D62" s="113">
        <v>1.3075750872536007</v>
      </c>
      <c r="E62" s="115">
        <v>532</v>
      </c>
      <c r="F62" s="114">
        <v>556</v>
      </c>
      <c r="G62" s="114">
        <v>553</v>
      </c>
      <c r="H62" s="114">
        <v>576</v>
      </c>
      <c r="I62" s="140">
        <v>592</v>
      </c>
      <c r="J62" s="115">
        <v>-60</v>
      </c>
      <c r="K62" s="116">
        <v>-10.135135135135135</v>
      </c>
    </row>
    <row r="63" spans="1:11" ht="14.1" customHeight="1" x14ac:dyDescent="0.2">
      <c r="A63" s="306"/>
      <c r="B63" s="307" t="s">
        <v>294</v>
      </c>
      <c r="C63" s="308"/>
      <c r="D63" s="113">
        <v>1.1527306690262007</v>
      </c>
      <c r="E63" s="115">
        <v>469</v>
      </c>
      <c r="F63" s="114">
        <v>476</v>
      </c>
      <c r="G63" s="114">
        <v>477</v>
      </c>
      <c r="H63" s="114">
        <v>500</v>
      </c>
      <c r="I63" s="140">
        <v>529</v>
      </c>
      <c r="J63" s="115">
        <v>-60</v>
      </c>
      <c r="K63" s="116">
        <v>-11.342155009451796</v>
      </c>
    </row>
    <row r="64" spans="1:11" ht="14.1" customHeight="1" x14ac:dyDescent="0.2">
      <c r="A64" s="306" t="s">
        <v>295</v>
      </c>
      <c r="B64" s="307" t="s">
        <v>296</v>
      </c>
      <c r="C64" s="308"/>
      <c r="D64" s="113">
        <v>6.8819741434400034E-2</v>
      </c>
      <c r="E64" s="115">
        <v>28</v>
      </c>
      <c r="F64" s="114">
        <v>25</v>
      </c>
      <c r="G64" s="114">
        <v>26</v>
      </c>
      <c r="H64" s="114">
        <v>23</v>
      </c>
      <c r="I64" s="140">
        <v>18</v>
      </c>
      <c r="J64" s="115">
        <v>10</v>
      </c>
      <c r="K64" s="116">
        <v>55.555555555555557</v>
      </c>
    </row>
    <row r="65" spans="1:11" ht="14.1" customHeight="1" x14ac:dyDescent="0.2">
      <c r="A65" s="306" t="s">
        <v>297</v>
      </c>
      <c r="B65" s="307" t="s">
        <v>298</v>
      </c>
      <c r="C65" s="308"/>
      <c r="D65" s="113">
        <v>0.64395615199331468</v>
      </c>
      <c r="E65" s="115">
        <v>262</v>
      </c>
      <c r="F65" s="114">
        <v>272</v>
      </c>
      <c r="G65" s="114">
        <v>272</v>
      </c>
      <c r="H65" s="114">
        <v>269</v>
      </c>
      <c r="I65" s="140">
        <v>246</v>
      </c>
      <c r="J65" s="115">
        <v>16</v>
      </c>
      <c r="K65" s="116">
        <v>6.5040650406504064</v>
      </c>
    </row>
    <row r="66" spans="1:11" ht="14.1" customHeight="1" x14ac:dyDescent="0.2">
      <c r="A66" s="306">
        <v>82</v>
      </c>
      <c r="B66" s="307" t="s">
        <v>299</v>
      </c>
      <c r="C66" s="308"/>
      <c r="D66" s="113">
        <v>1.9122056727129726</v>
      </c>
      <c r="E66" s="115">
        <v>778</v>
      </c>
      <c r="F66" s="114">
        <v>791</v>
      </c>
      <c r="G66" s="114">
        <v>817</v>
      </c>
      <c r="H66" s="114">
        <v>844</v>
      </c>
      <c r="I66" s="140">
        <v>847</v>
      </c>
      <c r="J66" s="115">
        <v>-69</v>
      </c>
      <c r="K66" s="116">
        <v>-8.1463990554899652</v>
      </c>
    </row>
    <row r="67" spans="1:11" ht="14.1" customHeight="1" x14ac:dyDescent="0.2">
      <c r="A67" s="306" t="s">
        <v>300</v>
      </c>
      <c r="B67" s="307" t="s">
        <v>301</v>
      </c>
      <c r="C67" s="308"/>
      <c r="D67" s="113">
        <v>0.72998082878631465</v>
      </c>
      <c r="E67" s="115">
        <v>297</v>
      </c>
      <c r="F67" s="114">
        <v>303</v>
      </c>
      <c r="G67" s="114">
        <v>308</v>
      </c>
      <c r="H67" s="114">
        <v>327</v>
      </c>
      <c r="I67" s="140">
        <v>324</v>
      </c>
      <c r="J67" s="115">
        <v>-27</v>
      </c>
      <c r="K67" s="116">
        <v>-8.3333333333333339</v>
      </c>
    </row>
    <row r="68" spans="1:11" ht="14.1" customHeight="1" x14ac:dyDescent="0.2">
      <c r="A68" s="306" t="s">
        <v>302</v>
      </c>
      <c r="B68" s="307" t="s">
        <v>303</v>
      </c>
      <c r="C68" s="308"/>
      <c r="D68" s="113">
        <v>0.89219879073882913</v>
      </c>
      <c r="E68" s="115">
        <v>363</v>
      </c>
      <c r="F68" s="114">
        <v>380</v>
      </c>
      <c r="G68" s="114">
        <v>392</v>
      </c>
      <c r="H68" s="114">
        <v>395</v>
      </c>
      <c r="I68" s="140">
        <v>404</v>
      </c>
      <c r="J68" s="115">
        <v>-41</v>
      </c>
      <c r="K68" s="116">
        <v>-10.148514851485148</v>
      </c>
    </row>
    <row r="69" spans="1:11" ht="14.1" customHeight="1" x14ac:dyDescent="0.2">
      <c r="A69" s="306">
        <v>83</v>
      </c>
      <c r="B69" s="307" t="s">
        <v>304</v>
      </c>
      <c r="C69" s="308"/>
      <c r="D69" s="113">
        <v>3.8760261515017449</v>
      </c>
      <c r="E69" s="115">
        <v>1577</v>
      </c>
      <c r="F69" s="114">
        <v>1587</v>
      </c>
      <c r="G69" s="114">
        <v>1557</v>
      </c>
      <c r="H69" s="114">
        <v>1563</v>
      </c>
      <c r="I69" s="140">
        <v>1538</v>
      </c>
      <c r="J69" s="115">
        <v>39</v>
      </c>
      <c r="K69" s="116">
        <v>2.5357607282184653</v>
      </c>
    </row>
    <row r="70" spans="1:11" ht="14.1" customHeight="1" x14ac:dyDescent="0.2">
      <c r="A70" s="306" t="s">
        <v>305</v>
      </c>
      <c r="B70" s="307" t="s">
        <v>306</v>
      </c>
      <c r="C70" s="308"/>
      <c r="D70" s="113">
        <v>3.0231529272968589</v>
      </c>
      <c r="E70" s="115">
        <v>1230</v>
      </c>
      <c r="F70" s="114">
        <v>1227</v>
      </c>
      <c r="G70" s="114">
        <v>1195</v>
      </c>
      <c r="H70" s="114">
        <v>1221</v>
      </c>
      <c r="I70" s="140">
        <v>1198</v>
      </c>
      <c r="J70" s="115">
        <v>32</v>
      </c>
      <c r="K70" s="116">
        <v>2.671118530884808</v>
      </c>
    </row>
    <row r="71" spans="1:11" ht="14.1" customHeight="1" x14ac:dyDescent="0.2">
      <c r="A71" s="306"/>
      <c r="B71" s="307" t="s">
        <v>307</v>
      </c>
      <c r="C71" s="308"/>
      <c r="D71" s="113">
        <v>1.9859411099641153</v>
      </c>
      <c r="E71" s="115">
        <v>808</v>
      </c>
      <c r="F71" s="114">
        <v>813</v>
      </c>
      <c r="G71" s="114">
        <v>804</v>
      </c>
      <c r="H71" s="114">
        <v>815</v>
      </c>
      <c r="I71" s="140">
        <v>816</v>
      </c>
      <c r="J71" s="115">
        <v>-8</v>
      </c>
      <c r="K71" s="116">
        <v>-0.98039215686274506</v>
      </c>
    </row>
    <row r="72" spans="1:11" ht="14.1" customHeight="1" x14ac:dyDescent="0.2">
      <c r="A72" s="306">
        <v>84</v>
      </c>
      <c r="B72" s="307" t="s">
        <v>308</v>
      </c>
      <c r="C72" s="308"/>
      <c r="D72" s="113">
        <v>1.1478149732094578</v>
      </c>
      <c r="E72" s="115">
        <v>467</v>
      </c>
      <c r="F72" s="114">
        <v>480</v>
      </c>
      <c r="G72" s="114">
        <v>493</v>
      </c>
      <c r="H72" s="114">
        <v>500</v>
      </c>
      <c r="I72" s="140">
        <v>462</v>
      </c>
      <c r="J72" s="115">
        <v>5</v>
      </c>
      <c r="K72" s="116">
        <v>1.0822510822510822</v>
      </c>
    </row>
    <row r="73" spans="1:11" ht="14.1" customHeight="1" x14ac:dyDescent="0.2">
      <c r="A73" s="306" t="s">
        <v>309</v>
      </c>
      <c r="B73" s="307" t="s">
        <v>310</v>
      </c>
      <c r="C73" s="308"/>
      <c r="D73" s="113">
        <v>6.8819741434400034E-2</v>
      </c>
      <c r="E73" s="115">
        <v>28</v>
      </c>
      <c r="F73" s="114">
        <v>28</v>
      </c>
      <c r="G73" s="114">
        <v>27</v>
      </c>
      <c r="H73" s="114">
        <v>32</v>
      </c>
      <c r="I73" s="140">
        <v>29</v>
      </c>
      <c r="J73" s="115">
        <v>-1</v>
      </c>
      <c r="K73" s="116">
        <v>-3.4482758620689653</v>
      </c>
    </row>
    <row r="74" spans="1:11" ht="14.1" customHeight="1" x14ac:dyDescent="0.2">
      <c r="A74" s="306" t="s">
        <v>311</v>
      </c>
      <c r="B74" s="307" t="s">
        <v>312</v>
      </c>
      <c r="C74" s="308"/>
      <c r="D74" s="113">
        <v>5.8988349800914316E-2</v>
      </c>
      <c r="E74" s="115">
        <v>24</v>
      </c>
      <c r="F74" s="114">
        <v>24</v>
      </c>
      <c r="G74" s="114">
        <v>20</v>
      </c>
      <c r="H74" s="114">
        <v>21</v>
      </c>
      <c r="I74" s="140">
        <v>22</v>
      </c>
      <c r="J74" s="115">
        <v>2</v>
      </c>
      <c r="K74" s="116">
        <v>9.0909090909090917</v>
      </c>
    </row>
    <row r="75" spans="1:11" ht="14.1" customHeight="1" x14ac:dyDescent="0.2">
      <c r="A75" s="306" t="s">
        <v>313</v>
      </c>
      <c r="B75" s="307" t="s">
        <v>314</v>
      </c>
      <c r="C75" s="308"/>
      <c r="D75" s="113">
        <v>8.3566828884628616E-2</v>
      </c>
      <c r="E75" s="115">
        <v>34</v>
      </c>
      <c r="F75" s="114">
        <v>39</v>
      </c>
      <c r="G75" s="114">
        <v>39</v>
      </c>
      <c r="H75" s="114">
        <v>35</v>
      </c>
      <c r="I75" s="140">
        <v>35</v>
      </c>
      <c r="J75" s="115">
        <v>-1</v>
      </c>
      <c r="K75" s="116">
        <v>-2.8571428571428572</v>
      </c>
    </row>
    <row r="76" spans="1:11" ht="14.1" customHeight="1" x14ac:dyDescent="0.2">
      <c r="A76" s="306">
        <v>91</v>
      </c>
      <c r="B76" s="307" t="s">
        <v>315</v>
      </c>
      <c r="C76" s="308"/>
      <c r="D76" s="113">
        <v>9.5856068426485766E-2</v>
      </c>
      <c r="E76" s="115">
        <v>39</v>
      </c>
      <c r="F76" s="114">
        <v>40</v>
      </c>
      <c r="G76" s="114">
        <v>41</v>
      </c>
      <c r="H76" s="114">
        <v>35</v>
      </c>
      <c r="I76" s="140">
        <v>33</v>
      </c>
      <c r="J76" s="115">
        <v>6</v>
      </c>
      <c r="K76" s="116">
        <v>18.181818181818183</v>
      </c>
    </row>
    <row r="77" spans="1:11" ht="14.1" customHeight="1" x14ac:dyDescent="0.2">
      <c r="A77" s="306">
        <v>92</v>
      </c>
      <c r="B77" s="307" t="s">
        <v>316</v>
      </c>
      <c r="C77" s="308"/>
      <c r="D77" s="113">
        <v>0.34164085926362875</v>
      </c>
      <c r="E77" s="115">
        <v>139</v>
      </c>
      <c r="F77" s="114">
        <v>121</v>
      </c>
      <c r="G77" s="114">
        <v>134</v>
      </c>
      <c r="H77" s="114">
        <v>133</v>
      </c>
      <c r="I77" s="140">
        <v>130</v>
      </c>
      <c r="J77" s="115">
        <v>9</v>
      </c>
      <c r="K77" s="116">
        <v>6.9230769230769234</v>
      </c>
    </row>
    <row r="78" spans="1:11" ht="14.1" customHeight="1" x14ac:dyDescent="0.2">
      <c r="A78" s="306">
        <v>93</v>
      </c>
      <c r="B78" s="307" t="s">
        <v>317</v>
      </c>
      <c r="C78" s="308"/>
      <c r="D78" s="113">
        <v>9.0940372609742914E-2</v>
      </c>
      <c r="E78" s="115">
        <v>37</v>
      </c>
      <c r="F78" s="114">
        <v>36</v>
      </c>
      <c r="G78" s="114">
        <v>43</v>
      </c>
      <c r="H78" s="114">
        <v>40</v>
      </c>
      <c r="I78" s="140">
        <v>40</v>
      </c>
      <c r="J78" s="115">
        <v>-3</v>
      </c>
      <c r="K78" s="116">
        <v>-7.5</v>
      </c>
    </row>
    <row r="79" spans="1:11" ht="14.1" customHeight="1" x14ac:dyDescent="0.2">
      <c r="A79" s="306">
        <v>94</v>
      </c>
      <c r="B79" s="307" t="s">
        <v>318</v>
      </c>
      <c r="C79" s="308"/>
      <c r="D79" s="113">
        <v>0.48419603794917171</v>
      </c>
      <c r="E79" s="115">
        <v>197</v>
      </c>
      <c r="F79" s="114">
        <v>204</v>
      </c>
      <c r="G79" s="114">
        <v>208</v>
      </c>
      <c r="H79" s="114">
        <v>210</v>
      </c>
      <c r="I79" s="140">
        <v>209</v>
      </c>
      <c r="J79" s="115">
        <v>-12</v>
      </c>
      <c r="K79" s="116">
        <v>-5.741626794258373</v>
      </c>
    </row>
    <row r="80" spans="1:11" ht="14.1" customHeight="1" x14ac:dyDescent="0.2">
      <c r="A80" s="306" t="s">
        <v>319</v>
      </c>
      <c r="B80" s="307" t="s">
        <v>320</v>
      </c>
      <c r="C80" s="308"/>
      <c r="D80" s="113" t="s">
        <v>513</v>
      </c>
      <c r="E80" s="115" t="s">
        <v>513</v>
      </c>
      <c r="F80" s="114">
        <v>0</v>
      </c>
      <c r="G80" s="114">
        <v>0</v>
      </c>
      <c r="H80" s="114" t="s">
        <v>513</v>
      </c>
      <c r="I80" s="140" t="s">
        <v>513</v>
      </c>
      <c r="J80" s="115" t="s">
        <v>513</v>
      </c>
      <c r="K80" s="116" t="s">
        <v>513</v>
      </c>
    </row>
    <row r="81" spans="1:11" ht="14.1" customHeight="1" x14ac:dyDescent="0.2">
      <c r="A81" s="310" t="s">
        <v>321</v>
      </c>
      <c r="B81" s="311" t="s">
        <v>333</v>
      </c>
      <c r="C81" s="312"/>
      <c r="D81" s="125">
        <v>4.5568500221206314</v>
      </c>
      <c r="E81" s="143">
        <v>1854</v>
      </c>
      <c r="F81" s="144">
        <v>1931</v>
      </c>
      <c r="G81" s="144">
        <v>1934</v>
      </c>
      <c r="H81" s="144">
        <v>1964</v>
      </c>
      <c r="I81" s="145">
        <v>1901</v>
      </c>
      <c r="J81" s="143">
        <v>-47</v>
      </c>
      <c r="K81" s="146">
        <v>-2.4723829563387691</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20" t="s">
        <v>323</v>
      </c>
      <c r="B85" s="620"/>
      <c r="C85" s="620"/>
      <c r="D85" s="620"/>
      <c r="E85" s="620"/>
      <c r="F85" s="620"/>
      <c r="G85" s="620"/>
      <c r="H85" s="620"/>
      <c r="I85" s="620"/>
      <c r="J85" s="620"/>
      <c r="K85" s="620"/>
    </row>
    <row r="86" spans="1:11" ht="18" customHeight="1" x14ac:dyDescent="0.2">
      <c r="A86" s="620"/>
      <c r="B86" s="620"/>
      <c r="C86" s="620"/>
      <c r="D86" s="620"/>
      <c r="E86" s="620"/>
      <c r="F86" s="620"/>
      <c r="G86" s="620"/>
      <c r="H86" s="620"/>
      <c r="I86" s="620"/>
      <c r="J86" s="620"/>
      <c r="K86" s="620"/>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election activeCell="A2" sqref="A2"/>
    </sheetView>
  </sheetViews>
  <sheetFormatPr baseColWidth="10" defaultColWidth="7.75" defaultRowHeight="15.95" customHeight="1" x14ac:dyDescent="0.2"/>
  <cols>
    <col min="1" max="1" width="3.625" style="401" customWidth="1"/>
    <col min="2" max="2" width="3.125" style="402" customWidth="1"/>
    <col min="3" max="3" width="3.25" style="401" customWidth="1"/>
    <col min="4" max="4" width="5.625" style="402" customWidth="1"/>
    <col min="5" max="5" width="15.5" style="402" customWidth="1"/>
    <col min="6" max="11" width="8.5" style="403" customWidth="1"/>
    <col min="12" max="12" width="7.625" style="404"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22" t="s">
        <v>334</v>
      </c>
      <c r="B3" s="622"/>
      <c r="C3" s="622"/>
      <c r="D3" s="622"/>
      <c r="E3" s="622"/>
      <c r="F3" s="622"/>
      <c r="G3" s="622"/>
      <c r="H3" s="622"/>
      <c r="I3" s="622"/>
      <c r="J3" s="622"/>
      <c r="K3" s="622"/>
      <c r="L3" s="62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23" t="s">
        <v>335</v>
      </c>
      <c r="B5" s="623"/>
      <c r="C5" s="623"/>
      <c r="D5" s="623"/>
      <c r="E5" s="336"/>
      <c r="F5" s="336"/>
      <c r="G5" s="336"/>
      <c r="H5" s="336"/>
      <c r="I5" s="337"/>
      <c r="J5" s="337"/>
      <c r="K5" s="336"/>
      <c r="L5" s="336"/>
    </row>
    <row r="6" spans="1:17" s="553" customFormat="1" ht="35.1" customHeight="1" x14ac:dyDescent="0.25">
      <c r="A6" s="634" t="s">
        <v>519</v>
      </c>
      <c r="B6" s="635"/>
      <c r="C6" s="635"/>
      <c r="D6" s="635"/>
      <c r="E6" s="635"/>
      <c r="F6" s="635"/>
      <c r="G6" s="635"/>
      <c r="H6" s="635"/>
      <c r="I6" s="635"/>
      <c r="J6" s="635"/>
      <c r="K6" s="635"/>
      <c r="L6" s="635"/>
    </row>
    <row r="7" spans="1:17" s="91" customFormat="1" ht="12" customHeight="1" x14ac:dyDescent="0.2">
      <c r="A7" s="624" t="s">
        <v>336</v>
      </c>
      <c r="B7" s="624"/>
      <c r="C7" s="624"/>
      <c r="D7" s="624"/>
      <c r="E7" s="624"/>
      <c r="F7" s="627" t="s">
        <v>104</v>
      </c>
      <c r="G7" s="628"/>
      <c r="H7" s="628"/>
      <c r="I7" s="628"/>
      <c r="J7" s="628"/>
      <c r="K7" s="628"/>
      <c r="L7" s="629"/>
      <c r="M7" s="96"/>
      <c r="N7" s="96"/>
      <c r="O7" s="96"/>
      <c r="P7" s="96"/>
      <c r="Q7" s="96"/>
    </row>
    <row r="8" spans="1:17" ht="21.75" customHeight="1" x14ac:dyDescent="0.2">
      <c r="A8" s="624"/>
      <c r="B8" s="624"/>
      <c r="C8" s="624"/>
      <c r="D8" s="624"/>
      <c r="E8" s="624"/>
      <c r="F8" s="630" t="s">
        <v>335</v>
      </c>
      <c r="G8" s="630" t="s">
        <v>337</v>
      </c>
      <c r="H8" s="630" t="s">
        <v>338</v>
      </c>
      <c r="I8" s="630" t="s">
        <v>339</v>
      </c>
      <c r="J8" s="630" t="s">
        <v>340</v>
      </c>
      <c r="K8" s="632" t="s">
        <v>341</v>
      </c>
      <c r="L8" s="633"/>
    </row>
    <row r="9" spans="1:17" ht="12" customHeight="1" x14ac:dyDescent="0.2">
      <c r="A9" s="624"/>
      <c r="B9" s="624"/>
      <c r="C9" s="624"/>
      <c r="D9" s="624"/>
      <c r="E9" s="624"/>
      <c r="F9" s="631"/>
      <c r="G9" s="631"/>
      <c r="H9" s="631"/>
      <c r="I9" s="631"/>
      <c r="J9" s="631"/>
      <c r="K9" s="338" t="s">
        <v>102</v>
      </c>
      <c r="L9" s="339" t="s">
        <v>342</v>
      </c>
    </row>
    <row r="10" spans="1:17" ht="12" customHeight="1" x14ac:dyDescent="0.2">
      <c r="A10" s="625"/>
      <c r="B10" s="625"/>
      <c r="C10" s="625"/>
      <c r="D10" s="625"/>
      <c r="E10" s="626"/>
      <c r="F10" s="340">
        <v>1</v>
      </c>
      <c r="G10" s="341">
        <v>2</v>
      </c>
      <c r="H10" s="341">
        <v>3</v>
      </c>
      <c r="I10" s="341">
        <v>4</v>
      </c>
      <c r="J10" s="341">
        <v>5</v>
      </c>
      <c r="K10" s="341">
        <v>6</v>
      </c>
      <c r="L10" s="341">
        <v>7</v>
      </c>
      <c r="M10" s="101"/>
    </row>
    <row r="11" spans="1:17" s="110" customFormat="1" ht="27.75" customHeight="1" x14ac:dyDescent="0.2">
      <c r="A11" s="636" t="s">
        <v>343</v>
      </c>
      <c r="B11" s="637"/>
      <c r="C11" s="637"/>
      <c r="D11" s="637"/>
      <c r="E11" s="638"/>
      <c r="F11" s="342"/>
      <c r="G11" s="342"/>
      <c r="H11" s="342"/>
      <c r="I11" s="342"/>
      <c r="J11" s="343"/>
      <c r="K11" s="342"/>
      <c r="L11" s="343"/>
    </row>
    <row r="12" spans="1:17" s="110" customFormat="1" ht="15.75" customHeight="1" x14ac:dyDescent="0.2">
      <c r="A12" s="344" t="s">
        <v>104</v>
      </c>
      <c r="B12" s="345"/>
      <c r="C12" s="346"/>
      <c r="D12" s="346"/>
      <c r="E12" s="347"/>
      <c r="F12" s="535">
        <v>13426</v>
      </c>
      <c r="G12" s="535">
        <v>12858</v>
      </c>
      <c r="H12" s="535">
        <v>17692</v>
      </c>
      <c r="I12" s="535">
        <v>13113</v>
      </c>
      <c r="J12" s="536">
        <v>13915</v>
      </c>
      <c r="K12" s="537">
        <v>-489</v>
      </c>
      <c r="L12" s="348">
        <v>-3.514193316564858</v>
      </c>
    </row>
    <row r="13" spans="1:17" s="110" customFormat="1" ht="15" customHeight="1" x14ac:dyDescent="0.2">
      <c r="A13" s="349" t="s">
        <v>344</v>
      </c>
      <c r="B13" s="350" t="s">
        <v>345</v>
      </c>
      <c r="C13" s="346"/>
      <c r="D13" s="346"/>
      <c r="E13" s="347"/>
      <c r="F13" s="535">
        <v>8129</v>
      </c>
      <c r="G13" s="535">
        <v>7536</v>
      </c>
      <c r="H13" s="535">
        <v>10751</v>
      </c>
      <c r="I13" s="535">
        <v>8132</v>
      </c>
      <c r="J13" s="536">
        <v>8484</v>
      </c>
      <c r="K13" s="537">
        <v>-355</v>
      </c>
      <c r="L13" s="348">
        <v>-4.1843470061291841</v>
      </c>
    </row>
    <row r="14" spans="1:17" s="110" customFormat="1" ht="22.5" customHeight="1" x14ac:dyDescent="0.2">
      <c r="A14" s="349"/>
      <c r="B14" s="350" t="s">
        <v>346</v>
      </c>
      <c r="C14" s="346"/>
      <c r="D14" s="346"/>
      <c r="E14" s="347"/>
      <c r="F14" s="535">
        <v>5297</v>
      </c>
      <c r="G14" s="535">
        <v>5322</v>
      </c>
      <c r="H14" s="535">
        <v>6941</v>
      </c>
      <c r="I14" s="535">
        <v>4981</v>
      </c>
      <c r="J14" s="536">
        <v>5431</v>
      </c>
      <c r="K14" s="537">
        <v>-134</v>
      </c>
      <c r="L14" s="348">
        <v>-2.4673172528079546</v>
      </c>
    </row>
    <row r="15" spans="1:17" s="110" customFormat="1" ht="15" customHeight="1" x14ac:dyDescent="0.2">
      <c r="A15" s="349" t="s">
        <v>347</v>
      </c>
      <c r="B15" s="350" t="s">
        <v>108</v>
      </c>
      <c r="C15" s="346"/>
      <c r="D15" s="346"/>
      <c r="E15" s="347"/>
      <c r="F15" s="535">
        <v>2643</v>
      </c>
      <c r="G15" s="535">
        <v>2564</v>
      </c>
      <c r="H15" s="535">
        <v>5906</v>
      </c>
      <c r="I15" s="535">
        <v>2739</v>
      </c>
      <c r="J15" s="536">
        <v>2785</v>
      </c>
      <c r="K15" s="537">
        <v>-142</v>
      </c>
      <c r="L15" s="348">
        <v>-5.0987432675044886</v>
      </c>
    </row>
    <row r="16" spans="1:17" s="110" customFormat="1" ht="15" customHeight="1" x14ac:dyDescent="0.2">
      <c r="A16" s="349"/>
      <c r="B16" s="350" t="s">
        <v>109</v>
      </c>
      <c r="C16" s="346"/>
      <c r="D16" s="346"/>
      <c r="E16" s="347"/>
      <c r="F16" s="535">
        <v>9434</v>
      </c>
      <c r="G16" s="535">
        <v>8952</v>
      </c>
      <c r="H16" s="535">
        <v>10328</v>
      </c>
      <c r="I16" s="535">
        <v>9217</v>
      </c>
      <c r="J16" s="536">
        <v>9810</v>
      </c>
      <c r="K16" s="537">
        <v>-376</v>
      </c>
      <c r="L16" s="348">
        <v>-3.8328236493374108</v>
      </c>
    </row>
    <row r="17" spans="1:12" s="110" customFormat="1" ht="15" customHeight="1" x14ac:dyDescent="0.2">
      <c r="A17" s="349"/>
      <c r="B17" s="350" t="s">
        <v>110</v>
      </c>
      <c r="C17" s="346"/>
      <c r="D17" s="346"/>
      <c r="E17" s="347"/>
      <c r="F17" s="535">
        <v>1205</v>
      </c>
      <c r="G17" s="535">
        <v>1221</v>
      </c>
      <c r="H17" s="535">
        <v>1318</v>
      </c>
      <c r="I17" s="535">
        <v>1005</v>
      </c>
      <c r="J17" s="536">
        <v>1145</v>
      </c>
      <c r="K17" s="537">
        <v>60</v>
      </c>
      <c r="L17" s="348">
        <v>5.2401746724890828</v>
      </c>
    </row>
    <row r="18" spans="1:12" s="110" customFormat="1" ht="15" customHeight="1" x14ac:dyDescent="0.2">
      <c r="A18" s="349"/>
      <c r="B18" s="350" t="s">
        <v>111</v>
      </c>
      <c r="C18" s="346"/>
      <c r="D18" s="346"/>
      <c r="E18" s="347"/>
      <c r="F18" s="535">
        <v>144</v>
      </c>
      <c r="G18" s="535">
        <v>121</v>
      </c>
      <c r="H18" s="535">
        <v>140</v>
      </c>
      <c r="I18" s="535">
        <v>152</v>
      </c>
      <c r="J18" s="536">
        <v>175</v>
      </c>
      <c r="K18" s="537">
        <v>-31</v>
      </c>
      <c r="L18" s="348">
        <v>-17.714285714285715</v>
      </c>
    </row>
    <row r="19" spans="1:12" s="110" customFormat="1" ht="15" customHeight="1" x14ac:dyDescent="0.2">
      <c r="A19" s="118" t="s">
        <v>113</v>
      </c>
      <c r="B19" s="119" t="s">
        <v>181</v>
      </c>
      <c r="C19" s="346"/>
      <c r="D19" s="346"/>
      <c r="E19" s="347"/>
      <c r="F19" s="535">
        <v>8686</v>
      </c>
      <c r="G19" s="535">
        <v>7987</v>
      </c>
      <c r="H19" s="535">
        <v>12521</v>
      </c>
      <c r="I19" s="535">
        <v>8626</v>
      </c>
      <c r="J19" s="536">
        <v>9203</v>
      </c>
      <c r="K19" s="537">
        <v>-517</v>
      </c>
      <c r="L19" s="348">
        <v>-5.6177333478213622</v>
      </c>
    </row>
    <row r="20" spans="1:12" s="110" customFormat="1" ht="15" customHeight="1" x14ac:dyDescent="0.2">
      <c r="A20" s="118"/>
      <c r="B20" s="119" t="s">
        <v>182</v>
      </c>
      <c r="C20" s="346"/>
      <c r="D20" s="346"/>
      <c r="E20" s="347"/>
      <c r="F20" s="535">
        <v>4740</v>
      </c>
      <c r="G20" s="535">
        <v>4871</v>
      </c>
      <c r="H20" s="535">
        <v>5171</v>
      </c>
      <c r="I20" s="535">
        <v>4487</v>
      </c>
      <c r="J20" s="536">
        <v>4712</v>
      </c>
      <c r="K20" s="537">
        <v>28</v>
      </c>
      <c r="L20" s="348">
        <v>0.59422750424448212</v>
      </c>
    </row>
    <row r="21" spans="1:12" s="110" customFormat="1" ht="15" customHeight="1" x14ac:dyDescent="0.2">
      <c r="A21" s="118" t="s">
        <v>113</v>
      </c>
      <c r="B21" s="119" t="s">
        <v>116</v>
      </c>
      <c r="C21" s="346"/>
      <c r="D21" s="346"/>
      <c r="E21" s="347"/>
      <c r="F21" s="535">
        <v>9340</v>
      </c>
      <c r="G21" s="535">
        <v>9243</v>
      </c>
      <c r="H21" s="535">
        <v>12511</v>
      </c>
      <c r="I21" s="535">
        <v>8753</v>
      </c>
      <c r="J21" s="536">
        <v>9527</v>
      </c>
      <c r="K21" s="537">
        <v>-187</v>
      </c>
      <c r="L21" s="348">
        <v>-1.9628424477799937</v>
      </c>
    </row>
    <row r="22" spans="1:12" s="110" customFormat="1" ht="15" customHeight="1" x14ac:dyDescent="0.2">
      <c r="A22" s="118"/>
      <c r="B22" s="119" t="s">
        <v>117</v>
      </c>
      <c r="C22" s="346"/>
      <c r="D22" s="346"/>
      <c r="E22" s="347"/>
      <c r="F22" s="535">
        <v>4053</v>
      </c>
      <c r="G22" s="535">
        <v>3589</v>
      </c>
      <c r="H22" s="535">
        <v>5151</v>
      </c>
      <c r="I22" s="535">
        <v>4331</v>
      </c>
      <c r="J22" s="536">
        <v>4368</v>
      </c>
      <c r="K22" s="537">
        <v>-315</v>
      </c>
      <c r="L22" s="348">
        <v>-7.2115384615384617</v>
      </c>
    </row>
    <row r="23" spans="1:12" s="110" customFormat="1" ht="15" customHeight="1" x14ac:dyDescent="0.2">
      <c r="A23" s="351" t="s">
        <v>347</v>
      </c>
      <c r="B23" s="352" t="s">
        <v>193</v>
      </c>
      <c r="C23" s="353"/>
      <c r="D23" s="353"/>
      <c r="E23" s="354"/>
      <c r="F23" s="538">
        <v>225</v>
      </c>
      <c r="G23" s="538">
        <v>444</v>
      </c>
      <c r="H23" s="538">
        <v>2457</v>
      </c>
      <c r="I23" s="538">
        <v>232</v>
      </c>
      <c r="J23" s="539">
        <v>264</v>
      </c>
      <c r="K23" s="540">
        <v>-39</v>
      </c>
      <c r="L23" s="355">
        <v>-14.772727272727273</v>
      </c>
    </row>
    <row r="24" spans="1:12" s="110" customFormat="1" ht="15" customHeight="1" x14ac:dyDescent="0.2">
      <c r="A24" s="639" t="s">
        <v>348</v>
      </c>
      <c r="B24" s="640"/>
      <c r="C24" s="640"/>
      <c r="D24" s="640"/>
      <c r="E24" s="641"/>
      <c r="F24" s="356"/>
      <c r="G24" s="356"/>
      <c r="H24" s="356"/>
      <c r="I24" s="356"/>
      <c r="J24" s="356"/>
      <c r="K24" s="357"/>
      <c r="L24" s="358"/>
    </row>
    <row r="25" spans="1:12" s="110" customFormat="1" ht="15" customHeight="1" x14ac:dyDescent="0.2">
      <c r="A25" s="359" t="s">
        <v>104</v>
      </c>
      <c r="B25" s="360"/>
      <c r="C25" s="361"/>
      <c r="D25" s="361"/>
      <c r="E25" s="362"/>
      <c r="F25" s="541">
        <v>42</v>
      </c>
      <c r="G25" s="541">
        <v>42.5</v>
      </c>
      <c r="H25" s="541">
        <v>45.8</v>
      </c>
      <c r="I25" s="541">
        <v>45.1</v>
      </c>
      <c r="J25" s="541">
        <v>45.3</v>
      </c>
      <c r="K25" s="542" t="s">
        <v>349</v>
      </c>
      <c r="L25" s="363">
        <v>-3.2999999999999972</v>
      </c>
    </row>
    <row r="26" spans="1:12" s="110" customFormat="1" ht="15" customHeight="1" x14ac:dyDescent="0.2">
      <c r="A26" s="364" t="s">
        <v>105</v>
      </c>
      <c r="B26" s="365" t="s">
        <v>345</v>
      </c>
      <c r="C26" s="361"/>
      <c r="D26" s="361"/>
      <c r="E26" s="362"/>
      <c r="F26" s="541">
        <v>40.1</v>
      </c>
      <c r="G26" s="541">
        <v>38.700000000000003</v>
      </c>
      <c r="H26" s="541">
        <v>42.5</v>
      </c>
      <c r="I26" s="541">
        <v>42.7</v>
      </c>
      <c r="J26" s="543">
        <v>43.3</v>
      </c>
      <c r="K26" s="542" t="s">
        <v>349</v>
      </c>
      <c r="L26" s="363">
        <v>-3.1999999999999957</v>
      </c>
    </row>
    <row r="27" spans="1:12" s="110" customFormat="1" ht="15" customHeight="1" x14ac:dyDescent="0.2">
      <c r="A27" s="364"/>
      <c r="B27" s="365" t="s">
        <v>346</v>
      </c>
      <c r="C27" s="361"/>
      <c r="D27" s="361"/>
      <c r="E27" s="362"/>
      <c r="F27" s="541">
        <v>45</v>
      </c>
      <c r="G27" s="541">
        <v>48.1</v>
      </c>
      <c r="H27" s="541">
        <v>50.9</v>
      </c>
      <c r="I27" s="541">
        <v>49</v>
      </c>
      <c r="J27" s="541">
        <v>48.4</v>
      </c>
      <c r="K27" s="542" t="s">
        <v>349</v>
      </c>
      <c r="L27" s="363">
        <v>-3.3999999999999986</v>
      </c>
    </row>
    <row r="28" spans="1:12" s="110" customFormat="1" ht="15" customHeight="1" x14ac:dyDescent="0.2">
      <c r="A28" s="364" t="s">
        <v>113</v>
      </c>
      <c r="B28" s="365" t="s">
        <v>108</v>
      </c>
      <c r="C28" s="361"/>
      <c r="D28" s="361"/>
      <c r="E28" s="362"/>
      <c r="F28" s="541">
        <v>51.2</v>
      </c>
      <c r="G28" s="541">
        <v>52.1</v>
      </c>
      <c r="H28" s="541">
        <v>56.6</v>
      </c>
      <c r="I28" s="541">
        <v>53.9</v>
      </c>
      <c r="J28" s="541">
        <v>53.5</v>
      </c>
      <c r="K28" s="542" t="s">
        <v>349</v>
      </c>
      <c r="L28" s="363">
        <v>-2.2999999999999972</v>
      </c>
    </row>
    <row r="29" spans="1:12" s="110" customFormat="1" ht="11.25" x14ac:dyDescent="0.2">
      <c r="A29" s="364"/>
      <c r="B29" s="365" t="s">
        <v>109</v>
      </c>
      <c r="C29" s="361"/>
      <c r="D29" s="361"/>
      <c r="E29" s="362"/>
      <c r="F29" s="541">
        <v>40.6</v>
      </c>
      <c r="G29" s="541">
        <v>42.1</v>
      </c>
      <c r="H29" s="541">
        <v>43.6</v>
      </c>
      <c r="I29" s="541">
        <v>43.4</v>
      </c>
      <c r="J29" s="543">
        <v>44.4</v>
      </c>
      <c r="K29" s="542" t="s">
        <v>349</v>
      </c>
      <c r="L29" s="363">
        <v>-3.7999999999999972</v>
      </c>
    </row>
    <row r="30" spans="1:12" s="110" customFormat="1" ht="15" customHeight="1" x14ac:dyDescent="0.2">
      <c r="A30" s="364"/>
      <c r="B30" s="365" t="s">
        <v>110</v>
      </c>
      <c r="C30" s="361"/>
      <c r="D30" s="361"/>
      <c r="E30" s="362"/>
      <c r="F30" s="541">
        <v>35.299999999999997</v>
      </c>
      <c r="G30" s="541">
        <v>29</v>
      </c>
      <c r="H30" s="541">
        <v>35.9</v>
      </c>
      <c r="I30" s="541">
        <v>38.700000000000003</v>
      </c>
      <c r="J30" s="541">
        <v>35.4</v>
      </c>
      <c r="K30" s="542" t="s">
        <v>349</v>
      </c>
      <c r="L30" s="363">
        <v>-0.10000000000000142</v>
      </c>
    </row>
    <row r="31" spans="1:12" s="110" customFormat="1" ht="15" customHeight="1" x14ac:dyDescent="0.2">
      <c r="A31" s="364"/>
      <c r="B31" s="365" t="s">
        <v>111</v>
      </c>
      <c r="C31" s="361"/>
      <c r="D31" s="361"/>
      <c r="E31" s="362"/>
      <c r="F31" s="541">
        <v>38.200000000000003</v>
      </c>
      <c r="G31" s="541">
        <v>43</v>
      </c>
      <c r="H31" s="541">
        <v>38.6</v>
      </c>
      <c r="I31" s="541">
        <v>38.799999999999997</v>
      </c>
      <c r="J31" s="541">
        <v>40</v>
      </c>
      <c r="K31" s="542" t="s">
        <v>349</v>
      </c>
      <c r="L31" s="363">
        <v>-1.7999999999999972</v>
      </c>
    </row>
    <row r="32" spans="1:12" s="110" customFormat="1" ht="15" customHeight="1" x14ac:dyDescent="0.2">
      <c r="A32" s="366" t="s">
        <v>113</v>
      </c>
      <c r="B32" s="367" t="s">
        <v>181</v>
      </c>
      <c r="C32" s="361"/>
      <c r="D32" s="361"/>
      <c r="E32" s="362"/>
      <c r="F32" s="541">
        <v>39</v>
      </c>
      <c r="G32" s="541">
        <v>37</v>
      </c>
      <c r="H32" s="541">
        <v>42.4</v>
      </c>
      <c r="I32" s="541">
        <v>42.4</v>
      </c>
      <c r="J32" s="543">
        <v>43.2</v>
      </c>
      <c r="K32" s="542" t="s">
        <v>349</v>
      </c>
      <c r="L32" s="363">
        <v>-4.2000000000000028</v>
      </c>
    </row>
    <row r="33" spans="1:12" s="110" customFormat="1" ht="15" customHeight="1" x14ac:dyDescent="0.2">
      <c r="A33" s="366"/>
      <c r="B33" s="367" t="s">
        <v>182</v>
      </c>
      <c r="C33" s="361"/>
      <c r="D33" s="361"/>
      <c r="E33" s="362"/>
      <c r="F33" s="541">
        <v>47.4</v>
      </c>
      <c r="G33" s="541">
        <v>51.1</v>
      </c>
      <c r="H33" s="541">
        <v>52.2</v>
      </c>
      <c r="I33" s="541">
        <v>50</v>
      </c>
      <c r="J33" s="541">
        <v>49.3</v>
      </c>
      <c r="K33" s="542" t="s">
        <v>349</v>
      </c>
      <c r="L33" s="363">
        <v>-1.8999999999999986</v>
      </c>
    </row>
    <row r="34" spans="1:12" s="368" customFormat="1" ht="15" customHeight="1" x14ac:dyDescent="0.2">
      <c r="A34" s="366" t="s">
        <v>113</v>
      </c>
      <c r="B34" s="367" t="s">
        <v>116</v>
      </c>
      <c r="C34" s="361"/>
      <c r="D34" s="361"/>
      <c r="E34" s="362"/>
      <c r="F34" s="541">
        <v>42.2</v>
      </c>
      <c r="G34" s="541">
        <v>42.9</v>
      </c>
      <c r="H34" s="541">
        <v>43.7</v>
      </c>
      <c r="I34" s="541">
        <v>45.7</v>
      </c>
      <c r="J34" s="541">
        <v>44</v>
      </c>
      <c r="K34" s="542" t="s">
        <v>349</v>
      </c>
      <c r="L34" s="363">
        <v>-1.7999999999999972</v>
      </c>
    </row>
    <row r="35" spans="1:12" s="368" customFormat="1" ht="11.25" x14ac:dyDescent="0.2">
      <c r="A35" s="369"/>
      <c r="B35" s="370" t="s">
        <v>117</v>
      </c>
      <c r="C35" s="371"/>
      <c r="D35" s="371"/>
      <c r="E35" s="372"/>
      <c r="F35" s="544">
        <v>41.8</v>
      </c>
      <c r="G35" s="544">
        <v>41.8</v>
      </c>
      <c r="H35" s="544">
        <v>50.3</v>
      </c>
      <c r="I35" s="544">
        <v>44</v>
      </c>
      <c r="J35" s="545">
        <v>48.1</v>
      </c>
      <c r="K35" s="546" t="s">
        <v>349</v>
      </c>
      <c r="L35" s="373">
        <v>-6.3000000000000043</v>
      </c>
    </row>
    <row r="36" spans="1:12" s="368" customFormat="1" ht="15.95" customHeight="1" x14ac:dyDescent="0.2">
      <c r="A36" s="374" t="s">
        <v>350</v>
      </c>
      <c r="B36" s="375"/>
      <c r="C36" s="376"/>
      <c r="D36" s="375"/>
      <c r="E36" s="377"/>
      <c r="F36" s="547">
        <v>13111</v>
      </c>
      <c r="G36" s="547">
        <v>12281</v>
      </c>
      <c r="H36" s="547">
        <v>14732</v>
      </c>
      <c r="I36" s="547">
        <v>12795</v>
      </c>
      <c r="J36" s="547">
        <v>13547</v>
      </c>
      <c r="K36" s="548">
        <v>-436</v>
      </c>
      <c r="L36" s="379">
        <v>-3.2184247434856426</v>
      </c>
    </row>
    <row r="37" spans="1:12" s="368" customFormat="1" ht="15.95" customHeight="1" x14ac:dyDescent="0.2">
      <c r="A37" s="380"/>
      <c r="B37" s="381" t="s">
        <v>113</v>
      </c>
      <c r="C37" s="381" t="s">
        <v>351</v>
      </c>
      <c r="D37" s="381"/>
      <c r="E37" s="382"/>
      <c r="F37" s="547">
        <v>5509</v>
      </c>
      <c r="G37" s="547">
        <v>5223</v>
      </c>
      <c r="H37" s="547">
        <v>6741</v>
      </c>
      <c r="I37" s="547">
        <v>5767</v>
      </c>
      <c r="J37" s="547">
        <v>6133</v>
      </c>
      <c r="K37" s="548">
        <v>-624</v>
      </c>
      <c r="L37" s="379">
        <v>-10.174466003587151</v>
      </c>
    </row>
    <row r="38" spans="1:12" s="368" customFormat="1" ht="15.95" customHeight="1" x14ac:dyDescent="0.2">
      <c r="A38" s="380"/>
      <c r="B38" s="383" t="s">
        <v>105</v>
      </c>
      <c r="C38" s="383" t="s">
        <v>106</v>
      </c>
      <c r="D38" s="384"/>
      <c r="E38" s="382"/>
      <c r="F38" s="547">
        <v>7962</v>
      </c>
      <c r="G38" s="547">
        <v>7276</v>
      </c>
      <c r="H38" s="547">
        <v>9046</v>
      </c>
      <c r="I38" s="547">
        <v>7987</v>
      </c>
      <c r="J38" s="549">
        <v>8317</v>
      </c>
      <c r="K38" s="548">
        <v>-355</v>
      </c>
      <c r="L38" s="379">
        <v>-4.2683659973548158</v>
      </c>
    </row>
    <row r="39" spans="1:12" s="368" customFormat="1" ht="15.95" customHeight="1" x14ac:dyDescent="0.2">
      <c r="A39" s="380"/>
      <c r="B39" s="384"/>
      <c r="C39" s="381" t="s">
        <v>352</v>
      </c>
      <c r="D39" s="384"/>
      <c r="E39" s="382"/>
      <c r="F39" s="547">
        <v>3193</v>
      </c>
      <c r="G39" s="547">
        <v>2818</v>
      </c>
      <c r="H39" s="547">
        <v>3846</v>
      </c>
      <c r="I39" s="547">
        <v>3412</v>
      </c>
      <c r="J39" s="547">
        <v>3600</v>
      </c>
      <c r="K39" s="548">
        <v>-407</v>
      </c>
      <c r="L39" s="379">
        <v>-11.305555555555555</v>
      </c>
    </row>
    <row r="40" spans="1:12" s="368" customFormat="1" ht="15.95" customHeight="1" x14ac:dyDescent="0.2">
      <c r="A40" s="380"/>
      <c r="B40" s="383"/>
      <c r="C40" s="383" t="s">
        <v>107</v>
      </c>
      <c r="D40" s="384"/>
      <c r="E40" s="382"/>
      <c r="F40" s="547">
        <v>5149</v>
      </c>
      <c r="G40" s="547">
        <v>5005</v>
      </c>
      <c r="H40" s="547">
        <v>5686</v>
      </c>
      <c r="I40" s="547">
        <v>4808</v>
      </c>
      <c r="J40" s="547">
        <v>5230</v>
      </c>
      <c r="K40" s="548">
        <v>-81</v>
      </c>
      <c r="L40" s="379">
        <v>-1.5487571701720841</v>
      </c>
    </row>
    <row r="41" spans="1:12" s="368" customFormat="1" ht="24" customHeight="1" x14ac:dyDescent="0.2">
      <c r="A41" s="380"/>
      <c r="B41" s="384"/>
      <c r="C41" s="381" t="s">
        <v>352</v>
      </c>
      <c r="D41" s="384"/>
      <c r="E41" s="382"/>
      <c r="F41" s="547">
        <v>2316</v>
      </c>
      <c r="G41" s="547">
        <v>2405</v>
      </c>
      <c r="H41" s="547">
        <v>2895</v>
      </c>
      <c r="I41" s="547">
        <v>2355</v>
      </c>
      <c r="J41" s="549">
        <v>2533</v>
      </c>
      <c r="K41" s="548">
        <v>-217</v>
      </c>
      <c r="L41" s="379">
        <v>-8.5669166995657324</v>
      </c>
    </row>
    <row r="42" spans="1:12" s="110" customFormat="1" ht="15" customHeight="1" x14ac:dyDescent="0.2">
      <c r="A42" s="380"/>
      <c r="B42" s="383" t="s">
        <v>113</v>
      </c>
      <c r="C42" s="383" t="s">
        <v>353</v>
      </c>
      <c r="D42" s="384"/>
      <c r="E42" s="382"/>
      <c r="F42" s="547">
        <v>2405</v>
      </c>
      <c r="G42" s="547">
        <v>2085</v>
      </c>
      <c r="H42" s="547">
        <v>3265</v>
      </c>
      <c r="I42" s="547">
        <v>2495</v>
      </c>
      <c r="J42" s="547">
        <v>2513</v>
      </c>
      <c r="K42" s="548">
        <v>-108</v>
      </c>
      <c r="L42" s="379">
        <v>-4.2976522085157178</v>
      </c>
    </row>
    <row r="43" spans="1:12" s="110" customFormat="1" ht="15" customHeight="1" x14ac:dyDescent="0.2">
      <c r="A43" s="380"/>
      <c r="B43" s="384"/>
      <c r="C43" s="381" t="s">
        <v>352</v>
      </c>
      <c r="D43" s="384"/>
      <c r="E43" s="382"/>
      <c r="F43" s="547">
        <v>1231</v>
      </c>
      <c r="G43" s="547">
        <v>1086</v>
      </c>
      <c r="H43" s="547">
        <v>1849</v>
      </c>
      <c r="I43" s="547">
        <v>1346</v>
      </c>
      <c r="J43" s="547">
        <v>1344</v>
      </c>
      <c r="K43" s="548">
        <v>-113</v>
      </c>
      <c r="L43" s="379">
        <v>-8.4077380952380949</v>
      </c>
    </row>
    <row r="44" spans="1:12" s="110" customFormat="1" ht="15" customHeight="1" x14ac:dyDescent="0.2">
      <c r="A44" s="380"/>
      <c r="B44" s="383"/>
      <c r="C44" s="365" t="s">
        <v>109</v>
      </c>
      <c r="D44" s="384"/>
      <c r="E44" s="382"/>
      <c r="F44" s="547">
        <v>9357</v>
      </c>
      <c r="G44" s="547">
        <v>8856</v>
      </c>
      <c r="H44" s="547">
        <v>10014</v>
      </c>
      <c r="I44" s="547">
        <v>9144</v>
      </c>
      <c r="J44" s="549">
        <v>9714</v>
      </c>
      <c r="K44" s="548">
        <v>-357</v>
      </c>
      <c r="L44" s="379">
        <v>-3.6751080914144532</v>
      </c>
    </row>
    <row r="45" spans="1:12" s="110" customFormat="1" ht="15" customHeight="1" x14ac:dyDescent="0.2">
      <c r="A45" s="380"/>
      <c r="B45" s="384"/>
      <c r="C45" s="381" t="s">
        <v>352</v>
      </c>
      <c r="D45" s="384"/>
      <c r="E45" s="382"/>
      <c r="F45" s="547">
        <v>3798</v>
      </c>
      <c r="G45" s="547">
        <v>3731</v>
      </c>
      <c r="H45" s="547">
        <v>4367</v>
      </c>
      <c r="I45" s="547">
        <v>3973</v>
      </c>
      <c r="J45" s="547">
        <v>4314</v>
      </c>
      <c r="K45" s="548">
        <v>-516</v>
      </c>
      <c r="L45" s="379">
        <v>-11.961057023643949</v>
      </c>
    </row>
    <row r="46" spans="1:12" s="110" customFormat="1" ht="15" customHeight="1" x14ac:dyDescent="0.2">
      <c r="A46" s="380"/>
      <c r="B46" s="383"/>
      <c r="C46" s="365" t="s">
        <v>110</v>
      </c>
      <c r="D46" s="384"/>
      <c r="E46" s="382"/>
      <c r="F46" s="547">
        <v>1205</v>
      </c>
      <c r="G46" s="547">
        <v>1219</v>
      </c>
      <c r="H46" s="547">
        <v>1313</v>
      </c>
      <c r="I46" s="547">
        <v>1004</v>
      </c>
      <c r="J46" s="547">
        <v>1145</v>
      </c>
      <c r="K46" s="548">
        <v>60</v>
      </c>
      <c r="L46" s="379">
        <v>5.2401746724890828</v>
      </c>
    </row>
    <row r="47" spans="1:12" s="110" customFormat="1" ht="15" customHeight="1" x14ac:dyDescent="0.2">
      <c r="A47" s="380"/>
      <c r="B47" s="384"/>
      <c r="C47" s="381" t="s">
        <v>352</v>
      </c>
      <c r="D47" s="384"/>
      <c r="E47" s="382"/>
      <c r="F47" s="547">
        <v>425</v>
      </c>
      <c r="G47" s="547">
        <v>354</v>
      </c>
      <c r="H47" s="547">
        <v>471</v>
      </c>
      <c r="I47" s="547">
        <v>389</v>
      </c>
      <c r="J47" s="549">
        <v>405</v>
      </c>
      <c r="K47" s="548">
        <v>20</v>
      </c>
      <c r="L47" s="379">
        <v>4.9382716049382713</v>
      </c>
    </row>
    <row r="48" spans="1:12" s="110" customFormat="1" ht="15" customHeight="1" x14ac:dyDescent="0.2">
      <c r="A48" s="380"/>
      <c r="B48" s="384"/>
      <c r="C48" s="365" t="s">
        <v>111</v>
      </c>
      <c r="D48" s="385"/>
      <c r="E48" s="386"/>
      <c r="F48" s="547">
        <v>144</v>
      </c>
      <c r="G48" s="547">
        <v>121</v>
      </c>
      <c r="H48" s="547">
        <v>140</v>
      </c>
      <c r="I48" s="547">
        <v>152</v>
      </c>
      <c r="J48" s="547">
        <v>175</v>
      </c>
      <c r="K48" s="548">
        <v>-31</v>
      </c>
      <c r="L48" s="379">
        <v>-17.714285714285715</v>
      </c>
    </row>
    <row r="49" spans="1:12" s="110" customFormat="1" ht="15" customHeight="1" x14ac:dyDescent="0.2">
      <c r="A49" s="380"/>
      <c r="B49" s="384"/>
      <c r="C49" s="381" t="s">
        <v>352</v>
      </c>
      <c r="D49" s="384"/>
      <c r="E49" s="382"/>
      <c r="F49" s="547">
        <v>55</v>
      </c>
      <c r="G49" s="547">
        <v>52</v>
      </c>
      <c r="H49" s="547">
        <v>54</v>
      </c>
      <c r="I49" s="547">
        <v>59</v>
      </c>
      <c r="J49" s="547">
        <v>70</v>
      </c>
      <c r="K49" s="548">
        <v>-15</v>
      </c>
      <c r="L49" s="379">
        <v>-21.428571428571427</v>
      </c>
    </row>
    <row r="50" spans="1:12" s="110" customFormat="1" ht="15" customHeight="1" x14ac:dyDescent="0.2">
      <c r="A50" s="380"/>
      <c r="B50" s="383" t="s">
        <v>113</v>
      </c>
      <c r="C50" s="381" t="s">
        <v>181</v>
      </c>
      <c r="D50" s="384"/>
      <c r="E50" s="382"/>
      <c r="F50" s="547">
        <v>8397</v>
      </c>
      <c r="G50" s="547">
        <v>7444</v>
      </c>
      <c r="H50" s="547">
        <v>9641</v>
      </c>
      <c r="I50" s="547">
        <v>8337</v>
      </c>
      <c r="J50" s="549">
        <v>8863</v>
      </c>
      <c r="K50" s="548">
        <v>-466</v>
      </c>
      <c r="L50" s="379">
        <v>-5.2578133814735413</v>
      </c>
    </row>
    <row r="51" spans="1:12" s="110" customFormat="1" ht="15" customHeight="1" x14ac:dyDescent="0.2">
      <c r="A51" s="380"/>
      <c r="B51" s="384"/>
      <c r="C51" s="381" t="s">
        <v>352</v>
      </c>
      <c r="D51" s="384"/>
      <c r="E51" s="382"/>
      <c r="F51" s="547">
        <v>3274</v>
      </c>
      <c r="G51" s="547">
        <v>2751</v>
      </c>
      <c r="H51" s="547">
        <v>4085</v>
      </c>
      <c r="I51" s="547">
        <v>3538</v>
      </c>
      <c r="J51" s="547">
        <v>3826</v>
      </c>
      <c r="K51" s="548">
        <v>-552</v>
      </c>
      <c r="L51" s="379">
        <v>-14.427600627286983</v>
      </c>
    </row>
    <row r="52" spans="1:12" s="110" customFormat="1" ht="15" customHeight="1" x14ac:dyDescent="0.2">
      <c r="A52" s="380"/>
      <c r="B52" s="383"/>
      <c r="C52" s="381" t="s">
        <v>182</v>
      </c>
      <c r="D52" s="384"/>
      <c r="E52" s="382"/>
      <c r="F52" s="547">
        <v>4714</v>
      </c>
      <c r="G52" s="547">
        <v>4837</v>
      </c>
      <c r="H52" s="547">
        <v>5091</v>
      </c>
      <c r="I52" s="547">
        <v>4458</v>
      </c>
      <c r="J52" s="547">
        <v>4684</v>
      </c>
      <c r="K52" s="548">
        <v>30</v>
      </c>
      <c r="L52" s="379">
        <v>0.64047822374039287</v>
      </c>
    </row>
    <row r="53" spans="1:12" s="269" customFormat="1" ht="11.25" customHeight="1" x14ac:dyDescent="0.2">
      <c r="A53" s="380"/>
      <c r="B53" s="384"/>
      <c r="C53" s="381" t="s">
        <v>352</v>
      </c>
      <c r="D53" s="384"/>
      <c r="E53" s="382"/>
      <c r="F53" s="547">
        <v>2235</v>
      </c>
      <c r="G53" s="547">
        <v>2472</v>
      </c>
      <c r="H53" s="547">
        <v>2656</v>
      </c>
      <c r="I53" s="547">
        <v>2229</v>
      </c>
      <c r="J53" s="549">
        <v>2307</v>
      </c>
      <c r="K53" s="548">
        <v>-72</v>
      </c>
      <c r="L53" s="379">
        <v>-3.1209362808842651</v>
      </c>
    </row>
    <row r="54" spans="1:12" s="151" customFormat="1" ht="12.75" customHeight="1" x14ac:dyDescent="0.2">
      <c r="A54" s="380"/>
      <c r="B54" s="383" t="s">
        <v>113</v>
      </c>
      <c r="C54" s="383" t="s">
        <v>116</v>
      </c>
      <c r="D54" s="384"/>
      <c r="E54" s="382"/>
      <c r="F54" s="547">
        <v>9085</v>
      </c>
      <c r="G54" s="547">
        <v>8748</v>
      </c>
      <c r="H54" s="547">
        <v>9964</v>
      </c>
      <c r="I54" s="547">
        <v>8487</v>
      </c>
      <c r="J54" s="547">
        <v>9222</v>
      </c>
      <c r="K54" s="548">
        <v>-137</v>
      </c>
      <c r="L54" s="379">
        <v>-1.4855779657341142</v>
      </c>
    </row>
    <row r="55" spans="1:12" ht="11.25" x14ac:dyDescent="0.2">
      <c r="A55" s="380"/>
      <c r="B55" s="384"/>
      <c r="C55" s="381" t="s">
        <v>352</v>
      </c>
      <c r="D55" s="384"/>
      <c r="E55" s="382"/>
      <c r="F55" s="547">
        <v>3834</v>
      </c>
      <c r="G55" s="547">
        <v>3750</v>
      </c>
      <c r="H55" s="547">
        <v>4350</v>
      </c>
      <c r="I55" s="547">
        <v>3879</v>
      </c>
      <c r="J55" s="547">
        <v>4061</v>
      </c>
      <c r="K55" s="548">
        <v>-227</v>
      </c>
      <c r="L55" s="379">
        <v>-5.5897562176803746</v>
      </c>
    </row>
    <row r="56" spans="1:12" ht="14.25" customHeight="1" x14ac:dyDescent="0.2">
      <c r="A56" s="380"/>
      <c r="B56" s="384"/>
      <c r="C56" s="383" t="s">
        <v>117</v>
      </c>
      <c r="D56" s="384"/>
      <c r="E56" s="382"/>
      <c r="F56" s="547">
        <v>3993</v>
      </c>
      <c r="G56" s="547">
        <v>3508</v>
      </c>
      <c r="H56" s="547">
        <v>4745</v>
      </c>
      <c r="I56" s="547">
        <v>4281</v>
      </c>
      <c r="J56" s="547">
        <v>4305</v>
      </c>
      <c r="K56" s="548">
        <v>-312</v>
      </c>
      <c r="L56" s="379">
        <v>-7.2473867595818815</v>
      </c>
    </row>
    <row r="57" spans="1:12" ht="18.75" customHeight="1" x14ac:dyDescent="0.2">
      <c r="A57" s="387"/>
      <c r="B57" s="388"/>
      <c r="C57" s="389" t="s">
        <v>352</v>
      </c>
      <c r="D57" s="388"/>
      <c r="E57" s="390"/>
      <c r="F57" s="550">
        <v>1670</v>
      </c>
      <c r="G57" s="551">
        <v>1467</v>
      </c>
      <c r="H57" s="551">
        <v>2385</v>
      </c>
      <c r="I57" s="551">
        <v>1883</v>
      </c>
      <c r="J57" s="551">
        <v>2070</v>
      </c>
      <c r="K57" s="552">
        <f t="shared" ref="K57" si="0">IF(OR(F57=".",J57=".")=TRUE,".",IF(OR(F57="*",J57="*")=TRUE,"*",IF(AND(F57="-",J57="-")=TRUE,"-",IF(AND(ISNUMBER(J57),ISNUMBER(F57))=TRUE,IF(F57-J57=0,0,F57-J57),IF(ISNUMBER(F57)=TRUE,F57,-J57)))))</f>
        <v>-400</v>
      </c>
      <c r="L57" s="391">
        <f t="shared" ref="L57" si="1">IF(K57 =".",".",IF(K57 ="*","*",IF(K57="-","-",IF(K57=0,0,IF(OR(J57="-",J57=".",F57="-",F57=".")=TRUE,"X",IF(J57=0,"0,0",IF(ABS(K57*100/J57)&gt;250,".X",(K57*100/J57))))))))</f>
        <v>-19.323671497584542</v>
      </c>
    </row>
    <row r="58" spans="1:12" ht="11.25" x14ac:dyDescent="0.2">
      <c r="A58" s="392"/>
      <c r="B58" s="384"/>
      <c r="C58" s="381"/>
      <c r="D58" s="384"/>
      <c r="E58" s="384"/>
      <c r="F58" s="393"/>
      <c r="G58" s="393"/>
      <c r="H58" s="393"/>
      <c r="I58" s="378"/>
      <c r="J58" s="393"/>
      <c r="K58" s="394"/>
      <c r="L58" s="269" t="s">
        <v>45</v>
      </c>
    </row>
    <row r="59" spans="1:12" ht="20.25" customHeight="1" x14ac:dyDescent="0.2">
      <c r="A59" s="642" t="s">
        <v>354</v>
      </c>
      <c r="B59" s="643"/>
      <c r="C59" s="643"/>
      <c r="D59" s="642"/>
      <c r="E59" s="643"/>
      <c r="F59" s="643"/>
      <c r="G59" s="643"/>
      <c r="H59" s="643"/>
      <c r="I59" s="643"/>
      <c r="J59" s="643"/>
      <c r="K59" s="643"/>
      <c r="L59" s="643"/>
    </row>
    <row r="60" spans="1:12" ht="11.25" customHeight="1" x14ac:dyDescent="0.2">
      <c r="A60" s="644" t="s">
        <v>355</v>
      </c>
      <c r="B60" s="645"/>
      <c r="C60" s="645"/>
      <c r="D60" s="645"/>
      <c r="E60" s="645"/>
      <c r="F60" s="645"/>
      <c r="G60" s="645"/>
      <c r="H60" s="645"/>
      <c r="I60" s="645"/>
      <c r="J60" s="645"/>
      <c r="K60" s="645"/>
      <c r="L60" s="645"/>
    </row>
    <row r="61" spans="1:12" ht="12.75" customHeight="1" x14ac:dyDescent="0.2">
      <c r="A61" s="646" t="s">
        <v>356</v>
      </c>
      <c r="B61" s="647"/>
      <c r="C61" s="647"/>
      <c r="D61" s="647"/>
      <c r="E61" s="647"/>
      <c r="F61" s="647"/>
      <c r="G61" s="647"/>
      <c r="H61" s="647"/>
      <c r="I61" s="647"/>
      <c r="J61" s="647"/>
      <c r="K61" s="647"/>
      <c r="L61" s="647"/>
    </row>
    <row r="62" spans="1:12" ht="15.95" customHeight="1" x14ac:dyDescent="0.2">
      <c r="A62" s="395"/>
      <c r="B62" s="395"/>
      <c r="C62" s="395"/>
      <c r="D62" s="395"/>
      <c r="E62" s="395"/>
      <c r="F62" s="395"/>
      <c r="G62" s="395"/>
      <c r="H62" s="395"/>
      <c r="I62" s="395"/>
      <c r="J62" s="396"/>
      <c r="K62" s="396"/>
      <c r="L62" s="397"/>
    </row>
    <row r="63" spans="1:12" ht="15.95" customHeight="1" x14ac:dyDescent="0.2">
      <c r="A63" s="397"/>
      <c r="B63" s="398"/>
      <c r="C63" s="397"/>
      <c r="D63" s="398"/>
      <c r="E63" s="398"/>
      <c r="F63" s="396"/>
      <c r="G63" s="396"/>
      <c r="H63" s="396"/>
      <c r="I63" s="396"/>
      <c r="J63" s="396"/>
      <c r="K63" s="396"/>
      <c r="L63" s="399"/>
    </row>
    <row r="64" spans="1:12" ht="15.95" customHeight="1" x14ac:dyDescent="0.2">
      <c r="A64" s="397"/>
      <c r="B64" s="398"/>
      <c r="C64" s="397"/>
      <c r="D64" s="398"/>
      <c r="E64" s="398"/>
      <c r="F64" s="396"/>
      <c r="G64" s="396"/>
      <c r="H64" s="396"/>
      <c r="I64" s="396"/>
      <c r="J64" s="396"/>
      <c r="K64" s="396"/>
      <c r="L64" s="399"/>
    </row>
    <row r="65" spans="12:12" ht="15.95" customHeight="1" x14ac:dyDescent="0.2">
      <c r="L65" s="400"/>
    </row>
  </sheetData>
  <mergeCells count="16">
    <mergeCell ref="A11:E11"/>
    <mergeCell ref="A24:E24"/>
    <mergeCell ref="A59:L59"/>
    <mergeCell ref="A60:L60"/>
    <mergeCell ref="A61:L61"/>
    <mergeCell ref="A3:L3"/>
    <mergeCell ref="A5:D5"/>
    <mergeCell ref="A7:E10"/>
    <mergeCell ref="F7:L7"/>
    <mergeCell ref="F8:F9"/>
    <mergeCell ref="G8:G9"/>
    <mergeCell ref="H8:H9"/>
    <mergeCell ref="I8:I9"/>
    <mergeCell ref="J8:J9"/>
    <mergeCell ref="K8:L8"/>
    <mergeCell ref="A6:L6"/>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555" customFormat="1" ht="35.1" customHeight="1" x14ac:dyDescent="0.25">
      <c r="A6" s="634" t="s">
        <v>519</v>
      </c>
      <c r="B6" s="634"/>
      <c r="C6" s="634"/>
      <c r="D6" s="634"/>
      <c r="E6" s="634"/>
      <c r="F6" s="634"/>
      <c r="G6" s="634"/>
      <c r="H6" s="634"/>
      <c r="I6" s="634"/>
      <c r="J6" s="634"/>
      <c r="K6" s="554"/>
      <c r="L6" s="554"/>
    </row>
    <row r="7" spans="1:15" s="91" customFormat="1" ht="24.95" customHeight="1" x14ac:dyDescent="0.2">
      <c r="A7" s="588" t="s">
        <v>213</v>
      </c>
      <c r="B7" s="589"/>
      <c r="C7" s="582" t="s">
        <v>94</v>
      </c>
      <c r="D7" s="648" t="s">
        <v>358</v>
      </c>
      <c r="E7" s="649"/>
      <c r="F7" s="649"/>
      <c r="G7" s="649"/>
      <c r="H7" s="650"/>
      <c r="I7" s="651" t="s">
        <v>359</v>
      </c>
      <c r="J7" s="652"/>
      <c r="K7" s="96"/>
      <c r="L7" s="96"/>
      <c r="M7" s="96"/>
      <c r="N7" s="96"/>
      <c r="O7" s="96"/>
    </row>
    <row r="8" spans="1:15" ht="21.75" customHeight="1" x14ac:dyDescent="0.2">
      <c r="A8" s="616"/>
      <c r="B8" s="617"/>
      <c r="C8" s="583"/>
      <c r="D8" s="592" t="s">
        <v>335</v>
      </c>
      <c r="E8" s="592" t="s">
        <v>337</v>
      </c>
      <c r="F8" s="592" t="s">
        <v>338</v>
      </c>
      <c r="G8" s="592" t="s">
        <v>339</v>
      </c>
      <c r="H8" s="592" t="s">
        <v>340</v>
      </c>
      <c r="I8" s="653"/>
      <c r="J8" s="654"/>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13426</v>
      </c>
      <c r="E11" s="114">
        <v>12858</v>
      </c>
      <c r="F11" s="114">
        <v>17692</v>
      </c>
      <c r="G11" s="114">
        <v>13113</v>
      </c>
      <c r="H11" s="140">
        <v>13915</v>
      </c>
      <c r="I11" s="115">
        <v>-489</v>
      </c>
      <c r="J11" s="116">
        <v>-3.514193316564858</v>
      </c>
    </row>
    <row r="12" spans="1:15" s="110" customFormat="1" ht="24.95" customHeight="1" x14ac:dyDescent="0.2">
      <c r="A12" s="193" t="s">
        <v>132</v>
      </c>
      <c r="B12" s="194" t="s">
        <v>133</v>
      </c>
      <c r="C12" s="113">
        <v>3.396395054372114</v>
      </c>
      <c r="D12" s="115">
        <v>456</v>
      </c>
      <c r="E12" s="114">
        <v>306</v>
      </c>
      <c r="F12" s="114">
        <v>780</v>
      </c>
      <c r="G12" s="114">
        <v>437</v>
      </c>
      <c r="H12" s="140">
        <v>630</v>
      </c>
      <c r="I12" s="115">
        <v>-174</v>
      </c>
      <c r="J12" s="116">
        <v>-27.61904761904762</v>
      </c>
    </row>
    <row r="13" spans="1:15" s="110" customFormat="1" ht="24.95" customHeight="1" x14ac:dyDescent="0.2">
      <c r="A13" s="193" t="s">
        <v>134</v>
      </c>
      <c r="B13" s="199" t="s">
        <v>214</v>
      </c>
      <c r="C13" s="113">
        <v>1.176821093400864</v>
      </c>
      <c r="D13" s="115">
        <v>158</v>
      </c>
      <c r="E13" s="114">
        <v>649</v>
      </c>
      <c r="F13" s="114">
        <v>668</v>
      </c>
      <c r="G13" s="114">
        <v>123</v>
      </c>
      <c r="H13" s="140">
        <v>205</v>
      </c>
      <c r="I13" s="115">
        <v>-47</v>
      </c>
      <c r="J13" s="116">
        <v>-22.926829268292682</v>
      </c>
    </row>
    <row r="14" spans="1:15" s="287" customFormat="1" ht="24.95" customHeight="1" x14ac:dyDescent="0.2">
      <c r="A14" s="193" t="s">
        <v>215</v>
      </c>
      <c r="B14" s="199" t="s">
        <v>137</v>
      </c>
      <c r="C14" s="113">
        <v>8.0291970802919703</v>
      </c>
      <c r="D14" s="115">
        <v>1078</v>
      </c>
      <c r="E14" s="114">
        <v>879</v>
      </c>
      <c r="F14" s="114">
        <v>1557</v>
      </c>
      <c r="G14" s="114">
        <v>816</v>
      </c>
      <c r="H14" s="140">
        <v>1124</v>
      </c>
      <c r="I14" s="115">
        <v>-46</v>
      </c>
      <c r="J14" s="116">
        <v>-4.092526690391459</v>
      </c>
      <c r="K14" s="110"/>
      <c r="L14" s="110"/>
      <c r="M14" s="110"/>
      <c r="N14" s="110"/>
      <c r="O14" s="110"/>
    </row>
    <row r="15" spans="1:15" s="110" customFormat="1" ht="24.95" customHeight="1" x14ac:dyDescent="0.2">
      <c r="A15" s="193" t="s">
        <v>216</v>
      </c>
      <c r="B15" s="199" t="s">
        <v>217</v>
      </c>
      <c r="C15" s="113">
        <v>2.2940563086548487</v>
      </c>
      <c r="D15" s="115">
        <v>308</v>
      </c>
      <c r="E15" s="114">
        <v>432</v>
      </c>
      <c r="F15" s="114">
        <v>370</v>
      </c>
      <c r="G15" s="114">
        <v>233</v>
      </c>
      <c r="H15" s="140">
        <v>257</v>
      </c>
      <c r="I15" s="115">
        <v>51</v>
      </c>
      <c r="J15" s="116">
        <v>19.844357976653697</v>
      </c>
    </row>
    <row r="16" spans="1:15" s="287" customFormat="1" ht="24.95" customHeight="1" x14ac:dyDescent="0.2">
      <c r="A16" s="193" t="s">
        <v>218</v>
      </c>
      <c r="B16" s="199" t="s">
        <v>141</v>
      </c>
      <c r="C16" s="113">
        <v>3.2846715328467155</v>
      </c>
      <c r="D16" s="115">
        <v>441</v>
      </c>
      <c r="E16" s="114">
        <v>252</v>
      </c>
      <c r="F16" s="114">
        <v>492</v>
      </c>
      <c r="G16" s="114">
        <v>354</v>
      </c>
      <c r="H16" s="140">
        <v>519</v>
      </c>
      <c r="I16" s="115">
        <v>-78</v>
      </c>
      <c r="J16" s="116">
        <v>-15.028901734104046</v>
      </c>
      <c r="K16" s="110"/>
      <c r="L16" s="110"/>
      <c r="M16" s="110"/>
      <c r="N16" s="110"/>
      <c r="O16" s="110"/>
    </row>
    <row r="17" spans="1:15" s="110" customFormat="1" ht="24.95" customHeight="1" x14ac:dyDescent="0.2">
      <c r="A17" s="193" t="s">
        <v>142</v>
      </c>
      <c r="B17" s="199" t="s">
        <v>220</v>
      </c>
      <c r="C17" s="113">
        <v>2.4504692387904066</v>
      </c>
      <c r="D17" s="115">
        <v>329</v>
      </c>
      <c r="E17" s="114">
        <v>195</v>
      </c>
      <c r="F17" s="114">
        <v>695</v>
      </c>
      <c r="G17" s="114">
        <v>229</v>
      </c>
      <c r="H17" s="140">
        <v>348</v>
      </c>
      <c r="I17" s="115">
        <v>-19</v>
      </c>
      <c r="J17" s="116">
        <v>-5.4597701149425291</v>
      </c>
    </row>
    <row r="18" spans="1:15" s="287" customFormat="1" ht="24.95" customHeight="1" x14ac:dyDescent="0.2">
      <c r="A18" s="201" t="s">
        <v>144</v>
      </c>
      <c r="B18" s="202" t="s">
        <v>145</v>
      </c>
      <c r="C18" s="113">
        <v>6.882168925964546</v>
      </c>
      <c r="D18" s="115">
        <v>924</v>
      </c>
      <c r="E18" s="114">
        <v>629</v>
      </c>
      <c r="F18" s="114">
        <v>1215</v>
      </c>
      <c r="G18" s="114">
        <v>929</v>
      </c>
      <c r="H18" s="140">
        <v>950</v>
      </c>
      <c r="I18" s="115">
        <v>-26</v>
      </c>
      <c r="J18" s="116">
        <v>-2.736842105263158</v>
      </c>
      <c r="K18" s="110"/>
      <c r="L18" s="110"/>
      <c r="M18" s="110"/>
      <c r="N18" s="110"/>
      <c r="O18" s="110"/>
    </row>
    <row r="19" spans="1:15" s="110" customFormat="1" ht="24.95" customHeight="1" x14ac:dyDescent="0.2">
      <c r="A19" s="193" t="s">
        <v>146</v>
      </c>
      <c r="B19" s="199" t="s">
        <v>147</v>
      </c>
      <c r="C19" s="113">
        <v>13.667510799940414</v>
      </c>
      <c r="D19" s="115">
        <v>1835</v>
      </c>
      <c r="E19" s="114">
        <v>2118</v>
      </c>
      <c r="F19" s="114">
        <v>2348</v>
      </c>
      <c r="G19" s="114">
        <v>1698</v>
      </c>
      <c r="H19" s="140">
        <v>2045</v>
      </c>
      <c r="I19" s="115">
        <v>-210</v>
      </c>
      <c r="J19" s="116">
        <v>-10.268948655256724</v>
      </c>
    </row>
    <row r="20" spans="1:15" s="287" customFormat="1" ht="24.95" customHeight="1" x14ac:dyDescent="0.2">
      <c r="A20" s="193" t="s">
        <v>148</v>
      </c>
      <c r="B20" s="199" t="s">
        <v>149</v>
      </c>
      <c r="C20" s="113">
        <v>10.554148666765977</v>
      </c>
      <c r="D20" s="115">
        <v>1417</v>
      </c>
      <c r="E20" s="114">
        <v>1482</v>
      </c>
      <c r="F20" s="114">
        <v>1619</v>
      </c>
      <c r="G20" s="114">
        <v>1394</v>
      </c>
      <c r="H20" s="140">
        <v>1316</v>
      </c>
      <c r="I20" s="115">
        <v>101</v>
      </c>
      <c r="J20" s="116">
        <v>7.6747720364741641</v>
      </c>
      <c r="K20" s="110"/>
      <c r="L20" s="110"/>
      <c r="M20" s="110"/>
      <c r="N20" s="110"/>
      <c r="O20" s="110"/>
    </row>
    <row r="21" spans="1:15" s="110" customFormat="1" ht="24.95" customHeight="1" x14ac:dyDescent="0.2">
      <c r="A21" s="201" t="s">
        <v>150</v>
      </c>
      <c r="B21" s="202" t="s">
        <v>151</v>
      </c>
      <c r="C21" s="113">
        <v>5.1839713987784899</v>
      </c>
      <c r="D21" s="115">
        <v>696</v>
      </c>
      <c r="E21" s="114">
        <v>594</v>
      </c>
      <c r="F21" s="114">
        <v>689</v>
      </c>
      <c r="G21" s="114">
        <v>616</v>
      </c>
      <c r="H21" s="140">
        <v>681</v>
      </c>
      <c r="I21" s="115">
        <v>15</v>
      </c>
      <c r="J21" s="116">
        <v>2.2026431718061672</v>
      </c>
    </row>
    <row r="22" spans="1:15" s="110" customFormat="1" ht="24.95" customHeight="1" x14ac:dyDescent="0.2">
      <c r="A22" s="201" t="s">
        <v>152</v>
      </c>
      <c r="B22" s="199" t="s">
        <v>153</v>
      </c>
      <c r="C22" s="113">
        <v>7.7238194547892149</v>
      </c>
      <c r="D22" s="115">
        <v>1037</v>
      </c>
      <c r="E22" s="114">
        <v>1190</v>
      </c>
      <c r="F22" s="114">
        <v>1184</v>
      </c>
      <c r="G22" s="114">
        <v>1020</v>
      </c>
      <c r="H22" s="140">
        <v>1008</v>
      </c>
      <c r="I22" s="115">
        <v>29</v>
      </c>
      <c r="J22" s="116">
        <v>2.876984126984127</v>
      </c>
    </row>
    <row r="23" spans="1:15" s="110" customFormat="1" ht="24.95" customHeight="1" x14ac:dyDescent="0.2">
      <c r="A23" s="193" t="s">
        <v>154</v>
      </c>
      <c r="B23" s="199" t="s">
        <v>155</v>
      </c>
      <c r="C23" s="113">
        <v>0.96827051988678681</v>
      </c>
      <c r="D23" s="115">
        <v>130</v>
      </c>
      <c r="E23" s="114">
        <v>313</v>
      </c>
      <c r="F23" s="114">
        <v>174</v>
      </c>
      <c r="G23" s="114">
        <v>78</v>
      </c>
      <c r="H23" s="140">
        <v>122</v>
      </c>
      <c r="I23" s="115">
        <v>8</v>
      </c>
      <c r="J23" s="116">
        <v>6.557377049180328</v>
      </c>
    </row>
    <row r="24" spans="1:15" s="110" customFormat="1" ht="24.95" customHeight="1" x14ac:dyDescent="0.2">
      <c r="A24" s="193" t="s">
        <v>156</v>
      </c>
      <c r="B24" s="199" t="s">
        <v>221</v>
      </c>
      <c r="C24" s="113">
        <v>7.5078206465067776</v>
      </c>
      <c r="D24" s="115">
        <v>1008</v>
      </c>
      <c r="E24" s="114">
        <v>762</v>
      </c>
      <c r="F24" s="114">
        <v>953</v>
      </c>
      <c r="G24" s="114">
        <v>777</v>
      </c>
      <c r="H24" s="140">
        <v>891</v>
      </c>
      <c r="I24" s="115">
        <v>117</v>
      </c>
      <c r="J24" s="116">
        <v>13.131313131313131</v>
      </c>
    </row>
    <row r="25" spans="1:15" s="110" customFormat="1" ht="24.95" customHeight="1" x14ac:dyDescent="0.2">
      <c r="A25" s="193" t="s">
        <v>222</v>
      </c>
      <c r="B25" s="204" t="s">
        <v>159</v>
      </c>
      <c r="C25" s="113">
        <v>8.8112617309697594</v>
      </c>
      <c r="D25" s="115">
        <v>1183</v>
      </c>
      <c r="E25" s="114">
        <v>946</v>
      </c>
      <c r="F25" s="114">
        <v>1535</v>
      </c>
      <c r="G25" s="114">
        <v>1398</v>
      </c>
      <c r="H25" s="140">
        <v>1286</v>
      </c>
      <c r="I25" s="115">
        <v>-103</v>
      </c>
      <c r="J25" s="116">
        <v>-8.0093312597200619</v>
      </c>
    </row>
    <row r="26" spans="1:15" s="110" customFormat="1" ht="24.95" customHeight="1" x14ac:dyDescent="0.2">
      <c r="A26" s="201">
        <v>782.78300000000002</v>
      </c>
      <c r="B26" s="203" t="s">
        <v>160</v>
      </c>
      <c r="C26" s="113">
        <v>7.8355429763146134</v>
      </c>
      <c r="D26" s="115">
        <v>1052</v>
      </c>
      <c r="E26" s="114">
        <v>713</v>
      </c>
      <c r="F26" s="114">
        <v>1287</v>
      </c>
      <c r="G26" s="114">
        <v>1280</v>
      </c>
      <c r="H26" s="140">
        <v>1023</v>
      </c>
      <c r="I26" s="115">
        <v>29</v>
      </c>
      <c r="J26" s="116">
        <v>2.8347996089931575</v>
      </c>
    </row>
    <row r="27" spans="1:15" s="110" customFormat="1" ht="24.95" customHeight="1" x14ac:dyDescent="0.2">
      <c r="A27" s="193" t="s">
        <v>161</v>
      </c>
      <c r="B27" s="199" t="s">
        <v>162</v>
      </c>
      <c r="C27" s="113">
        <v>3.2176374199314761</v>
      </c>
      <c r="D27" s="115">
        <v>432</v>
      </c>
      <c r="E27" s="114">
        <v>247</v>
      </c>
      <c r="F27" s="114">
        <v>446</v>
      </c>
      <c r="G27" s="114">
        <v>212</v>
      </c>
      <c r="H27" s="140">
        <v>216</v>
      </c>
      <c r="I27" s="115">
        <v>216</v>
      </c>
      <c r="J27" s="116">
        <v>100</v>
      </c>
    </row>
    <row r="28" spans="1:15" s="110" customFormat="1" ht="24.95" customHeight="1" x14ac:dyDescent="0.2">
      <c r="A28" s="193" t="s">
        <v>163</v>
      </c>
      <c r="B28" s="199" t="s">
        <v>164</v>
      </c>
      <c r="C28" s="113">
        <v>2.0706092656040518</v>
      </c>
      <c r="D28" s="115">
        <v>278</v>
      </c>
      <c r="E28" s="114">
        <v>249</v>
      </c>
      <c r="F28" s="114">
        <v>595</v>
      </c>
      <c r="G28" s="114">
        <v>227</v>
      </c>
      <c r="H28" s="140">
        <v>292</v>
      </c>
      <c r="I28" s="115">
        <v>-14</v>
      </c>
      <c r="J28" s="116">
        <v>-4.7945205479452051</v>
      </c>
    </row>
    <row r="29" spans="1:15" s="110" customFormat="1" ht="24.95" customHeight="1" x14ac:dyDescent="0.2">
      <c r="A29" s="193">
        <v>86</v>
      </c>
      <c r="B29" s="199" t="s">
        <v>165</v>
      </c>
      <c r="C29" s="113">
        <v>4.9381796514226126</v>
      </c>
      <c r="D29" s="115">
        <v>663</v>
      </c>
      <c r="E29" s="114">
        <v>551</v>
      </c>
      <c r="F29" s="114">
        <v>707</v>
      </c>
      <c r="G29" s="114">
        <v>706</v>
      </c>
      <c r="H29" s="140">
        <v>602</v>
      </c>
      <c r="I29" s="115">
        <v>61</v>
      </c>
      <c r="J29" s="116">
        <v>10.132890365448505</v>
      </c>
    </row>
    <row r="30" spans="1:15" s="110" customFormat="1" ht="24.95" customHeight="1" x14ac:dyDescent="0.2">
      <c r="A30" s="193">
        <v>87.88</v>
      </c>
      <c r="B30" s="204" t="s">
        <v>166</v>
      </c>
      <c r="C30" s="113">
        <v>5.3701772679874873</v>
      </c>
      <c r="D30" s="115">
        <v>721</v>
      </c>
      <c r="E30" s="114">
        <v>784</v>
      </c>
      <c r="F30" s="114">
        <v>1269</v>
      </c>
      <c r="G30" s="114">
        <v>703</v>
      </c>
      <c r="H30" s="140">
        <v>776</v>
      </c>
      <c r="I30" s="115">
        <v>-55</v>
      </c>
      <c r="J30" s="116">
        <v>-7.0876288659793811</v>
      </c>
    </row>
    <row r="31" spans="1:15" s="110" customFormat="1" ht="24.95" customHeight="1" x14ac:dyDescent="0.2">
      <c r="A31" s="193" t="s">
        <v>167</v>
      </c>
      <c r="B31" s="199" t="s">
        <v>168</v>
      </c>
      <c r="C31" s="113">
        <v>2.6664680470728439</v>
      </c>
      <c r="D31" s="115">
        <v>358</v>
      </c>
      <c r="E31" s="114">
        <v>446</v>
      </c>
      <c r="F31" s="114">
        <v>666</v>
      </c>
      <c r="G31" s="114">
        <v>699</v>
      </c>
      <c r="H31" s="140">
        <v>748</v>
      </c>
      <c r="I31" s="115">
        <v>-390</v>
      </c>
      <c r="J31" s="116">
        <v>-52.139037433155082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3.396395054372114</v>
      </c>
      <c r="D34" s="115">
        <v>456</v>
      </c>
      <c r="E34" s="114">
        <v>306</v>
      </c>
      <c r="F34" s="114">
        <v>780</v>
      </c>
      <c r="G34" s="114">
        <v>437</v>
      </c>
      <c r="H34" s="140">
        <v>630</v>
      </c>
      <c r="I34" s="115">
        <v>-174</v>
      </c>
      <c r="J34" s="116">
        <v>-27.61904761904762</v>
      </c>
    </row>
    <row r="35" spans="1:10" s="110" customFormat="1" ht="24.95" customHeight="1" x14ac:dyDescent="0.2">
      <c r="A35" s="292" t="s">
        <v>171</v>
      </c>
      <c r="B35" s="293" t="s">
        <v>172</v>
      </c>
      <c r="C35" s="113">
        <v>16.088187099657382</v>
      </c>
      <c r="D35" s="115">
        <v>2160</v>
      </c>
      <c r="E35" s="114">
        <v>2157</v>
      </c>
      <c r="F35" s="114">
        <v>3440</v>
      </c>
      <c r="G35" s="114">
        <v>1868</v>
      </c>
      <c r="H35" s="140">
        <v>2279</v>
      </c>
      <c r="I35" s="115">
        <v>-119</v>
      </c>
      <c r="J35" s="116">
        <v>-5.2215884159719179</v>
      </c>
    </row>
    <row r="36" spans="1:10" s="110" customFormat="1" ht="24.95" customHeight="1" x14ac:dyDescent="0.2">
      <c r="A36" s="294" t="s">
        <v>173</v>
      </c>
      <c r="B36" s="295" t="s">
        <v>174</v>
      </c>
      <c r="C36" s="125">
        <v>80.515417845970504</v>
      </c>
      <c r="D36" s="143">
        <v>10810</v>
      </c>
      <c r="E36" s="144">
        <v>10395</v>
      </c>
      <c r="F36" s="144">
        <v>13472</v>
      </c>
      <c r="G36" s="144">
        <v>10808</v>
      </c>
      <c r="H36" s="145">
        <v>11006</v>
      </c>
      <c r="I36" s="143">
        <v>-196</v>
      </c>
      <c r="J36" s="146">
        <v>-1.780846810830456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55" t="s">
        <v>360</v>
      </c>
      <c r="B39" s="656"/>
      <c r="C39" s="656"/>
      <c r="D39" s="656"/>
      <c r="E39" s="656"/>
      <c r="F39" s="656"/>
      <c r="G39" s="656"/>
      <c r="H39" s="656"/>
      <c r="I39" s="656"/>
      <c r="J39" s="656"/>
    </row>
    <row r="40" spans="1:10" ht="31.5" customHeight="1" x14ac:dyDescent="0.2">
      <c r="A40" s="657" t="s">
        <v>361</v>
      </c>
      <c r="B40" s="657"/>
      <c r="C40" s="657"/>
      <c r="D40" s="657"/>
      <c r="E40" s="657"/>
      <c r="F40" s="657"/>
      <c r="G40" s="657"/>
      <c r="H40" s="657"/>
      <c r="I40" s="657"/>
      <c r="J40" s="657"/>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35.1" customHeight="1" x14ac:dyDescent="0.2">
      <c r="A6" s="634" t="s">
        <v>519</v>
      </c>
      <c r="B6" s="634"/>
      <c r="C6" s="634"/>
      <c r="D6" s="634"/>
      <c r="E6" s="634"/>
      <c r="F6" s="634"/>
      <c r="G6" s="634"/>
      <c r="H6" s="634"/>
      <c r="I6" s="634"/>
      <c r="J6" s="634"/>
      <c r="K6" s="634"/>
    </row>
    <row r="7" spans="1:15" s="91" customFormat="1" ht="24.95" customHeight="1" x14ac:dyDescent="0.2">
      <c r="A7" s="588" t="s">
        <v>332</v>
      </c>
      <c r="B7" s="577"/>
      <c r="C7" s="577"/>
      <c r="D7" s="582" t="s">
        <v>94</v>
      </c>
      <c r="E7" s="658" t="s">
        <v>363</v>
      </c>
      <c r="F7" s="586"/>
      <c r="G7" s="586"/>
      <c r="H7" s="586"/>
      <c r="I7" s="587"/>
      <c r="J7" s="651" t="s">
        <v>359</v>
      </c>
      <c r="K7" s="652"/>
      <c r="L7" s="96"/>
      <c r="M7" s="96"/>
      <c r="N7" s="96"/>
      <c r="O7" s="96"/>
    </row>
    <row r="8" spans="1:15" ht="21.75" customHeight="1" x14ac:dyDescent="0.2">
      <c r="A8" s="578"/>
      <c r="B8" s="579"/>
      <c r="C8" s="579"/>
      <c r="D8" s="583"/>
      <c r="E8" s="592" t="s">
        <v>335</v>
      </c>
      <c r="F8" s="592" t="s">
        <v>337</v>
      </c>
      <c r="G8" s="592" t="s">
        <v>338</v>
      </c>
      <c r="H8" s="592" t="s">
        <v>339</v>
      </c>
      <c r="I8" s="592" t="s">
        <v>340</v>
      </c>
      <c r="J8" s="653"/>
      <c r="K8" s="654"/>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13426</v>
      </c>
      <c r="F11" s="264">
        <v>12858</v>
      </c>
      <c r="G11" s="264">
        <v>17692</v>
      </c>
      <c r="H11" s="264">
        <v>13113</v>
      </c>
      <c r="I11" s="265">
        <v>13915</v>
      </c>
      <c r="J11" s="263">
        <v>-489</v>
      </c>
      <c r="K11" s="266">
        <v>-3.514193316564858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23.253388946819605</v>
      </c>
      <c r="E13" s="115">
        <v>3122</v>
      </c>
      <c r="F13" s="114">
        <v>3017</v>
      </c>
      <c r="G13" s="114">
        <v>4326</v>
      </c>
      <c r="H13" s="114">
        <v>4004</v>
      </c>
      <c r="I13" s="140">
        <v>3915</v>
      </c>
      <c r="J13" s="115">
        <v>-793</v>
      </c>
      <c r="K13" s="116">
        <v>-20.255427841634738</v>
      </c>
    </row>
    <row r="14" spans="1:15" ht="15.95" customHeight="1" x14ac:dyDescent="0.2">
      <c r="A14" s="306" t="s">
        <v>230</v>
      </c>
      <c r="B14" s="307"/>
      <c r="C14" s="308"/>
      <c r="D14" s="113">
        <v>53.902875018620584</v>
      </c>
      <c r="E14" s="115">
        <v>7237</v>
      </c>
      <c r="F14" s="114">
        <v>6888</v>
      </c>
      <c r="G14" s="114">
        <v>10222</v>
      </c>
      <c r="H14" s="114">
        <v>6725</v>
      </c>
      <c r="I14" s="140">
        <v>7238</v>
      </c>
      <c r="J14" s="115">
        <v>-1</v>
      </c>
      <c r="K14" s="116">
        <v>-1.3815971262779773E-2</v>
      </c>
    </row>
    <row r="15" spans="1:15" ht="15.95" customHeight="1" x14ac:dyDescent="0.2">
      <c r="A15" s="306" t="s">
        <v>231</v>
      </c>
      <c r="B15" s="307"/>
      <c r="C15" s="308"/>
      <c r="D15" s="113">
        <v>14.285714285714286</v>
      </c>
      <c r="E15" s="115">
        <v>1918</v>
      </c>
      <c r="F15" s="114">
        <v>1929</v>
      </c>
      <c r="G15" s="114">
        <v>2012</v>
      </c>
      <c r="H15" s="114">
        <v>1430</v>
      </c>
      <c r="I15" s="140">
        <v>1643</v>
      </c>
      <c r="J15" s="115">
        <v>275</v>
      </c>
      <c r="K15" s="116">
        <v>16.737674984783933</v>
      </c>
    </row>
    <row r="16" spans="1:15" ht="15.95" customHeight="1" x14ac:dyDescent="0.2">
      <c r="A16" s="306" t="s">
        <v>232</v>
      </c>
      <c r="B16" s="307"/>
      <c r="C16" s="308"/>
      <c r="D16" s="113">
        <v>8.5431252793088035</v>
      </c>
      <c r="E16" s="115">
        <v>1147</v>
      </c>
      <c r="F16" s="114">
        <v>1021</v>
      </c>
      <c r="G16" s="114">
        <v>1094</v>
      </c>
      <c r="H16" s="114">
        <v>953</v>
      </c>
      <c r="I16" s="140">
        <v>1111</v>
      </c>
      <c r="J16" s="115">
        <v>36</v>
      </c>
      <c r="K16" s="116">
        <v>3.2403240324032403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3.4038432891404735</v>
      </c>
      <c r="E18" s="115">
        <v>457</v>
      </c>
      <c r="F18" s="114">
        <v>307</v>
      </c>
      <c r="G18" s="114">
        <v>766</v>
      </c>
      <c r="H18" s="114">
        <v>550</v>
      </c>
      <c r="I18" s="140">
        <v>654</v>
      </c>
      <c r="J18" s="115">
        <v>-197</v>
      </c>
      <c r="K18" s="116">
        <v>-30.122324159021407</v>
      </c>
    </row>
    <row r="19" spans="1:11" ht="14.1" customHeight="1" x14ac:dyDescent="0.2">
      <c r="A19" s="306" t="s">
        <v>235</v>
      </c>
      <c r="B19" s="307" t="s">
        <v>236</v>
      </c>
      <c r="C19" s="308"/>
      <c r="D19" s="113">
        <v>2.9643974378072397</v>
      </c>
      <c r="E19" s="115">
        <v>398</v>
      </c>
      <c r="F19" s="114">
        <v>279</v>
      </c>
      <c r="G19" s="114">
        <v>702</v>
      </c>
      <c r="H19" s="114">
        <v>491</v>
      </c>
      <c r="I19" s="140">
        <v>598</v>
      </c>
      <c r="J19" s="115">
        <v>-200</v>
      </c>
      <c r="K19" s="116">
        <v>-33.444816053511708</v>
      </c>
    </row>
    <row r="20" spans="1:11" ht="14.1" customHeight="1" x14ac:dyDescent="0.2">
      <c r="A20" s="306">
        <v>12</v>
      </c>
      <c r="B20" s="307" t="s">
        <v>237</v>
      </c>
      <c r="C20" s="308"/>
      <c r="D20" s="113">
        <v>1.2140622672426635</v>
      </c>
      <c r="E20" s="115">
        <v>163</v>
      </c>
      <c r="F20" s="114">
        <v>106</v>
      </c>
      <c r="G20" s="114">
        <v>276</v>
      </c>
      <c r="H20" s="114">
        <v>265</v>
      </c>
      <c r="I20" s="140">
        <v>216</v>
      </c>
      <c r="J20" s="115">
        <v>-53</v>
      </c>
      <c r="K20" s="116">
        <v>-24.537037037037038</v>
      </c>
    </row>
    <row r="21" spans="1:11" ht="14.1" customHeight="1" x14ac:dyDescent="0.2">
      <c r="A21" s="306">
        <v>21</v>
      </c>
      <c r="B21" s="307" t="s">
        <v>238</v>
      </c>
      <c r="C21" s="308"/>
      <c r="D21" s="113">
        <v>0.28303292119767615</v>
      </c>
      <c r="E21" s="115">
        <v>38</v>
      </c>
      <c r="F21" s="114">
        <v>13</v>
      </c>
      <c r="G21" s="114">
        <v>37</v>
      </c>
      <c r="H21" s="114">
        <v>19</v>
      </c>
      <c r="I21" s="140">
        <v>44</v>
      </c>
      <c r="J21" s="115">
        <v>-6</v>
      </c>
      <c r="K21" s="116">
        <v>-13.636363636363637</v>
      </c>
    </row>
    <row r="22" spans="1:11" ht="14.1" customHeight="1" x14ac:dyDescent="0.2">
      <c r="A22" s="306">
        <v>22</v>
      </c>
      <c r="B22" s="307" t="s">
        <v>239</v>
      </c>
      <c r="C22" s="308"/>
      <c r="D22" s="113">
        <v>1.7130939967227767</v>
      </c>
      <c r="E22" s="115">
        <v>230</v>
      </c>
      <c r="F22" s="114">
        <v>222</v>
      </c>
      <c r="G22" s="114">
        <v>268</v>
      </c>
      <c r="H22" s="114">
        <v>224</v>
      </c>
      <c r="I22" s="140">
        <v>289</v>
      </c>
      <c r="J22" s="115">
        <v>-59</v>
      </c>
      <c r="K22" s="116">
        <v>-20.415224913494811</v>
      </c>
    </row>
    <row r="23" spans="1:11" ht="14.1" customHeight="1" x14ac:dyDescent="0.2">
      <c r="A23" s="306">
        <v>23</v>
      </c>
      <c r="B23" s="307" t="s">
        <v>240</v>
      </c>
      <c r="C23" s="308"/>
      <c r="D23" s="113">
        <v>0.23089527781915686</v>
      </c>
      <c r="E23" s="115">
        <v>31</v>
      </c>
      <c r="F23" s="114">
        <v>30</v>
      </c>
      <c r="G23" s="114">
        <v>64</v>
      </c>
      <c r="H23" s="114">
        <v>34</v>
      </c>
      <c r="I23" s="140">
        <v>38</v>
      </c>
      <c r="J23" s="115">
        <v>-7</v>
      </c>
      <c r="K23" s="116">
        <v>-18.421052631578949</v>
      </c>
    </row>
    <row r="24" spans="1:11" ht="14.1" customHeight="1" x14ac:dyDescent="0.2">
      <c r="A24" s="306">
        <v>24</v>
      </c>
      <c r="B24" s="307" t="s">
        <v>241</v>
      </c>
      <c r="C24" s="308"/>
      <c r="D24" s="113">
        <v>2.7632950990615224</v>
      </c>
      <c r="E24" s="115">
        <v>371</v>
      </c>
      <c r="F24" s="114">
        <v>146</v>
      </c>
      <c r="G24" s="114">
        <v>328</v>
      </c>
      <c r="H24" s="114">
        <v>310</v>
      </c>
      <c r="I24" s="140">
        <v>335</v>
      </c>
      <c r="J24" s="115">
        <v>36</v>
      </c>
      <c r="K24" s="116">
        <v>10.746268656716419</v>
      </c>
    </row>
    <row r="25" spans="1:11" ht="14.1" customHeight="1" x14ac:dyDescent="0.2">
      <c r="A25" s="306">
        <v>25</v>
      </c>
      <c r="B25" s="307" t="s">
        <v>242</v>
      </c>
      <c r="C25" s="308"/>
      <c r="D25" s="113">
        <v>4.7817667212870552</v>
      </c>
      <c r="E25" s="115">
        <v>642</v>
      </c>
      <c r="F25" s="114">
        <v>515</v>
      </c>
      <c r="G25" s="114">
        <v>777</v>
      </c>
      <c r="H25" s="114">
        <v>557</v>
      </c>
      <c r="I25" s="140">
        <v>658</v>
      </c>
      <c r="J25" s="115">
        <v>-16</v>
      </c>
      <c r="K25" s="116">
        <v>-2.43161094224924</v>
      </c>
    </row>
    <row r="26" spans="1:11" ht="14.1" customHeight="1" x14ac:dyDescent="0.2">
      <c r="A26" s="306">
        <v>26</v>
      </c>
      <c r="B26" s="307" t="s">
        <v>243</v>
      </c>
      <c r="C26" s="308"/>
      <c r="D26" s="113">
        <v>2.0557127960673323</v>
      </c>
      <c r="E26" s="115">
        <v>276</v>
      </c>
      <c r="F26" s="114">
        <v>465</v>
      </c>
      <c r="G26" s="114">
        <v>716</v>
      </c>
      <c r="H26" s="114">
        <v>217</v>
      </c>
      <c r="I26" s="140">
        <v>306</v>
      </c>
      <c r="J26" s="115">
        <v>-30</v>
      </c>
      <c r="K26" s="116">
        <v>-9.8039215686274517</v>
      </c>
    </row>
    <row r="27" spans="1:11" ht="14.1" customHeight="1" x14ac:dyDescent="0.2">
      <c r="A27" s="306">
        <v>27</v>
      </c>
      <c r="B27" s="307" t="s">
        <v>244</v>
      </c>
      <c r="C27" s="308"/>
      <c r="D27" s="113">
        <v>0.81930582451958889</v>
      </c>
      <c r="E27" s="115">
        <v>110</v>
      </c>
      <c r="F27" s="114">
        <v>109</v>
      </c>
      <c r="G27" s="114">
        <v>143</v>
      </c>
      <c r="H27" s="114">
        <v>99</v>
      </c>
      <c r="I27" s="140">
        <v>116</v>
      </c>
      <c r="J27" s="115">
        <v>-6</v>
      </c>
      <c r="K27" s="116">
        <v>-5.1724137931034484</v>
      </c>
    </row>
    <row r="28" spans="1:11" ht="14.1" customHeight="1" x14ac:dyDescent="0.2">
      <c r="A28" s="306">
        <v>28</v>
      </c>
      <c r="B28" s="307" t="s">
        <v>245</v>
      </c>
      <c r="C28" s="308"/>
      <c r="D28" s="113">
        <v>0.30537762550275582</v>
      </c>
      <c r="E28" s="115">
        <v>41</v>
      </c>
      <c r="F28" s="114">
        <v>19</v>
      </c>
      <c r="G28" s="114">
        <v>19</v>
      </c>
      <c r="H28" s="114">
        <v>53</v>
      </c>
      <c r="I28" s="140">
        <v>43</v>
      </c>
      <c r="J28" s="115">
        <v>-2</v>
      </c>
      <c r="K28" s="116">
        <v>-4.6511627906976747</v>
      </c>
    </row>
    <row r="29" spans="1:11" ht="14.1" customHeight="1" x14ac:dyDescent="0.2">
      <c r="A29" s="306">
        <v>29</v>
      </c>
      <c r="B29" s="307" t="s">
        <v>246</v>
      </c>
      <c r="C29" s="308"/>
      <c r="D29" s="113">
        <v>2.5249515864740055</v>
      </c>
      <c r="E29" s="115">
        <v>339</v>
      </c>
      <c r="F29" s="114">
        <v>391</v>
      </c>
      <c r="G29" s="114">
        <v>497</v>
      </c>
      <c r="H29" s="114">
        <v>384</v>
      </c>
      <c r="I29" s="140">
        <v>392</v>
      </c>
      <c r="J29" s="115">
        <v>-53</v>
      </c>
      <c r="K29" s="116">
        <v>-13.520408163265307</v>
      </c>
    </row>
    <row r="30" spans="1:11" ht="14.1" customHeight="1" x14ac:dyDescent="0.2">
      <c r="A30" s="306" t="s">
        <v>247</v>
      </c>
      <c r="B30" s="307" t="s">
        <v>248</v>
      </c>
      <c r="C30" s="308"/>
      <c r="D30" s="113" t="s">
        <v>513</v>
      </c>
      <c r="E30" s="115" t="s">
        <v>513</v>
      </c>
      <c r="F30" s="114" t="s">
        <v>513</v>
      </c>
      <c r="G30" s="114" t="s">
        <v>513</v>
      </c>
      <c r="H30" s="114" t="s">
        <v>513</v>
      </c>
      <c r="I30" s="140">
        <v>103</v>
      </c>
      <c r="J30" s="115" t="s">
        <v>513</v>
      </c>
      <c r="K30" s="116" t="s">
        <v>513</v>
      </c>
    </row>
    <row r="31" spans="1:11" ht="14.1" customHeight="1" x14ac:dyDescent="0.2">
      <c r="A31" s="306" t="s">
        <v>249</v>
      </c>
      <c r="B31" s="307" t="s">
        <v>250</v>
      </c>
      <c r="C31" s="308"/>
      <c r="D31" s="113">
        <v>1.7875763444063757</v>
      </c>
      <c r="E31" s="115">
        <v>240</v>
      </c>
      <c r="F31" s="114">
        <v>277</v>
      </c>
      <c r="G31" s="114">
        <v>332</v>
      </c>
      <c r="H31" s="114">
        <v>271</v>
      </c>
      <c r="I31" s="140">
        <v>289</v>
      </c>
      <c r="J31" s="115">
        <v>-49</v>
      </c>
      <c r="K31" s="116">
        <v>-16.955017301038062</v>
      </c>
    </row>
    <row r="32" spans="1:11" ht="14.1" customHeight="1" x14ac:dyDescent="0.2">
      <c r="A32" s="306">
        <v>31</v>
      </c>
      <c r="B32" s="307" t="s">
        <v>251</v>
      </c>
      <c r="C32" s="308"/>
      <c r="D32" s="113">
        <v>0.40220467749143451</v>
      </c>
      <c r="E32" s="115">
        <v>54</v>
      </c>
      <c r="F32" s="114">
        <v>47</v>
      </c>
      <c r="G32" s="114">
        <v>47</v>
      </c>
      <c r="H32" s="114">
        <v>53</v>
      </c>
      <c r="I32" s="140">
        <v>60</v>
      </c>
      <c r="J32" s="115">
        <v>-6</v>
      </c>
      <c r="K32" s="116">
        <v>-10</v>
      </c>
    </row>
    <row r="33" spans="1:11" ht="14.1" customHeight="1" x14ac:dyDescent="0.2">
      <c r="A33" s="306">
        <v>32</v>
      </c>
      <c r="B33" s="307" t="s">
        <v>252</v>
      </c>
      <c r="C33" s="308"/>
      <c r="D33" s="113">
        <v>2.3908833606435276</v>
      </c>
      <c r="E33" s="115">
        <v>321</v>
      </c>
      <c r="F33" s="114">
        <v>275</v>
      </c>
      <c r="G33" s="114">
        <v>510</v>
      </c>
      <c r="H33" s="114">
        <v>487</v>
      </c>
      <c r="I33" s="140">
        <v>358</v>
      </c>
      <c r="J33" s="115">
        <v>-37</v>
      </c>
      <c r="K33" s="116">
        <v>-10.335195530726256</v>
      </c>
    </row>
    <row r="34" spans="1:11" ht="14.1" customHeight="1" x14ac:dyDescent="0.2">
      <c r="A34" s="306">
        <v>33</v>
      </c>
      <c r="B34" s="307" t="s">
        <v>253</v>
      </c>
      <c r="C34" s="308"/>
      <c r="D34" s="113">
        <v>1.3555787278415015</v>
      </c>
      <c r="E34" s="115">
        <v>182</v>
      </c>
      <c r="F34" s="114">
        <v>134</v>
      </c>
      <c r="G34" s="114">
        <v>227</v>
      </c>
      <c r="H34" s="114">
        <v>141</v>
      </c>
      <c r="I34" s="140">
        <v>190</v>
      </c>
      <c r="J34" s="115">
        <v>-8</v>
      </c>
      <c r="K34" s="116">
        <v>-4.2105263157894735</v>
      </c>
    </row>
    <row r="35" spans="1:11" ht="14.1" customHeight="1" x14ac:dyDescent="0.2">
      <c r="A35" s="306">
        <v>34</v>
      </c>
      <c r="B35" s="307" t="s">
        <v>254</v>
      </c>
      <c r="C35" s="308"/>
      <c r="D35" s="113">
        <v>2.8303292119767613</v>
      </c>
      <c r="E35" s="115">
        <v>380</v>
      </c>
      <c r="F35" s="114">
        <v>202</v>
      </c>
      <c r="G35" s="114">
        <v>403</v>
      </c>
      <c r="H35" s="114">
        <v>290</v>
      </c>
      <c r="I35" s="140">
        <v>332</v>
      </c>
      <c r="J35" s="115">
        <v>48</v>
      </c>
      <c r="K35" s="116">
        <v>14.457831325301205</v>
      </c>
    </row>
    <row r="36" spans="1:11" ht="14.1" customHeight="1" x14ac:dyDescent="0.2">
      <c r="A36" s="306">
        <v>41</v>
      </c>
      <c r="B36" s="307" t="s">
        <v>255</v>
      </c>
      <c r="C36" s="308"/>
      <c r="D36" s="113">
        <v>1.1172352152539848</v>
      </c>
      <c r="E36" s="115">
        <v>150</v>
      </c>
      <c r="F36" s="114">
        <v>92</v>
      </c>
      <c r="G36" s="114">
        <v>411</v>
      </c>
      <c r="H36" s="114">
        <v>74</v>
      </c>
      <c r="I36" s="140">
        <v>128</v>
      </c>
      <c r="J36" s="115">
        <v>22</v>
      </c>
      <c r="K36" s="116">
        <v>17.1875</v>
      </c>
    </row>
    <row r="37" spans="1:11" ht="14.1" customHeight="1" x14ac:dyDescent="0.2">
      <c r="A37" s="306">
        <v>42</v>
      </c>
      <c r="B37" s="307" t="s">
        <v>256</v>
      </c>
      <c r="C37" s="308"/>
      <c r="D37" s="113">
        <v>8.937881722031879E-2</v>
      </c>
      <c r="E37" s="115">
        <v>12</v>
      </c>
      <c r="F37" s="114">
        <v>5</v>
      </c>
      <c r="G37" s="114" t="s">
        <v>513</v>
      </c>
      <c r="H37" s="114">
        <v>12</v>
      </c>
      <c r="I37" s="140" t="s">
        <v>513</v>
      </c>
      <c r="J37" s="115" t="s">
        <v>513</v>
      </c>
      <c r="K37" s="116" t="s">
        <v>513</v>
      </c>
    </row>
    <row r="38" spans="1:11" ht="14.1" customHeight="1" x14ac:dyDescent="0.2">
      <c r="A38" s="306">
        <v>43</v>
      </c>
      <c r="B38" s="307" t="s">
        <v>257</v>
      </c>
      <c r="C38" s="308"/>
      <c r="D38" s="113">
        <v>1.1246834500223446</v>
      </c>
      <c r="E38" s="115">
        <v>151</v>
      </c>
      <c r="F38" s="114">
        <v>104</v>
      </c>
      <c r="G38" s="114">
        <v>207</v>
      </c>
      <c r="H38" s="114">
        <v>125</v>
      </c>
      <c r="I38" s="140">
        <v>125</v>
      </c>
      <c r="J38" s="115">
        <v>26</v>
      </c>
      <c r="K38" s="116">
        <v>20.8</v>
      </c>
    </row>
    <row r="39" spans="1:11" ht="14.1" customHeight="1" x14ac:dyDescent="0.2">
      <c r="A39" s="306">
        <v>51</v>
      </c>
      <c r="B39" s="307" t="s">
        <v>258</v>
      </c>
      <c r="C39" s="308"/>
      <c r="D39" s="113">
        <v>7.8206465067778934</v>
      </c>
      <c r="E39" s="115">
        <v>1050</v>
      </c>
      <c r="F39" s="114">
        <v>1272</v>
      </c>
      <c r="G39" s="114">
        <v>1656</v>
      </c>
      <c r="H39" s="114">
        <v>1311</v>
      </c>
      <c r="I39" s="140">
        <v>1186</v>
      </c>
      <c r="J39" s="115">
        <v>-136</v>
      </c>
      <c r="K39" s="116">
        <v>-11.467116357504215</v>
      </c>
    </row>
    <row r="40" spans="1:11" ht="14.1" customHeight="1" x14ac:dyDescent="0.2">
      <c r="A40" s="306" t="s">
        <v>259</v>
      </c>
      <c r="B40" s="307" t="s">
        <v>260</v>
      </c>
      <c r="C40" s="308"/>
      <c r="D40" s="113">
        <v>7.1354089080887828</v>
      </c>
      <c r="E40" s="115">
        <v>958</v>
      </c>
      <c r="F40" s="114">
        <v>1187</v>
      </c>
      <c r="G40" s="114">
        <v>1532</v>
      </c>
      <c r="H40" s="114">
        <v>1236</v>
      </c>
      <c r="I40" s="140">
        <v>1105</v>
      </c>
      <c r="J40" s="115">
        <v>-147</v>
      </c>
      <c r="K40" s="116">
        <v>-13.30316742081448</v>
      </c>
    </row>
    <row r="41" spans="1:11" ht="14.1" customHeight="1" x14ac:dyDescent="0.2">
      <c r="A41" s="306"/>
      <c r="B41" s="307" t="s">
        <v>261</v>
      </c>
      <c r="C41" s="308"/>
      <c r="D41" s="113">
        <v>5.9138984060777595</v>
      </c>
      <c r="E41" s="115">
        <v>794</v>
      </c>
      <c r="F41" s="114">
        <v>978</v>
      </c>
      <c r="G41" s="114">
        <v>1108</v>
      </c>
      <c r="H41" s="114">
        <v>1042</v>
      </c>
      <c r="I41" s="140">
        <v>963</v>
      </c>
      <c r="J41" s="115">
        <v>-169</v>
      </c>
      <c r="K41" s="116">
        <v>-17.549325025960538</v>
      </c>
    </row>
    <row r="42" spans="1:11" ht="14.1" customHeight="1" x14ac:dyDescent="0.2">
      <c r="A42" s="306">
        <v>52</v>
      </c>
      <c r="B42" s="307" t="s">
        <v>262</v>
      </c>
      <c r="C42" s="308"/>
      <c r="D42" s="113">
        <v>8.5729182183822434</v>
      </c>
      <c r="E42" s="115">
        <v>1151</v>
      </c>
      <c r="F42" s="114">
        <v>1083</v>
      </c>
      <c r="G42" s="114">
        <v>984</v>
      </c>
      <c r="H42" s="114">
        <v>1085</v>
      </c>
      <c r="I42" s="140">
        <v>963</v>
      </c>
      <c r="J42" s="115">
        <v>188</v>
      </c>
      <c r="K42" s="116">
        <v>19.522326064382138</v>
      </c>
    </row>
    <row r="43" spans="1:11" ht="14.1" customHeight="1" x14ac:dyDescent="0.2">
      <c r="A43" s="306" t="s">
        <v>263</v>
      </c>
      <c r="B43" s="307" t="s">
        <v>264</v>
      </c>
      <c r="C43" s="308"/>
      <c r="D43" s="113">
        <v>7.9100253239982123</v>
      </c>
      <c r="E43" s="115">
        <v>1062</v>
      </c>
      <c r="F43" s="114">
        <v>1002</v>
      </c>
      <c r="G43" s="114">
        <v>907</v>
      </c>
      <c r="H43" s="114">
        <v>1005</v>
      </c>
      <c r="I43" s="140">
        <v>884</v>
      </c>
      <c r="J43" s="115">
        <v>178</v>
      </c>
      <c r="K43" s="116">
        <v>20.135746606334841</v>
      </c>
    </row>
    <row r="44" spans="1:11" ht="14.1" customHeight="1" x14ac:dyDescent="0.2">
      <c r="A44" s="306">
        <v>53</v>
      </c>
      <c r="B44" s="307" t="s">
        <v>265</v>
      </c>
      <c r="C44" s="308"/>
      <c r="D44" s="113">
        <v>1.7428869357962162</v>
      </c>
      <c r="E44" s="115">
        <v>234</v>
      </c>
      <c r="F44" s="114">
        <v>285</v>
      </c>
      <c r="G44" s="114">
        <v>540</v>
      </c>
      <c r="H44" s="114">
        <v>250</v>
      </c>
      <c r="I44" s="140">
        <v>260</v>
      </c>
      <c r="J44" s="115">
        <v>-26</v>
      </c>
      <c r="K44" s="116">
        <v>-10</v>
      </c>
    </row>
    <row r="45" spans="1:11" ht="14.1" customHeight="1" x14ac:dyDescent="0.2">
      <c r="A45" s="306" t="s">
        <v>266</v>
      </c>
      <c r="B45" s="307" t="s">
        <v>267</v>
      </c>
      <c r="C45" s="308"/>
      <c r="D45" s="113">
        <v>1.7130939967227767</v>
      </c>
      <c r="E45" s="115">
        <v>230</v>
      </c>
      <c r="F45" s="114">
        <v>283</v>
      </c>
      <c r="G45" s="114">
        <v>536</v>
      </c>
      <c r="H45" s="114">
        <v>245</v>
      </c>
      <c r="I45" s="140">
        <v>255</v>
      </c>
      <c r="J45" s="115">
        <v>-25</v>
      </c>
      <c r="K45" s="116">
        <v>-9.8039215686274517</v>
      </c>
    </row>
    <row r="46" spans="1:11" ht="14.1" customHeight="1" x14ac:dyDescent="0.2">
      <c r="A46" s="306">
        <v>54</v>
      </c>
      <c r="B46" s="307" t="s">
        <v>268</v>
      </c>
      <c r="C46" s="308"/>
      <c r="D46" s="113">
        <v>4.6030090868464173</v>
      </c>
      <c r="E46" s="115">
        <v>618</v>
      </c>
      <c r="F46" s="114">
        <v>537</v>
      </c>
      <c r="G46" s="114">
        <v>781</v>
      </c>
      <c r="H46" s="114">
        <v>735</v>
      </c>
      <c r="I46" s="140">
        <v>834</v>
      </c>
      <c r="J46" s="115">
        <v>-216</v>
      </c>
      <c r="K46" s="116">
        <v>-25.899280575539567</v>
      </c>
    </row>
    <row r="47" spans="1:11" ht="14.1" customHeight="1" x14ac:dyDescent="0.2">
      <c r="A47" s="306">
        <v>61</v>
      </c>
      <c r="B47" s="307" t="s">
        <v>269</v>
      </c>
      <c r="C47" s="308"/>
      <c r="D47" s="113">
        <v>2.3015045434232086</v>
      </c>
      <c r="E47" s="115">
        <v>309</v>
      </c>
      <c r="F47" s="114">
        <v>251</v>
      </c>
      <c r="G47" s="114">
        <v>335</v>
      </c>
      <c r="H47" s="114">
        <v>268</v>
      </c>
      <c r="I47" s="140">
        <v>355</v>
      </c>
      <c r="J47" s="115">
        <v>-46</v>
      </c>
      <c r="K47" s="116">
        <v>-12.95774647887324</v>
      </c>
    </row>
    <row r="48" spans="1:11" ht="14.1" customHeight="1" x14ac:dyDescent="0.2">
      <c r="A48" s="306">
        <v>62</v>
      </c>
      <c r="B48" s="307" t="s">
        <v>270</v>
      </c>
      <c r="C48" s="308"/>
      <c r="D48" s="113">
        <v>7.2173394905407422</v>
      </c>
      <c r="E48" s="115">
        <v>969</v>
      </c>
      <c r="F48" s="114">
        <v>1200</v>
      </c>
      <c r="G48" s="114">
        <v>1315</v>
      </c>
      <c r="H48" s="114">
        <v>961</v>
      </c>
      <c r="I48" s="140">
        <v>1111</v>
      </c>
      <c r="J48" s="115">
        <v>-142</v>
      </c>
      <c r="K48" s="116">
        <v>-12.781278127812781</v>
      </c>
    </row>
    <row r="49" spans="1:11" ht="14.1" customHeight="1" x14ac:dyDescent="0.2">
      <c r="A49" s="306">
        <v>63</v>
      </c>
      <c r="B49" s="307" t="s">
        <v>271</v>
      </c>
      <c r="C49" s="308"/>
      <c r="D49" s="113">
        <v>3.2995680023834351</v>
      </c>
      <c r="E49" s="115">
        <v>443</v>
      </c>
      <c r="F49" s="114">
        <v>416</v>
      </c>
      <c r="G49" s="114">
        <v>446</v>
      </c>
      <c r="H49" s="114">
        <v>483</v>
      </c>
      <c r="I49" s="140">
        <v>479</v>
      </c>
      <c r="J49" s="115">
        <v>-36</v>
      </c>
      <c r="K49" s="116">
        <v>-7.515657620041754</v>
      </c>
    </row>
    <row r="50" spans="1:11" ht="14.1" customHeight="1" x14ac:dyDescent="0.2">
      <c r="A50" s="306" t="s">
        <v>272</v>
      </c>
      <c r="B50" s="307" t="s">
        <v>273</v>
      </c>
      <c r="C50" s="308"/>
      <c r="D50" s="113">
        <v>0.4841352599433934</v>
      </c>
      <c r="E50" s="115">
        <v>65</v>
      </c>
      <c r="F50" s="114">
        <v>54</v>
      </c>
      <c r="G50" s="114">
        <v>66</v>
      </c>
      <c r="H50" s="114">
        <v>138</v>
      </c>
      <c r="I50" s="140">
        <v>59</v>
      </c>
      <c r="J50" s="115">
        <v>6</v>
      </c>
      <c r="K50" s="116">
        <v>10.169491525423728</v>
      </c>
    </row>
    <row r="51" spans="1:11" ht="14.1" customHeight="1" x14ac:dyDescent="0.2">
      <c r="A51" s="306" t="s">
        <v>274</v>
      </c>
      <c r="B51" s="307" t="s">
        <v>275</v>
      </c>
      <c r="C51" s="308"/>
      <c r="D51" s="113">
        <v>2.6292268732310444</v>
      </c>
      <c r="E51" s="115">
        <v>353</v>
      </c>
      <c r="F51" s="114">
        <v>313</v>
      </c>
      <c r="G51" s="114">
        <v>321</v>
      </c>
      <c r="H51" s="114">
        <v>300</v>
      </c>
      <c r="I51" s="140">
        <v>378</v>
      </c>
      <c r="J51" s="115">
        <v>-25</v>
      </c>
      <c r="K51" s="116">
        <v>-6.6137566137566139</v>
      </c>
    </row>
    <row r="52" spans="1:11" ht="14.1" customHeight="1" x14ac:dyDescent="0.2">
      <c r="A52" s="306">
        <v>71</v>
      </c>
      <c r="B52" s="307" t="s">
        <v>276</v>
      </c>
      <c r="C52" s="308"/>
      <c r="D52" s="113">
        <v>7.8727841501564129</v>
      </c>
      <c r="E52" s="115">
        <v>1057</v>
      </c>
      <c r="F52" s="114">
        <v>973</v>
      </c>
      <c r="G52" s="114">
        <v>1270</v>
      </c>
      <c r="H52" s="114">
        <v>952</v>
      </c>
      <c r="I52" s="140">
        <v>1069</v>
      </c>
      <c r="J52" s="115">
        <v>-12</v>
      </c>
      <c r="K52" s="116">
        <v>-1.1225444340505144</v>
      </c>
    </row>
    <row r="53" spans="1:11" ht="14.1" customHeight="1" x14ac:dyDescent="0.2">
      <c r="A53" s="306" t="s">
        <v>277</v>
      </c>
      <c r="B53" s="307" t="s">
        <v>278</v>
      </c>
      <c r="C53" s="308"/>
      <c r="D53" s="113">
        <v>2.636675107999404</v>
      </c>
      <c r="E53" s="115">
        <v>354</v>
      </c>
      <c r="F53" s="114">
        <v>314</v>
      </c>
      <c r="G53" s="114">
        <v>436</v>
      </c>
      <c r="H53" s="114">
        <v>336</v>
      </c>
      <c r="I53" s="140">
        <v>364</v>
      </c>
      <c r="J53" s="115">
        <v>-10</v>
      </c>
      <c r="K53" s="116">
        <v>-2.7472527472527473</v>
      </c>
    </row>
    <row r="54" spans="1:11" ht="14.1" customHeight="1" x14ac:dyDescent="0.2">
      <c r="A54" s="306" t="s">
        <v>279</v>
      </c>
      <c r="B54" s="307" t="s">
        <v>280</v>
      </c>
      <c r="C54" s="308"/>
      <c r="D54" s="113">
        <v>4.3646655742589004</v>
      </c>
      <c r="E54" s="115">
        <v>586</v>
      </c>
      <c r="F54" s="114">
        <v>561</v>
      </c>
      <c r="G54" s="114">
        <v>722</v>
      </c>
      <c r="H54" s="114">
        <v>530</v>
      </c>
      <c r="I54" s="140">
        <v>601</v>
      </c>
      <c r="J54" s="115">
        <v>-15</v>
      </c>
      <c r="K54" s="116">
        <v>-2.4958402662229617</v>
      </c>
    </row>
    <row r="55" spans="1:11" ht="14.1" customHeight="1" x14ac:dyDescent="0.2">
      <c r="A55" s="306">
        <v>72</v>
      </c>
      <c r="B55" s="307" t="s">
        <v>281</v>
      </c>
      <c r="C55" s="308"/>
      <c r="D55" s="113">
        <v>1.4747504841352599</v>
      </c>
      <c r="E55" s="115">
        <v>198</v>
      </c>
      <c r="F55" s="114">
        <v>354</v>
      </c>
      <c r="G55" s="114">
        <v>288</v>
      </c>
      <c r="H55" s="114">
        <v>145</v>
      </c>
      <c r="I55" s="140">
        <v>227</v>
      </c>
      <c r="J55" s="115">
        <v>-29</v>
      </c>
      <c r="K55" s="116">
        <v>-12.775330396475772</v>
      </c>
    </row>
    <row r="56" spans="1:11" ht="14.1" customHeight="1" x14ac:dyDescent="0.2">
      <c r="A56" s="306" t="s">
        <v>282</v>
      </c>
      <c r="B56" s="307" t="s">
        <v>283</v>
      </c>
      <c r="C56" s="308"/>
      <c r="D56" s="113">
        <v>0.41710114702815432</v>
      </c>
      <c r="E56" s="115">
        <v>56</v>
      </c>
      <c r="F56" s="114">
        <v>204</v>
      </c>
      <c r="G56" s="114">
        <v>118</v>
      </c>
      <c r="H56" s="114">
        <v>47</v>
      </c>
      <c r="I56" s="140">
        <v>73</v>
      </c>
      <c r="J56" s="115">
        <v>-17</v>
      </c>
      <c r="K56" s="116">
        <v>-23.287671232876711</v>
      </c>
    </row>
    <row r="57" spans="1:11" ht="14.1" customHeight="1" x14ac:dyDescent="0.2">
      <c r="A57" s="306" t="s">
        <v>284</v>
      </c>
      <c r="B57" s="307" t="s">
        <v>285</v>
      </c>
      <c r="C57" s="308"/>
      <c r="D57" s="113">
        <v>0.79696112021450916</v>
      </c>
      <c r="E57" s="115">
        <v>107</v>
      </c>
      <c r="F57" s="114">
        <v>114</v>
      </c>
      <c r="G57" s="114">
        <v>100</v>
      </c>
      <c r="H57" s="114">
        <v>71</v>
      </c>
      <c r="I57" s="140">
        <v>102</v>
      </c>
      <c r="J57" s="115">
        <v>5</v>
      </c>
      <c r="K57" s="116">
        <v>4.9019607843137258</v>
      </c>
    </row>
    <row r="58" spans="1:11" ht="14.1" customHeight="1" x14ac:dyDescent="0.2">
      <c r="A58" s="306">
        <v>73</v>
      </c>
      <c r="B58" s="307" t="s">
        <v>286</v>
      </c>
      <c r="C58" s="308"/>
      <c r="D58" s="113">
        <v>1.0427528675703859</v>
      </c>
      <c r="E58" s="115">
        <v>140</v>
      </c>
      <c r="F58" s="114">
        <v>108</v>
      </c>
      <c r="G58" s="114">
        <v>176</v>
      </c>
      <c r="H58" s="114">
        <v>117</v>
      </c>
      <c r="I58" s="140">
        <v>118</v>
      </c>
      <c r="J58" s="115">
        <v>22</v>
      </c>
      <c r="K58" s="116">
        <v>18.64406779661017</v>
      </c>
    </row>
    <row r="59" spans="1:11" ht="14.1" customHeight="1" x14ac:dyDescent="0.2">
      <c r="A59" s="306" t="s">
        <v>287</v>
      </c>
      <c r="B59" s="307" t="s">
        <v>288</v>
      </c>
      <c r="C59" s="308"/>
      <c r="D59" s="113">
        <v>0.81930582451958889</v>
      </c>
      <c r="E59" s="115">
        <v>110</v>
      </c>
      <c r="F59" s="114">
        <v>86</v>
      </c>
      <c r="G59" s="114">
        <v>125</v>
      </c>
      <c r="H59" s="114">
        <v>81</v>
      </c>
      <c r="I59" s="140">
        <v>82</v>
      </c>
      <c r="J59" s="115">
        <v>28</v>
      </c>
      <c r="K59" s="116">
        <v>34.146341463414636</v>
      </c>
    </row>
    <row r="60" spans="1:11" ht="14.1" customHeight="1" x14ac:dyDescent="0.2">
      <c r="A60" s="306">
        <v>81</v>
      </c>
      <c r="B60" s="307" t="s">
        <v>289</v>
      </c>
      <c r="C60" s="308"/>
      <c r="D60" s="113">
        <v>6.010725458066438</v>
      </c>
      <c r="E60" s="115">
        <v>807</v>
      </c>
      <c r="F60" s="114">
        <v>704</v>
      </c>
      <c r="G60" s="114">
        <v>901</v>
      </c>
      <c r="H60" s="114">
        <v>825</v>
      </c>
      <c r="I60" s="140">
        <v>771</v>
      </c>
      <c r="J60" s="115">
        <v>36</v>
      </c>
      <c r="K60" s="116">
        <v>4.6692607003891053</v>
      </c>
    </row>
    <row r="61" spans="1:11" ht="14.1" customHeight="1" x14ac:dyDescent="0.2">
      <c r="A61" s="306" t="s">
        <v>290</v>
      </c>
      <c r="B61" s="307" t="s">
        <v>291</v>
      </c>
      <c r="C61" s="308"/>
      <c r="D61" s="113">
        <v>2.2046774914345302</v>
      </c>
      <c r="E61" s="115">
        <v>296</v>
      </c>
      <c r="F61" s="114">
        <v>170</v>
      </c>
      <c r="G61" s="114">
        <v>358</v>
      </c>
      <c r="H61" s="114">
        <v>259</v>
      </c>
      <c r="I61" s="140">
        <v>250</v>
      </c>
      <c r="J61" s="115">
        <v>46</v>
      </c>
      <c r="K61" s="116">
        <v>18.399999999999999</v>
      </c>
    </row>
    <row r="62" spans="1:11" ht="14.1" customHeight="1" x14ac:dyDescent="0.2">
      <c r="A62" s="306" t="s">
        <v>292</v>
      </c>
      <c r="B62" s="307" t="s">
        <v>293</v>
      </c>
      <c r="C62" s="308"/>
      <c r="D62" s="113">
        <v>1.7354387010278565</v>
      </c>
      <c r="E62" s="115">
        <v>233</v>
      </c>
      <c r="F62" s="114">
        <v>291</v>
      </c>
      <c r="G62" s="114">
        <v>310</v>
      </c>
      <c r="H62" s="114">
        <v>286</v>
      </c>
      <c r="I62" s="140">
        <v>237</v>
      </c>
      <c r="J62" s="115">
        <v>-4</v>
      </c>
      <c r="K62" s="116">
        <v>-1.6877637130801688</v>
      </c>
    </row>
    <row r="63" spans="1:11" ht="14.1" customHeight="1" x14ac:dyDescent="0.2">
      <c r="A63" s="306"/>
      <c r="B63" s="307" t="s">
        <v>294</v>
      </c>
      <c r="C63" s="308"/>
      <c r="D63" s="113">
        <v>1.4524057798301802</v>
      </c>
      <c r="E63" s="115">
        <v>195</v>
      </c>
      <c r="F63" s="114">
        <v>253</v>
      </c>
      <c r="G63" s="114">
        <v>233</v>
      </c>
      <c r="H63" s="114">
        <v>252</v>
      </c>
      <c r="I63" s="140">
        <v>198</v>
      </c>
      <c r="J63" s="115">
        <v>-3</v>
      </c>
      <c r="K63" s="116">
        <v>-1.5151515151515151</v>
      </c>
    </row>
    <row r="64" spans="1:11" ht="14.1" customHeight="1" x14ac:dyDescent="0.2">
      <c r="A64" s="306" t="s">
        <v>295</v>
      </c>
      <c r="B64" s="307" t="s">
        <v>296</v>
      </c>
      <c r="C64" s="308"/>
      <c r="D64" s="113">
        <v>0.79696112021450916</v>
      </c>
      <c r="E64" s="115">
        <v>107</v>
      </c>
      <c r="F64" s="114">
        <v>66</v>
      </c>
      <c r="G64" s="114">
        <v>71</v>
      </c>
      <c r="H64" s="114">
        <v>105</v>
      </c>
      <c r="I64" s="140">
        <v>88</v>
      </c>
      <c r="J64" s="115">
        <v>19</v>
      </c>
      <c r="K64" s="116">
        <v>21.59090909090909</v>
      </c>
    </row>
    <row r="65" spans="1:11" ht="14.1" customHeight="1" x14ac:dyDescent="0.2">
      <c r="A65" s="306" t="s">
        <v>297</v>
      </c>
      <c r="B65" s="307" t="s">
        <v>298</v>
      </c>
      <c r="C65" s="308"/>
      <c r="D65" s="113">
        <v>0.4692387904066736</v>
      </c>
      <c r="E65" s="115">
        <v>63</v>
      </c>
      <c r="F65" s="114">
        <v>103</v>
      </c>
      <c r="G65" s="114">
        <v>78</v>
      </c>
      <c r="H65" s="114">
        <v>76</v>
      </c>
      <c r="I65" s="140">
        <v>91</v>
      </c>
      <c r="J65" s="115">
        <v>-28</v>
      </c>
      <c r="K65" s="116">
        <v>-30.76923076923077</v>
      </c>
    </row>
    <row r="66" spans="1:11" ht="14.1" customHeight="1" x14ac:dyDescent="0.2">
      <c r="A66" s="306">
        <v>82</v>
      </c>
      <c r="B66" s="307" t="s">
        <v>299</v>
      </c>
      <c r="C66" s="308"/>
      <c r="D66" s="113">
        <v>2.6739162818412034</v>
      </c>
      <c r="E66" s="115">
        <v>359</v>
      </c>
      <c r="F66" s="114">
        <v>379</v>
      </c>
      <c r="G66" s="114">
        <v>571</v>
      </c>
      <c r="H66" s="114">
        <v>416</v>
      </c>
      <c r="I66" s="140">
        <v>363</v>
      </c>
      <c r="J66" s="115">
        <v>-4</v>
      </c>
      <c r="K66" s="116">
        <v>-1.1019283746556474</v>
      </c>
    </row>
    <row r="67" spans="1:11" ht="14.1" customHeight="1" x14ac:dyDescent="0.2">
      <c r="A67" s="306" t="s">
        <v>300</v>
      </c>
      <c r="B67" s="307" t="s">
        <v>301</v>
      </c>
      <c r="C67" s="308"/>
      <c r="D67" s="113">
        <v>1.4524057798301802</v>
      </c>
      <c r="E67" s="115">
        <v>195</v>
      </c>
      <c r="F67" s="114">
        <v>254</v>
      </c>
      <c r="G67" s="114">
        <v>327</v>
      </c>
      <c r="H67" s="114">
        <v>245</v>
      </c>
      <c r="I67" s="140">
        <v>198</v>
      </c>
      <c r="J67" s="115">
        <v>-3</v>
      </c>
      <c r="K67" s="116">
        <v>-1.5151515151515151</v>
      </c>
    </row>
    <row r="68" spans="1:11" ht="14.1" customHeight="1" x14ac:dyDescent="0.2">
      <c r="A68" s="306" t="s">
        <v>302</v>
      </c>
      <c r="B68" s="307" t="s">
        <v>303</v>
      </c>
      <c r="C68" s="308"/>
      <c r="D68" s="113">
        <v>0.94592581558170719</v>
      </c>
      <c r="E68" s="115">
        <v>127</v>
      </c>
      <c r="F68" s="114">
        <v>104</v>
      </c>
      <c r="G68" s="114">
        <v>155</v>
      </c>
      <c r="H68" s="114">
        <v>142</v>
      </c>
      <c r="I68" s="140">
        <v>122</v>
      </c>
      <c r="J68" s="115">
        <v>5</v>
      </c>
      <c r="K68" s="116">
        <v>4.0983606557377046</v>
      </c>
    </row>
    <row r="69" spans="1:11" ht="14.1" customHeight="1" x14ac:dyDescent="0.2">
      <c r="A69" s="306">
        <v>83</v>
      </c>
      <c r="B69" s="307" t="s">
        <v>304</v>
      </c>
      <c r="C69" s="308"/>
      <c r="D69" s="113">
        <v>3.9997020706092656</v>
      </c>
      <c r="E69" s="115">
        <v>537</v>
      </c>
      <c r="F69" s="114">
        <v>505</v>
      </c>
      <c r="G69" s="114">
        <v>1148</v>
      </c>
      <c r="H69" s="114">
        <v>419</v>
      </c>
      <c r="I69" s="140">
        <v>485</v>
      </c>
      <c r="J69" s="115">
        <v>52</v>
      </c>
      <c r="K69" s="116">
        <v>10.721649484536082</v>
      </c>
    </row>
    <row r="70" spans="1:11" ht="14.1" customHeight="1" x14ac:dyDescent="0.2">
      <c r="A70" s="306" t="s">
        <v>305</v>
      </c>
      <c r="B70" s="307" t="s">
        <v>306</v>
      </c>
      <c r="C70" s="308"/>
      <c r="D70" s="113">
        <v>3.2548785937732756</v>
      </c>
      <c r="E70" s="115">
        <v>437</v>
      </c>
      <c r="F70" s="114">
        <v>418</v>
      </c>
      <c r="G70" s="114">
        <v>1036</v>
      </c>
      <c r="H70" s="114">
        <v>346</v>
      </c>
      <c r="I70" s="140">
        <v>392</v>
      </c>
      <c r="J70" s="115">
        <v>45</v>
      </c>
      <c r="K70" s="116">
        <v>11.479591836734693</v>
      </c>
    </row>
    <row r="71" spans="1:11" ht="14.1" customHeight="1" x14ac:dyDescent="0.2">
      <c r="A71" s="306"/>
      <c r="B71" s="307" t="s">
        <v>307</v>
      </c>
      <c r="C71" s="308"/>
      <c r="D71" s="113">
        <v>1.8248175182481752</v>
      </c>
      <c r="E71" s="115">
        <v>245</v>
      </c>
      <c r="F71" s="114">
        <v>247</v>
      </c>
      <c r="G71" s="114">
        <v>622</v>
      </c>
      <c r="H71" s="114">
        <v>162</v>
      </c>
      <c r="I71" s="140">
        <v>218</v>
      </c>
      <c r="J71" s="115">
        <v>27</v>
      </c>
      <c r="K71" s="116">
        <v>12.385321100917432</v>
      </c>
    </row>
    <row r="72" spans="1:11" ht="14.1" customHeight="1" x14ac:dyDescent="0.2">
      <c r="A72" s="306">
        <v>84</v>
      </c>
      <c r="B72" s="307" t="s">
        <v>308</v>
      </c>
      <c r="C72" s="308"/>
      <c r="D72" s="113">
        <v>1.4151646059883807</v>
      </c>
      <c r="E72" s="115">
        <v>190</v>
      </c>
      <c r="F72" s="114">
        <v>175</v>
      </c>
      <c r="G72" s="114">
        <v>203</v>
      </c>
      <c r="H72" s="114">
        <v>144</v>
      </c>
      <c r="I72" s="140">
        <v>206</v>
      </c>
      <c r="J72" s="115">
        <v>-16</v>
      </c>
      <c r="K72" s="116">
        <v>-7.766990291262136</v>
      </c>
    </row>
    <row r="73" spans="1:11" ht="14.1" customHeight="1" x14ac:dyDescent="0.2">
      <c r="A73" s="306" t="s">
        <v>309</v>
      </c>
      <c r="B73" s="307" t="s">
        <v>310</v>
      </c>
      <c r="C73" s="308"/>
      <c r="D73" s="113">
        <v>0.67034112915239086</v>
      </c>
      <c r="E73" s="115">
        <v>90</v>
      </c>
      <c r="F73" s="114">
        <v>88</v>
      </c>
      <c r="G73" s="114">
        <v>101</v>
      </c>
      <c r="H73" s="114">
        <v>68</v>
      </c>
      <c r="I73" s="140">
        <v>99</v>
      </c>
      <c r="J73" s="115">
        <v>-9</v>
      </c>
      <c r="K73" s="116">
        <v>-9.0909090909090917</v>
      </c>
    </row>
    <row r="74" spans="1:11" ht="14.1" customHeight="1" x14ac:dyDescent="0.2">
      <c r="A74" s="306" t="s">
        <v>311</v>
      </c>
      <c r="B74" s="307" t="s">
        <v>312</v>
      </c>
      <c r="C74" s="308"/>
      <c r="D74" s="113">
        <v>7.4482347683598987E-2</v>
      </c>
      <c r="E74" s="115">
        <v>10</v>
      </c>
      <c r="F74" s="114">
        <v>14</v>
      </c>
      <c r="G74" s="114">
        <v>15</v>
      </c>
      <c r="H74" s="114">
        <v>5</v>
      </c>
      <c r="I74" s="140">
        <v>10</v>
      </c>
      <c r="J74" s="115">
        <v>0</v>
      </c>
      <c r="K74" s="116">
        <v>0</v>
      </c>
    </row>
    <row r="75" spans="1:11" ht="14.1" customHeight="1" x14ac:dyDescent="0.2">
      <c r="A75" s="306" t="s">
        <v>313</v>
      </c>
      <c r="B75" s="307" t="s">
        <v>314</v>
      </c>
      <c r="C75" s="308"/>
      <c r="D75" s="113">
        <v>0.12661999106211827</v>
      </c>
      <c r="E75" s="115">
        <v>17</v>
      </c>
      <c r="F75" s="114">
        <v>18</v>
      </c>
      <c r="G75" s="114">
        <v>22</v>
      </c>
      <c r="H75" s="114">
        <v>8</v>
      </c>
      <c r="I75" s="140">
        <v>20</v>
      </c>
      <c r="J75" s="115">
        <v>-3</v>
      </c>
      <c r="K75" s="116">
        <v>-15</v>
      </c>
    </row>
    <row r="76" spans="1:11" ht="14.1" customHeight="1" x14ac:dyDescent="0.2">
      <c r="A76" s="306">
        <v>91</v>
      </c>
      <c r="B76" s="307" t="s">
        <v>315</v>
      </c>
      <c r="C76" s="308"/>
      <c r="D76" s="113">
        <v>0.23834351258751676</v>
      </c>
      <c r="E76" s="115">
        <v>32</v>
      </c>
      <c r="F76" s="114">
        <v>20</v>
      </c>
      <c r="G76" s="114">
        <v>23</v>
      </c>
      <c r="H76" s="114">
        <v>11</v>
      </c>
      <c r="I76" s="140">
        <v>23</v>
      </c>
      <c r="J76" s="115">
        <v>9</v>
      </c>
      <c r="K76" s="116">
        <v>39.130434782608695</v>
      </c>
    </row>
    <row r="77" spans="1:11" ht="14.1" customHeight="1" x14ac:dyDescent="0.2">
      <c r="A77" s="306">
        <v>92</v>
      </c>
      <c r="B77" s="307" t="s">
        <v>316</v>
      </c>
      <c r="C77" s="308"/>
      <c r="D77" s="113">
        <v>1.3108893192313422</v>
      </c>
      <c r="E77" s="115">
        <v>176</v>
      </c>
      <c r="F77" s="114">
        <v>184</v>
      </c>
      <c r="G77" s="114">
        <v>149</v>
      </c>
      <c r="H77" s="114">
        <v>126</v>
      </c>
      <c r="I77" s="140">
        <v>154</v>
      </c>
      <c r="J77" s="115">
        <v>22</v>
      </c>
      <c r="K77" s="116">
        <v>14.285714285714286</v>
      </c>
    </row>
    <row r="78" spans="1:11" ht="14.1" customHeight="1" x14ac:dyDescent="0.2">
      <c r="A78" s="306">
        <v>93</v>
      </c>
      <c r="B78" s="307" t="s">
        <v>317</v>
      </c>
      <c r="C78" s="308"/>
      <c r="D78" s="113">
        <v>7.4482347683598987E-2</v>
      </c>
      <c r="E78" s="115">
        <v>10</v>
      </c>
      <c r="F78" s="114">
        <v>11</v>
      </c>
      <c r="G78" s="114">
        <v>20</v>
      </c>
      <c r="H78" s="114" t="s">
        <v>513</v>
      </c>
      <c r="I78" s="140">
        <v>12</v>
      </c>
      <c r="J78" s="115">
        <v>-2</v>
      </c>
      <c r="K78" s="116">
        <v>-16.666666666666668</v>
      </c>
    </row>
    <row r="79" spans="1:11" ht="14.1" customHeight="1" x14ac:dyDescent="0.2">
      <c r="A79" s="306">
        <v>94</v>
      </c>
      <c r="B79" s="307" t="s">
        <v>318</v>
      </c>
      <c r="C79" s="308"/>
      <c r="D79" s="113">
        <v>8.9080887829584388</v>
      </c>
      <c r="E79" s="115">
        <v>1196</v>
      </c>
      <c r="F79" s="114">
        <v>1213</v>
      </c>
      <c r="G79" s="114">
        <v>1143</v>
      </c>
      <c r="H79" s="114">
        <v>961</v>
      </c>
      <c r="I79" s="140">
        <v>998</v>
      </c>
      <c r="J79" s="115">
        <v>198</v>
      </c>
      <c r="K79" s="116">
        <v>19.839679358717436</v>
      </c>
    </row>
    <row r="80" spans="1:11" ht="14.1" customHeight="1" x14ac:dyDescent="0.2">
      <c r="A80" s="306" t="s">
        <v>319</v>
      </c>
      <c r="B80" s="307" t="s">
        <v>320</v>
      </c>
      <c r="C80" s="308"/>
      <c r="D80" s="113">
        <v>0</v>
      </c>
      <c r="E80" s="115">
        <v>0</v>
      </c>
      <c r="F80" s="114">
        <v>3</v>
      </c>
      <c r="G80" s="114" t="s">
        <v>513</v>
      </c>
      <c r="H80" s="114" t="s">
        <v>513</v>
      </c>
      <c r="I80" s="140" t="s">
        <v>513</v>
      </c>
      <c r="J80" s="115" t="s">
        <v>513</v>
      </c>
      <c r="K80" s="116" t="s">
        <v>513</v>
      </c>
    </row>
    <row r="81" spans="1:11" ht="14.1" customHeight="1" x14ac:dyDescent="0.2">
      <c r="A81" s="310" t="s">
        <v>321</v>
      </c>
      <c r="B81" s="311" t="s">
        <v>333</v>
      </c>
      <c r="C81" s="312"/>
      <c r="D81" s="125" t="s">
        <v>513</v>
      </c>
      <c r="E81" s="143" t="s">
        <v>513</v>
      </c>
      <c r="F81" s="144">
        <v>3</v>
      </c>
      <c r="G81" s="144">
        <v>38</v>
      </c>
      <c r="H81" s="144" t="s">
        <v>513</v>
      </c>
      <c r="I81" s="145">
        <v>8</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9" t="s">
        <v>364</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151" t="s">
        <v>365</v>
      </c>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6">
    <mergeCell ref="A84:K84"/>
    <mergeCell ref="A85:K85"/>
    <mergeCell ref="A87:K87"/>
    <mergeCell ref="A3:K3"/>
    <mergeCell ref="A4:K4"/>
    <mergeCell ref="A5:E5"/>
    <mergeCell ref="A7:C10"/>
    <mergeCell ref="D7:D10"/>
    <mergeCell ref="E7:I7"/>
    <mergeCell ref="J7:K8"/>
    <mergeCell ref="E8:E9"/>
    <mergeCell ref="F8:F9"/>
    <mergeCell ref="G8:G9"/>
    <mergeCell ref="A6:K6"/>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35.1" customHeight="1" x14ac:dyDescent="0.2">
      <c r="A6" s="634" t="s">
        <v>519</v>
      </c>
      <c r="B6" s="634"/>
      <c r="C6" s="634"/>
      <c r="D6" s="634"/>
      <c r="E6" s="634"/>
      <c r="F6" s="634"/>
      <c r="G6" s="634"/>
      <c r="H6" s="634"/>
      <c r="I6" s="634"/>
      <c r="J6" s="634"/>
    </row>
    <row r="7" spans="1:15" s="91" customFormat="1" ht="24.95" customHeight="1" x14ac:dyDescent="0.2">
      <c r="A7" s="588" t="s">
        <v>213</v>
      </c>
      <c r="B7" s="589"/>
      <c r="C7" s="582" t="s">
        <v>94</v>
      </c>
      <c r="D7" s="658" t="s">
        <v>367</v>
      </c>
      <c r="E7" s="661"/>
      <c r="F7" s="661"/>
      <c r="G7" s="661"/>
      <c r="H7" s="662"/>
      <c r="I7" s="588" t="s">
        <v>359</v>
      </c>
      <c r="J7" s="589"/>
      <c r="K7" s="96"/>
      <c r="L7" s="96"/>
      <c r="M7" s="96"/>
      <c r="N7" s="96"/>
      <c r="O7" s="96"/>
    </row>
    <row r="8" spans="1:15" ht="21.75" customHeight="1" x14ac:dyDescent="0.2">
      <c r="A8" s="616"/>
      <c r="B8" s="617"/>
      <c r="C8" s="583"/>
      <c r="D8" s="592" t="s">
        <v>335</v>
      </c>
      <c r="E8" s="592" t="s">
        <v>337</v>
      </c>
      <c r="F8" s="592" t="s">
        <v>338</v>
      </c>
      <c r="G8" s="592" t="s">
        <v>339</v>
      </c>
      <c r="H8" s="592" t="s">
        <v>340</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14610</v>
      </c>
      <c r="E11" s="114">
        <v>13981</v>
      </c>
      <c r="F11" s="114">
        <v>15346</v>
      </c>
      <c r="G11" s="114">
        <v>12294</v>
      </c>
      <c r="H11" s="140">
        <v>13763</v>
      </c>
      <c r="I11" s="115">
        <v>847</v>
      </c>
      <c r="J11" s="116">
        <v>6.1541815011262075</v>
      </c>
    </row>
    <row r="12" spans="1:15" s="110" customFormat="1" ht="24.95" customHeight="1" x14ac:dyDescent="0.2">
      <c r="A12" s="193" t="s">
        <v>132</v>
      </c>
      <c r="B12" s="194" t="s">
        <v>133</v>
      </c>
      <c r="C12" s="113">
        <v>2.2108145106091719</v>
      </c>
      <c r="D12" s="115">
        <v>323</v>
      </c>
      <c r="E12" s="114">
        <v>727</v>
      </c>
      <c r="F12" s="114">
        <v>601</v>
      </c>
      <c r="G12" s="114">
        <v>364</v>
      </c>
      <c r="H12" s="140">
        <v>404</v>
      </c>
      <c r="I12" s="115">
        <v>-81</v>
      </c>
      <c r="J12" s="116">
        <v>-20.049504950495049</v>
      </c>
    </row>
    <row r="13" spans="1:15" s="110" customFormat="1" ht="24.95" customHeight="1" x14ac:dyDescent="0.2">
      <c r="A13" s="193" t="s">
        <v>134</v>
      </c>
      <c r="B13" s="199" t="s">
        <v>214</v>
      </c>
      <c r="C13" s="113">
        <v>1.0403832991101984</v>
      </c>
      <c r="D13" s="115">
        <v>152</v>
      </c>
      <c r="E13" s="114">
        <v>654</v>
      </c>
      <c r="F13" s="114">
        <v>682</v>
      </c>
      <c r="G13" s="114">
        <v>157</v>
      </c>
      <c r="H13" s="140">
        <v>207</v>
      </c>
      <c r="I13" s="115">
        <v>-55</v>
      </c>
      <c r="J13" s="116">
        <v>-26.570048309178745</v>
      </c>
    </row>
    <row r="14" spans="1:15" s="287" customFormat="1" ht="24.95" customHeight="1" x14ac:dyDescent="0.2">
      <c r="A14" s="193" t="s">
        <v>215</v>
      </c>
      <c r="B14" s="199" t="s">
        <v>137</v>
      </c>
      <c r="C14" s="113">
        <v>8.3025325119780966</v>
      </c>
      <c r="D14" s="115">
        <v>1213</v>
      </c>
      <c r="E14" s="114">
        <v>825</v>
      </c>
      <c r="F14" s="114">
        <v>1247</v>
      </c>
      <c r="G14" s="114">
        <v>846</v>
      </c>
      <c r="H14" s="140">
        <v>1120</v>
      </c>
      <c r="I14" s="115">
        <v>93</v>
      </c>
      <c r="J14" s="116">
        <v>8.3035714285714288</v>
      </c>
      <c r="K14" s="110"/>
      <c r="L14" s="110"/>
      <c r="M14" s="110"/>
      <c r="N14" s="110"/>
      <c r="O14" s="110"/>
    </row>
    <row r="15" spans="1:15" s="110" customFormat="1" ht="24.95" customHeight="1" x14ac:dyDescent="0.2">
      <c r="A15" s="193" t="s">
        <v>216</v>
      </c>
      <c r="B15" s="199" t="s">
        <v>217</v>
      </c>
      <c r="C15" s="113">
        <v>2.0260095824777551</v>
      </c>
      <c r="D15" s="115">
        <v>296</v>
      </c>
      <c r="E15" s="114">
        <v>284</v>
      </c>
      <c r="F15" s="114">
        <v>282</v>
      </c>
      <c r="G15" s="114">
        <v>264</v>
      </c>
      <c r="H15" s="140">
        <v>251</v>
      </c>
      <c r="I15" s="115">
        <v>45</v>
      </c>
      <c r="J15" s="116">
        <v>17.92828685258964</v>
      </c>
    </row>
    <row r="16" spans="1:15" s="287" customFormat="1" ht="24.95" customHeight="1" x14ac:dyDescent="0.2">
      <c r="A16" s="193" t="s">
        <v>218</v>
      </c>
      <c r="B16" s="199" t="s">
        <v>141</v>
      </c>
      <c r="C16" s="113">
        <v>4.0793976728268309</v>
      </c>
      <c r="D16" s="115">
        <v>596</v>
      </c>
      <c r="E16" s="114">
        <v>308</v>
      </c>
      <c r="F16" s="114">
        <v>412</v>
      </c>
      <c r="G16" s="114">
        <v>324</v>
      </c>
      <c r="H16" s="140">
        <v>478</v>
      </c>
      <c r="I16" s="115">
        <v>118</v>
      </c>
      <c r="J16" s="116">
        <v>24.686192468619247</v>
      </c>
      <c r="K16" s="110"/>
      <c r="L16" s="110"/>
      <c r="M16" s="110"/>
      <c r="N16" s="110"/>
      <c r="O16" s="110"/>
    </row>
    <row r="17" spans="1:15" s="110" customFormat="1" ht="24.95" customHeight="1" x14ac:dyDescent="0.2">
      <c r="A17" s="193" t="s">
        <v>142</v>
      </c>
      <c r="B17" s="199" t="s">
        <v>220</v>
      </c>
      <c r="C17" s="113">
        <v>2.1971252566735111</v>
      </c>
      <c r="D17" s="115">
        <v>321</v>
      </c>
      <c r="E17" s="114">
        <v>233</v>
      </c>
      <c r="F17" s="114">
        <v>553</v>
      </c>
      <c r="G17" s="114">
        <v>258</v>
      </c>
      <c r="H17" s="140">
        <v>391</v>
      </c>
      <c r="I17" s="115">
        <v>-70</v>
      </c>
      <c r="J17" s="116">
        <v>-17.902813299232736</v>
      </c>
    </row>
    <row r="18" spans="1:15" s="287" customFormat="1" ht="24.95" customHeight="1" x14ac:dyDescent="0.2">
      <c r="A18" s="201" t="s">
        <v>144</v>
      </c>
      <c r="B18" s="202" t="s">
        <v>145</v>
      </c>
      <c r="C18" s="113">
        <v>6.584531143052704</v>
      </c>
      <c r="D18" s="115">
        <v>962</v>
      </c>
      <c r="E18" s="114">
        <v>790</v>
      </c>
      <c r="F18" s="114">
        <v>907</v>
      </c>
      <c r="G18" s="114">
        <v>787</v>
      </c>
      <c r="H18" s="140">
        <v>880</v>
      </c>
      <c r="I18" s="115">
        <v>82</v>
      </c>
      <c r="J18" s="116">
        <v>9.3181818181818183</v>
      </c>
      <c r="K18" s="110"/>
      <c r="L18" s="110"/>
      <c r="M18" s="110"/>
      <c r="N18" s="110"/>
      <c r="O18" s="110"/>
    </row>
    <row r="19" spans="1:15" s="110" customFormat="1" ht="24.95" customHeight="1" x14ac:dyDescent="0.2">
      <c r="A19" s="193" t="s">
        <v>146</v>
      </c>
      <c r="B19" s="199" t="s">
        <v>147</v>
      </c>
      <c r="C19" s="113">
        <v>15.167693360711841</v>
      </c>
      <c r="D19" s="115">
        <v>2216</v>
      </c>
      <c r="E19" s="114">
        <v>1961</v>
      </c>
      <c r="F19" s="114">
        <v>2363</v>
      </c>
      <c r="G19" s="114">
        <v>1697</v>
      </c>
      <c r="H19" s="140">
        <v>2276</v>
      </c>
      <c r="I19" s="115">
        <v>-60</v>
      </c>
      <c r="J19" s="116">
        <v>-2.6362038664323375</v>
      </c>
    </row>
    <row r="20" spans="1:15" s="287" customFormat="1" ht="24.95" customHeight="1" x14ac:dyDescent="0.2">
      <c r="A20" s="193" t="s">
        <v>148</v>
      </c>
      <c r="B20" s="199" t="s">
        <v>149</v>
      </c>
      <c r="C20" s="113">
        <v>10.698151950718685</v>
      </c>
      <c r="D20" s="115">
        <v>1563</v>
      </c>
      <c r="E20" s="114">
        <v>1654</v>
      </c>
      <c r="F20" s="114">
        <v>1284</v>
      </c>
      <c r="G20" s="114">
        <v>1405</v>
      </c>
      <c r="H20" s="140">
        <v>1201</v>
      </c>
      <c r="I20" s="115">
        <v>362</v>
      </c>
      <c r="J20" s="116">
        <v>30.141548709408827</v>
      </c>
      <c r="K20" s="110"/>
      <c r="L20" s="110"/>
      <c r="M20" s="110"/>
      <c r="N20" s="110"/>
      <c r="O20" s="110"/>
    </row>
    <row r="21" spans="1:15" s="110" customFormat="1" ht="24.95" customHeight="1" x14ac:dyDescent="0.2">
      <c r="A21" s="201" t="s">
        <v>150</v>
      </c>
      <c r="B21" s="202" t="s">
        <v>151</v>
      </c>
      <c r="C21" s="113">
        <v>5.6605065023956191</v>
      </c>
      <c r="D21" s="115">
        <v>827</v>
      </c>
      <c r="E21" s="114">
        <v>692</v>
      </c>
      <c r="F21" s="114">
        <v>696</v>
      </c>
      <c r="G21" s="114">
        <v>488</v>
      </c>
      <c r="H21" s="140">
        <v>636</v>
      </c>
      <c r="I21" s="115">
        <v>191</v>
      </c>
      <c r="J21" s="116">
        <v>30.031446540880502</v>
      </c>
    </row>
    <row r="22" spans="1:15" s="110" customFormat="1" ht="24.95" customHeight="1" x14ac:dyDescent="0.2">
      <c r="A22" s="201" t="s">
        <v>152</v>
      </c>
      <c r="B22" s="199" t="s">
        <v>153</v>
      </c>
      <c r="C22" s="113">
        <v>7.4058863791923342</v>
      </c>
      <c r="D22" s="115">
        <v>1082</v>
      </c>
      <c r="E22" s="114">
        <v>1307</v>
      </c>
      <c r="F22" s="114">
        <v>1214</v>
      </c>
      <c r="G22" s="114">
        <v>967</v>
      </c>
      <c r="H22" s="140">
        <v>988</v>
      </c>
      <c r="I22" s="115">
        <v>94</v>
      </c>
      <c r="J22" s="116">
        <v>9.5141700404858298</v>
      </c>
    </row>
    <row r="23" spans="1:15" s="110" customFormat="1" ht="24.95" customHeight="1" x14ac:dyDescent="0.2">
      <c r="A23" s="193" t="s">
        <v>154</v>
      </c>
      <c r="B23" s="199" t="s">
        <v>155</v>
      </c>
      <c r="C23" s="113">
        <v>1.1156741957563312</v>
      </c>
      <c r="D23" s="115">
        <v>163</v>
      </c>
      <c r="E23" s="114">
        <v>313</v>
      </c>
      <c r="F23" s="114">
        <v>108</v>
      </c>
      <c r="G23" s="114">
        <v>127</v>
      </c>
      <c r="H23" s="140">
        <v>140</v>
      </c>
      <c r="I23" s="115">
        <v>23</v>
      </c>
      <c r="J23" s="116">
        <v>16.428571428571427</v>
      </c>
    </row>
    <row r="24" spans="1:15" s="110" customFormat="1" ht="24.95" customHeight="1" x14ac:dyDescent="0.2">
      <c r="A24" s="193" t="s">
        <v>156</v>
      </c>
      <c r="B24" s="199" t="s">
        <v>221</v>
      </c>
      <c r="C24" s="113">
        <v>5.7768651608487334</v>
      </c>
      <c r="D24" s="115">
        <v>844</v>
      </c>
      <c r="E24" s="114">
        <v>686</v>
      </c>
      <c r="F24" s="114">
        <v>829</v>
      </c>
      <c r="G24" s="114">
        <v>791</v>
      </c>
      <c r="H24" s="140">
        <v>847</v>
      </c>
      <c r="I24" s="115">
        <v>-3</v>
      </c>
      <c r="J24" s="116">
        <v>-0.35419126328217237</v>
      </c>
    </row>
    <row r="25" spans="1:15" s="110" customFormat="1" ht="24.95" customHeight="1" x14ac:dyDescent="0.2">
      <c r="A25" s="193" t="s">
        <v>222</v>
      </c>
      <c r="B25" s="204" t="s">
        <v>159</v>
      </c>
      <c r="C25" s="113">
        <v>8.3709787816563992</v>
      </c>
      <c r="D25" s="115">
        <v>1223</v>
      </c>
      <c r="E25" s="114">
        <v>1082</v>
      </c>
      <c r="F25" s="114">
        <v>1082</v>
      </c>
      <c r="G25" s="114">
        <v>1255</v>
      </c>
      <c r="H25" s="140">
        <v>1234</v>
      </c>
      <c r="I25" s="115">
        <v>-11</v>
      </c>
      <c r="J25" s="116">
        <v>-0.89141004862236628</v>
      </c>
    </row>
    <row r="26" spans="1:15" s="110" customFormat="1" ht="24.95" customHeight="1" x14ac:dyDescent="0.2">
      <c r="A26" s="201">
        <v>782.78300000000002</v>
      </c>
      <c r="B26" s="203" t="s">
        <v>160</v>
      </c>
      <c r="C26" s="113">
        <v>7.8439425051334704</v>
      </c>
      <c r="D26" s="115">
        <v>1146</v>
      </c>
      <c r="E26" s="114">
        <v>1202</v>
      </c>
      <c r="F26" s="114">
        <v>1175</v>
      </c>
      <c r="G26" s="114">
        <v>1051</v>
      </c>
      <c r="H26" s="140">
        <v>1069</v>
      </c>
      <c r="I26" s="115">
        <v>77</v>
      </c>
      <c r="J26" s="116">
        <v>7.2029934518241348</v>
      </c>
    </row>
    <row r="27" spans="1:15" s="110" customFormat="1" ht="24.95" customHeight="1" x14ac:dyDescent="0.2">
      <c r="A27" s="193" t="s">
        <v>161</v>
      </c>
      <c r="B27" s="199" t="s">
        <v>162</v>
      </c>
      <c r="C27" s="113">
        <v>1.9849418206707734</v>
      </c>
      <c r="D27" s="115">
        <v>290</v>
      </c>
      <c r="E27" s="114">
        <v>188</v>
      </c>
      <c r="F27" s="114">
        <v>303</v>
      </c>
      <c r="G27" s="114">
        <v>227</v>
      </c>
      <c r="H27" s="140">
        <v>230</v>
      </c>
      <c r="I27" s="115">
        <v>60</v>
      </c>
      <c r="J27" s="116">
        <v>26.086956521739129</v>
      </c>
    </row>
    <row r="28" spans="1:15" s="110" customFormat="1" ht="24.95" customHeight="1" x14ac:dyDescent="0.2">
      <c r="A28" s="193" t="s">
        <v>163</v>
      </c>
      <c r="B28" s="199" t="s">
        <v>164</v>
      </c>
      <c r="C28" s="113">
        <v>1.8069815195071868</v>
      </c>
      <c r="D28" s="115">
        <v>264</v>
      </c>
      <c r="E28" s="114">
        <v>203</v>
      </c>
      <c r="F28" s="114">
        <v>537</v>
      </c>
      <c r="G28" s="114">
        <v>204</v>
      </c>
      <c r="H28" s="140">
        <v>263</v>
      </c>
      <c r="I28" s="115">
        <v>1</v>
      </c>
      <c r="J28" s="116">
        <v>0.38022813688212925</v>
      </c>
    </row>
    <row r="29" spans="1:15" s="110" customFormat="1" ht="24.95" customHeight="1" x14ac:dyDescent="0.2">
      <c r="A29" s="193">
        <v>86</v>
      </c>
      <c r="B29" s="199" t="s">
        <v>165</v>
      </c>
      <c r="C29" s="113">
        <v>4.3394934976043809</v>
      </c>
      <c r="D29" s="115">
        <v>634</v>
      </c>
      <c r="E29" s="114">
        <v>546</v>
      </c>
      <c r="F29" s="114">
        <v>548</v>
      </c>
      <c r="G29" s="114">
        <v>700</v>
      </c>
      <c r="H29" s="140">
        <v>601</v>
      </c>
      <c r="I29" s="115">
        <v>33</v>
      </c>
      <c r="J29" s="116">
        <v>5.4908485856905154</v>
      </c>
    </row>
    <row r="30" spans="1:15" s="110" customFormat="1" ht="24.95" customHeight="1" x14ac:dyDescent="0.2">
      <c r="A30" s="193">
        <v>87.88</v>
      </c>
      <c r="B30" s="204" t="s">
        <v>166</v>
      </c>
      <c r="C30" s="113">
        <v>5.3045859000684459</v>
      </c>
      <c r="D30" s="115">
        <v>775</v>
      </c>
      <c r="E30" s="114">
        <v>735</v>
      </c>
      <c r="F30" s="114">
        <v>1152</v>
      </c>
      <c r="G30" s="114">
        <v>744</v>
      </c>
      <c r="H30" s="140">
        <v>757</v>
      </c>
      <c r="I30" s="115">
        <v>18</v>
      </c>
      <c r="J30" s="116">
        <v>2.3778071334214004</v>
      </c>
    </row>
    <row r="31" spans="1:15" s="110" customFormat="1" ht="24.95" customHeight="1" x14ac:dyDescent="0.2">
      <c r="A31" s="193" t="s">
        <v>167</v>
      </c>
      <c r="B31" s="199" t="s">
        <v>168</v>
      </c>
      <c r="C31" s="113">
        <v>6.386036960985626</v>
      </c>
      <c r="D31" s="115">
        <v>933</v>
      </c>
      <c r="E31" s="114">
        <v>416</v>
      </c>
      <c r="F31" s="114">
        <v>618</v>
      </c>
      <c r="G31" s="114">
        <v>484</v>
      </c>
      <c r="H31" s="140">
        <v>910</v>
      </c>
      <c r="I31" s="115">
        <v>23</v>
      </c>
      <c r="J31" s="116">
        <v>2.5274725274725274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2.2108145106091719</v>
      </c>
      <c r="D34" s="115">
        <v>323</v>
      </c>
      <c r="E34" s="114">
        <v>727</v>
      </c>
      <c r="F34" s="114">
        <v>601</v>
      </c>
      <c r="G34" s="114">
        <v>364</v>
      </c>
      <c r="H34" s="140">
        <v>404</v>
      </c>
      <c r="I34" s="115">
        <v>-81</v>
      </c>
      <c r="J34" s="116">
        <v>-20.049504950495049</v>
      </c>
    </row>
    <row r="35" spans="1:10" s="110" customFormat="1" ht="24.95" customHeight="1" x14ac:dyDescent="0.2">
      <c r="A35" s="292" t="s">
        <v>171</v>
      </c>
      <c r="B35" s="293" t="s">
        <v>172</v>
      </c>
      <c r="C35" s="113">
        <v>15.927446954140999</v>
      </c>
      <c r="D35" s="115">
        <v>2327</v>
      </c>
      <c r="E35" s="114">
        <v>2269</v>
      </c>
      <c r="F35" s="114">
        <v>2836</v>
      </c>
      <c r="G35" s="114">
        <v>1790</v>
      </c>
      <c r="H35" s="140">
        <v>2207</v>
      </c>
      <c r="I35" s="115">
        <v>120</v>
      </c>
      <c r="J35" s="116">
        <v>5.4372451291345723</v>
      </c>
    </row>
    <row r="36" spans="1:10" s="110" customFormat="1" ht="24.95" customHeight="1" x14ac:dyDescent="0.2">
      <c r="A36" s="294" t="s">
        <v>173</v>
      </c>
      <c r="B36" s="295" t="s">
        <v>174</v>
      </c>
      <c r="C36" s="125">
        <v>81.861738535249827</v>
      </c>
      <c r="D36" s="143">
        <v>11960</v>
      </c>
      <c r="E36" s="144">
        <v>10985</v>
      </c>
      <c r="F36" s="144">
        <v>11909</v>
      </c>
      <c r="G36" s="144">
        <v>10140</v>
      </c>
      <c r="H36" s="145">
        <v>11152</v>
      </c>
      <c r="I36" s="143">
        <v>808</v>
      </c>
      <c r="J36" s="146">
        <v>7.2453371592539453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55" t="s">
        <v>368</v>
      </c>
      <c r="B39" s="656"/>
      <c r="C39" s="656"/>
      <c r="D39" s="656"/>
      <c r="E39" s="656"/>
      <c r="F39" s="656"/>
      <c r="G39" s="656"/>
      <c r="H39" s="656"/>
      <c r="I39" s="656"/>
      <c r="J39" s="656"/>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6"/>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35.1" customHeight="1" x14ac:dyDescent="0.2">
      <c r="A6" s="634" t="s">
        <v>519</v>
      </c>
      <c r="B6" s="634"/>
      <c r="C6" s="634"/>
      <c r="D6" s="634"/>
      <c r="E6" s="634"/>
      <c r="F6" s="634"/>
      <c r="G6" s="634"/>
      <c r="H6" s="634"/>
      <c r="I6" s="634"/>
      <c r="J6" s="634"/>
      <c r="K6" s="634"/>
    </row>
    <row r="7" spans="1:17" s="91" customFormat="1" ht="24.95" customHeight="1" x14ac:dyDescent="0.2">
      <c r="A7" s="588" t="s">
        <v>332</v>
      </c>
      <c r="B7" s="577"/>
      <c r="C7" s="577"/>
      <c r="D7" s="582" t="s">
        <v>94</v>
      </c>
      <c r="E7" s="648" t="s">
        <v>370</v>
      </c>
      <c r="F7" s="649"/>
      <c r="G7" s="649"/>
      <c r="H7" s="649"/>
      <c r="I7" s="650"/>
      <c r="J7" s="588" t="s">
        <v>359</v>
      </c>
      <c r="K7" s="589"/>
      <c r="L7" s="96"/>
      <c r="M7" s="96"/>
      <c r="N7" s="96"/>
      <c r="O7" s="96"/>
      <c r="Q7" s="407"/>
    </row>
    <row r="8" spans="1:17" ht="21.75" customHeight="1" x14ac:dyDescent="0.2">
      <c r="A8" s="578"/>
      <c r="B8" s="579"/>
      <c r="C8" s="579"/>
      <c r="D8" s="583"/>
      <c r="E8" s="592" t="s">
        <v>335</v>
      </c>
      <c r="F8" s="592" t="s">
        <v>337</v>
      </c>
      <c r="G8" s="592" t="s">
        <v>338</v>
      </c>
      <c r="H8" s="592" t="s">
        <v>339</v>
      </c>
      <c r="I8" s="592" t="s">
        <v>340</v>
      </c>
      <c r="J8" s="590"/>
      <c r="K8" s="591"/>
    </row>
    <row r="9" spans="1:17" ht="12" customHeight="1" x14ac:dyDescent="0.2">
      <c r="A9" s="578"/>
      <c r="B9" s="579"/>
      <c r="C9" s="579"/>
      <c r="D9" s="583"/>
      <c r="E9" s="593"/>
      <c r="F9" s="593"/>
      <c r="G9" s="593"/>
      <c r="H9" s="593"/>
      <c r="I9" s="593"/>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14610</v>
      </c>
      <c r="F11" s="264">
        <v>13981</v>
      </c>
      <c r="G11" s="264">
        <v>15346</v>
      </c>
      <c r="H11" s="264">
        <v>12294</v>
      </c>
      <c r="I11" s="265">
        <v>13763</v>
      </c>
      <c r="J11" s="263">
        <v>847</v>
      </c>
      <c r="K11" s="266">
        <v>6.1541815011262075</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24.962354551676935</v>
      </c>
      <c r="E13" s="115">
        <v>3647</v>
      </c>
      <c r="F13" s="114">
        <v>3676</v>
      </c>
      <c r="G13" s="114">
        <v>4151</v>
      </c>
      <c r="H13" s="114">
        <v>3313</v>
      </c>
      <c r="I13" s="140">
        <v>3589</v>
      </c>
      <c r="J13" s="115">
        <v>58</v>
      </c>
      <c r="K13" s="116">
        <v>1.616049038729451</v>
      </c>
    </row>
    <row r="14" spans="1:17" ht="15.95" customHeight="1" x14ac:dyDescent="0.2">
      <c r="A14" s="306" t="s">
        <v>230</v>
      </c>
      <c r="B14" s="307"/>
      <c r="C14" s="308"/>
      <c r="D14" s="113">
        <v>54.503764544832308</v>
      </c>
      <c r="E14" s="115">
        <v>7963</v>
      </c>
      <c r="F14" s="114">
        <v>7320</v>
      </c>
      <c r="G14" s="114">
        <v>8133</v>
      </c>
      <c r="H14" s="114">
        <v>6718</v>
      </c>
      <c r="I14" s="140">
        <v>7477</v>
      </c>
      <c r="J14" s="115">
        <v>486</v>
      </c>
      <c r="K14" s="116">
        <v>6.4999331282599977</v>
      </c>
    </row>
    <row r="15" spans="1:17" ht="15.95" customHeight="1" x14ac:dyDescent="0.2">
      <c r="A15" s="306" t="s">
        <v>231</v>
      </c>
      <c r="B15" s="307"/>
      <c r="C15" s="308"/>
      <c r="D15" s="113">
        <v>12.936344969199178</v>
      </c>
      <c r="E15" s="115">
        <v>1890</v>
      </c>
      <c r="F15" s="114">
        <v>2036</v>
      </c>
      <c r="G15" s="114">
        <v>1903</v>
      </c>
      <c r="H15" s="114">
        <v>1377</v>
      </c>
      <c r="I15" s="140">
        <v>1609</v>
      </c>
      <c r="J15" s="115">
        <v>281</v>
      </c>
      <c r="K15" s="116">
        <v>17.464263517712865</v>
      </c>
    </row>
    <row r="16" spans="1:17" ht="15.95" customHeight="1" x14ac:dyDescent="0.2">
      <c r="A16" s="306" t="s">
        <v>232</v>
      </c>
      <c r="B16" s="307"/>
      <c r="C16" s="308"/>
      <c r="D16" s="113">
        <v>7.5154004106776178</v>
      </c>
      <c r="E16" s="115">
        <v>1098</v>
      </c>
      <c r="F16" s="114">
        <v>930</v>
      </c>
      <c r="G16" s="114">
        <v>1116</v>
      </c>
      <c r="H16" s="114">
        <v>870</v>
      </c>
      <c r="I16" s="140">
        <v>1065</v>
      </c>
      <c r="J16" s="115">
        <v>33</v>
      </c>
      <c r="K16" s="116">
        <v>3.0985915492957745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2.6146475017111568</v>
      </c>
      <c r="E18" s="115">
        <v>382</v>
      </c>
      <c r="F18" s="114">
        <v>699</v>
      </c>
      <c r="G18" s="114">
        <v>636</v>
      </c>
      <c r="H18" s="114">
        <v>447</v>
      </c>
      <c r="I18" s="140">
        <v>480</v>
      </c>
      <c r="J18" s="115">
        <v>-98</v>
      </c>
      <c r="K18" s="116">
        <v>-20.416666666666668</v>
      </c>
    </row>
    <row r="19" spans="1:11" ht="14.1" customHeight="1" x14ac:dyDescent="0.2">
      <c r="A19" s="306" t="s">
        <v>235</v>
      </c>
      <c r="B19" s="307" t="s">
        <v>236</v>
      </c>
      <c r="C19" s="308"/>
      <c r="D19" s="113">
        <v>2.3203285420944559</v>
      </c>
      <c r="E19" s="115">
        <v>339</v>
      </c>
      <c r="F19" s="114">
        <v>650</v>
      </c>
      <c r="G19" s="114">
        <v>575</v>
      </c>
      <c r="H19" s="114">
        <v>387</v>
      </c>
      <c r="I19" s="140">
        <v>427</v>
      </c>
      <c r="J19" s="115">
        <v>-88</v>
      </c>
      <c r="K19" s="116">
        <v>-20.608899297423889</v>
      </c>
    </row>
    <row r="20" spans="1:11" ht="14.1" customHeight="1" x14ac:dyDescent="0.2">
      <c r="A20" s="306">
        <v>12</v>
      </c>
      <c r="B20" s="307" t="s">
        <v>237</v>
      </c>
      <c r="C20" s="308"/>
      <c r="D20" s="113">
        <v>1.8754277891854894</v>
      </c>
      <c r="E20" s="115">
        <v>274</v>
      </c>
      <c r="F20" s="114">
        <v>208</v>
      </c>
      <c r="G20" s="114">
        <v>177</v>
      </c>
      <c r="H20" s="114">
        <v>160</v>
      </c>
      <c r="I20" s="140">
        <v>218</v>
      </c>
      <c r="J20" s="115">
        <v>56</v>
      </c>
      <c r="K20" s="116">
        <v>25.688073394495412</v>
      </c>
    </row>
    <row r="21" spans="1:11" ht="14.1" customHeight="1" x14ac:dyDescent="0.2">
      <c r="A21" s="306">
        <v>21</v>
      </c>
      <c r="B21" s="307" t="s">
        <v>238</v>
      </c>
      <c r="C21" s="308"/>
      <c r="D21" s="113">
        <v>0.32169746748802192</v>
      </c>
      <c r="E21" s="115">
        <v>47</v>
      </c>
      <c r="F21" s="114">
        <v>32</v>
      </c>
      <c r="G21" s="114">
        <v>39</v>
      </c>
      <c r="H21" s="114">
        <v>37</v>
      </c>
      <c r="I21" s="140">
        <v>63</v>
      </c>
      <c r="J21" s="115">
        <v>-16</v>
      </c>
      <c r="K21" s="116">
        <v>-25.396825396825395</v>
      </c>
    </row>
    <row r="22" spans="1:11" ht="14.1" customHeight="1" x14ac:dyDescent="0.2">
      <c r="A22" s="306">
        <v>22</v>
      </c>
      <c r="B22" s="307" t="s">
        <v>239</v>
      </c>
      <c r="C22" s="308"/>
      <c r="D22" s="113">
        <v>1.7385352498288844</v>
      </c>
      <c r="E22" s="115">
        <v>254</v>
      </c>
      <c r="F22" s="114">
        <v>258</v>
      </c>
      <c r="G22" s="114">
        <v>272</v>
      </c>
      <c r="H22" s="114">
        <v>223</v>
      </c>
      <c r="I22" s="140">
        <v>277</v>
      </c>
      <c r="J22" s="115">
        <v>-23</v>
      </c>
      <c r="K22" s="116">
        <v>-8.3032490974729249</v>
      </c>
    </row>
    <row r="23" spans="1:11" ht="14.1" customHeight="1" x14ac:dyDescent="0.2">
      <c r="A23" s="306">
        <v>23</v>
      </c>
      <c r="B23" s="307" t="s">
        <v>240</v>
      </c>
      <c r="C23" s="308"/>
      <c r="D23" s="113">
        <v>0.32169746748802192</v>
      </c>
      <c r="E23" s="115">
        <v>47</v>
      </c>
      <c r="F23" s="114">
        <v>37</v>
      </c>
      <c r="G23" s="114">
        <v>62</v>
      </c>
      <c r="H23" s="114">
        <v>51</v>
      </c>
      <c r="I23" s="140">
        <v>38</v>
      </c>
      <c r="J23" s="115">
        <v>9</v>
      </c>
      <c r="K23" s="116">
        <v>23.684210526315791</v>
      </c>
    </row>
    <row r="24" spans="1:11" ht="14.1" customHeight="1" x14ac:dyDescent="0.2">
      <c r="A24" s="306">
        <v>24</v>
      </c>
      <c r="B24" s="307" t="s">
        <v>241</v>
      </c>
      <c r="C24" s="308"/>
      <c r="D24" s="113">
        <v>2.4982888432580426</v>
      </c>
      <c r="E24" s="115">
        <v>365</v>
      </c>
      <c r="F24" s="114">
        <v>269</v>
      </c>
      <c r="G24" s="114">
        <v>330</v>
      </c>
      <c r="H24" s="114">
        <v>237</v>
      </c>
      <c r="I24" s="140">
        <v>315</v>
      </c>
      <c r="J24" s="115">
        <v>50</v>
      </c>
      <c r="K24" s="116">
        <v>15.873015873015873</v>
      </c>
    </row>
    <row r="25" spans="1:11" ht="14.1" customHeight="1" x14ac:dyDescent="0.2">
      <c r="A25" s="306">
        <v>25</v>
      </c>
      <c r="B25" s="307" t="s">
        <v>242</v>
      </c>
      <c r="C25" s="308"/>
      <c r="D25" s="113">
        <v>4.59958932238193</v>
      </c>
      <c r="E25" s="115">
        <v>672</v>
      </c>
      <c r="F25" s="114">
        <v>622</v>
      </c>
      <c r="G25" s="114">
        <v>590</v>
      </c>
      <c r="H25" s="114">
        <v>517</v>
      </c>
      <c r="I25" s="140">
        <v>604</v>
      </c>
      <c r="J25" s="115">
        <v>68</v>
      </c>
      <c r="K25" s="116">
        <v>11.258278145695364</v>
      </c>
    </row>
    <row r="26" spans="1:11" ht="14.1" customHeight="1" x14ac:dyDescent="0.2">
      <c r="A26" s="306">
        <v>26</v>
      </c>
      <c r="B26" s="307" t="s">
        <v>243</v>
      </c>
      <c r="C26" s="308"/>
      <c r="D26" s="113">
        <v>1.8617385352498288</v>
      </c>
      <c r="E26" s="115">
        <v>272</v>
      </c>
      <c r="F26" s="114">
        <v>507</v>
      </c>
      <c r="G26" s="114">
        <v>561</v>
      </c>
      <c r="H26" s="114">
        <v>221</v>
      </c>
      <c r="I26" s="140">
        <v>300</v>
      </c>
      <c r="J26" s="115">
        <v>-28</v>
      </c>
      <c r="K26" s="116">
        <v>-9.3333333333333339</v>
      </c>
    </row>
    <row r="27" spans="1:11" ht="14.1" customHeight="1" x14ac:dyDescent="0.2">
      <c r="A27" s="306">
        <v>27</v>
      </c>
      <c r="B27" s="307" t="s">
        <v>244</v>
      </c>
      <c r="C27" s="308"/>
      <c r="D27" s="113">
        <v>0.97878165639972625</v>
      </c>
      <c r="E27" s="115">
        <v>143</v>
      </c>
      <c r="F27" s="114">
        <v>124</v>
      </c>
      <c r="G27" s="114">
        <v>121</v>
      </c>
      <c r="H27" s="114">
        <v>100</v>
      </c>
      <c r="I27" s="140">
        <v>118</v>
      </c>
      <c r="J27" s="115">
        <v>25</v>
      </c>
      <c r="K27" s="116">
        <v>21.1864406779661</v>
      </c>
    </row>
    <row r="28" spans="1:11" ht="14.1" customHeight="1" x14ac:dyDescent="0.2">
      <c r="A28" s="306">
        <v>28</v>
      </c>
      <c r="B28" s="307" t="s">
        <v>245</v>
      </c>
      <c r="C28" s="308"/>
      <c r="D28" s="113">
        <v>0.34223134839151265</v>
      </c>
      <c r="E28" s="115">
        <v>50</v>
      </c>
      <c r="F28" s="114">
        <v>34</v>
      </c>
      <c r="G28" s="114">
        <v>36</v>
      </c>
      <c r="H28" s="114">
        <v>34</v>
      </c>
      <c r="I28" s="140">
        <v>30</v>
      </c>
      <c r="J28" s="115">
        <v>20</v>
      </c>
      <c r="K28" s="116">
        <v>66.666666666666671</v>
      </c>
    </row>
    <row r="29" spans="1:11" ht="14.1" customHeight="1" x14ac:dyDescent="0.2">
      <c r="A29" s="306">
        <v>29</v>
      </c>
      <c r="B29" s="307" t="s">
        <v>246</v>
      </c>
      <c r="C29" s="308"/>
      <c r="D29" s="113">
        <v>3.1416837782340861</v>
      </c>
      <c r="E29" s="115">
        <v>459</v>
      </c>
      <c r="F29" s="114">
        <v>345</v>
      </c>
      <c r="G29" s="114">
        <v>392</v>
      </c>
      <c r="H29" s="114">
        <v>373</v>
      </c>
      <c r="I29" s="140">
        <v>372</v>
      </c>
      <c r="J29" s="115">
        <v>87</v>
      </c>
      <c r="K29" s="116">
        <v>23.387096774193548</v>
      </c>
    </row>
    <row r="30" spans="1:11" ht="14.1" customHeight="1" x14ac:dyDescent="0.2">
      <c r="A30" s="306" t="s">
        <v>247</v>
      </c>
      <c r="B30" s="307" t="s">
        <v>248</v>
      </c>
      <c r="C30" s="308"/>
      <c r="D30" s="113">
        <v>0.71868583162217659</v>
      </c>
      <c r="E30" s="115">
        <v>105</v>
      </c>
      <c r="F30" s="114">
        <v>103</v>
      </c>
      <c r="G30" s="114" t="s">
        <v>513</v>
      </c>
      <c r="H30" s="114">
        <v>135</v>
      </c>
      <c r="I30" s="140">
        <v>95</v>
      </c>
      <c r="J30" s="115">
        <v>10</v>
      </c>
      <c r="K30" s="116">
        <v>10.526315789473685</v>
      </c>
    </row>
    <row r="31" spans="1:11" ht="14.1" customHeight="1" x14ac:dyDescent="0.2">
      <c r="A31" s="306" t="s">
        <v>249</v>
      </c>
      <c r="B31" s="307" t="s">
        <v>250</v>
      </c>
      <c r="C31" s="308"/>
      <c r="D31" s="113">
        <v>2.3956194387405887</v>
      </c>
      <c r="E31" s="115">
        <v>350</v>
      </c>
      <c r="F31" s="114">
        <v>242</v>
      </c>
      <c r="G31" s="114">
        <v>276</v>
      </c>
      <c r="H31" s="114">
        <v>238</v>
      </c>
      <c r="I31" s="140">
        <v>277</v>
      </c>
      <c r="J31" s="115">
        <v>73</v>
      </c>
      <c r="K31" s="116">
        <v>26.353790613718413</v>
      </c>
    </row>
    <row r="32" spans="1:11" ht="14.1" customHeight="1" x14ac:dyDescent="0.2">
      <c r="A32" s="306">
        <v>31</v>
      </c>
      <c r="B32" s="307" t="s">
        <v>251</v>
      </c>
      <c r="C32" s="308"/>
      <c r="D32" s="113">
        <v>0.32854209445585214</v>
      </c>
      <c r="E32" s="115">
        <v>48</v>
      </c>
      <c r="F32" s="114">
        <v>47</v>
      </c>
      <c r="G32" s="114">
        <v>65</v>
      </c>
      <c r="H32" s="114">
        <v>40</v>
      </c>
      <c r="I32" s="140">
        <v>57</v>
      </c>
      <c r="J32" s="115">
        <v>-9</v>
      </c>
      <c r="K32" s="116">
        <v>-15.789473684210526</v>
      </c>
    </row>
    <row r="33" spans="1:11" ht="14.1" customHeight="1" x14ac:dyDescent="0.2">
      <c r="A33" s="306">
        <v>32</v>
      </c>
      <c r="B33" s="307" t="s">
        <v>252</v>
      </c>
      <c r="C33" s="308"/>
      <c r="D33" s="113">
        <v>2.3682409308692676</v>
      </c>
      <c r="E33" s="115">
        <v>346</v>
      </c>
      <c r="F33" s="114">
        <v>375</v>
      </c>
      <c r="G33" s="114">
        <v>451</v>
      </c>
      <c r="H33" s="114">
        <v>382</v>
      </c>
      <c r="I33" s="140">
        <v>353</v>
      </c>
      <c r="J33" s="115">
        <v>-7</v>
      </c>
      <c r="K33" s="116">
        <v>-1.9830028328611897</v>
      </c>
    </row>
    <row r="34" spans="1:11" ht="14.1" customHeight="1" x14ac:dyDescent="0.2">
      <c r="A34" s="306">
        <v>33</v>
      </c>
      <c r="B34" s="307" t="s">
        <v>253</v>
      </c>
      <c r="C34" s="308"/>
      <c r="D34" s="113">
        <v>1.2799452429842573</v>
      </c>
      <c r="E34" s="115">
        <v>187</v>
      </c>
      <c r="F34" s="114">
        <v>193</v>
      </c>
      <c r="G34" s="114">
        <v>181</v>
      </c>
      <c r="H34" s="114">
        <v>132</v>
      </c>
      <c r="I34" s="140">
        <v>181</v>
      </c>
      <c r="J34" s="115">
        <v>6</v>
      </c>
      <c r="K34" s="116">
        <v>3.3149171270718232</v>
      </c>
    </row>
    <row r="35" spans="1:11" ht="14.1" customHeight="1" x14ac:dyDescent="0.2">
      <c r="A35" s="306">
        <v>34</v>
      </c>
      <c r="B35" s="307" t="s">
        <v>254</v>
      </c>
      <c r="C35" s="308"/>
      <c r="D35" s="113">
        <v>2.6283367556468171</v>
      </c>
      <c r="E35" s="115">
        <v>384</v>
      </c>
      <c r="F35" s="114">
        <v>265</v>
      </c>
      <c r="G35" s="114">
        <v>311</v>
      </c>
      <c r="H35" s="114">
        <v>249</v>
      </c>
      <c r="I35" s="140">
        <v>283</v>
      </c>
      <c r="J35" s="115">
        <v>101</v>
      </c>
      <c r="K35" s="116">
        <v>35.689045936395758</v>
      </c>
    </row>
    <row r="36" spans="1:11" ht="14.1" customHeight="1" x14ac:dyDescent="0.2">
      <c r="A36" s="306">
        <v>41</v>
      </c>
      <c r="B36" s="307" t="s">
        <v>255</v>
      </c>
      <c r="C36" s="308"/>
      <c r="D36" s="113">
        <v>0.97193702943189597</v>
      </c>
      <c r="E36" s="115">
        <v>142</v>
      </c>
      <c r="F36" s="114">
        <v>103</v>
      </c>
      <c r="G36" s="114">
        <v>298</v>
      </c>
      <c r="H36" s="114">
        <v>90</v>
      </c>
      <c r="I36" s="140">
        <v>147</v>
      </c>
      <c r="J36" s="115">
        <v>-5</v>
      </c>
      <c r="K36" s="116">
        <v>-3.4013605442176869</v>
      </c>
    </row>
    <row r="37" spans="1:11" ht="14.1" customHeight="1" x14ac:dyDescent="0.2">
      <c r="A37" s="306">
        <v>42</v>
      </c>
      <c r="B37" s="307" t="s">
        <v>256</v>
      </c>
      <c r="C37" s="308"/>
      <c r="D37" s="113">
        <v>4.1067761806981518E-2</v>
      </c>
      <c r="E37" s="115">
        <v>6</v>
      </c>
      <c r="F37" s="114">
        <v>7</v>
      </c>
      <c r="G37" s="114" t="s">
        <v>513</v>
      </c>
      <c r="H37" s="114" t="s">
        <v>513</v>
      </c>
      <c r="I37" s="140" t="s">
        <v>513</v>
      </c>
      <c r="J37" s="115" t="s">
        <v>513</v>
      </c>
      <c r="K37" s="116" t="s">
        <v>513</v>
      </c>
    </row>
    <row r="38" spans="1:11" ht="14.1" customHeight="1" x14ac:dyDescent="0.2">
      <c r="A38" s="306">
        <v>43</v>
      </c>
      <c r="B38" s="307" t="s">
        <v>257</v>
      </c>
      <c r="C38" s="308"/>
      <c r="D38" s="113">
        <v>0.78028747433264889</v>
      </c>
      <c r="E38" s="115">
        <v>114</v>
      </c>
      <c r="F38" s="114">
        <v>129</v>
      </c>
      <c r="G38" s="114">
        <v>148</v>
      </c>
      <c r="H38" s="114">
        <v>100</v>
      </c>
      <c r="I38" s="140">
        <v>140</v>
      </c>
      <c r="J38" s="115">
        <v>-26</v>
      </c>
      <c r="K38" s="116">
        <v>-18.571428571428573</v>
      </c>
    </row>
    <row r="39" spans="1:11" ht="14.1" customHeight="1" x14ac:dyDescent="0.2">
      <c r="A39" s="306">
        <v>51</v>
      </c>
      <c r="B39" s="307" t="s">
        <v>258</v>
      </c>
      <c r="C39" s="308"/>
      <c r="D39" s="113">
        <v>8.6036960985626276</v>
      </c>
      <c r="E39" s="115">
        <v>1257</v>
      </c>
      <c r="F39" s="114">
        <v>1430</v>
      </c>
      <c r="G39" s="114">
        <v>1438</v>
      </c>
      <c r="H39" s="114">
        <v>1242</v>
      </c>
      <c r="I39" s="140">
        <v>1126</v>
      </c>
      <c r="J39" s="115">
        <v>131</v>
      </c>
      <c r="K39" s="116">
        <v>11.634103019538188</v>
      </c>
    </row>
    <row r="40" spans="1:11" ht="14.1" customHeight="1" x14ac:dyDescent="0.2">
      <c r="A40" s="306" t="s">
        <v>259</v>
      </c>
      <c r="B40" s="307" t="s">
        <v>260</v>
      </c>
      <c r="C40" s="308"/>
      <c r="D40" s="113">
        <v>8.0082135523613971</v>
      </c>
      <c r="E40" s="115">
        <v>1170</v>
      </c>
      <c r="F40" s="114">
        <v>1337</v>
      </c>
      <c r="G40" s="114">
        <v>1348</v>
      </c>
      <c r="H40" s="114">
        <v>1157</v>
      </c>
      <c r="I40" s="140">
        <v>1063</v>
      </c>
      <c r="J40" s="115">
        <v>107</v>
      </c>
      <c r="K40" s="116">
        <v>10.06585136406397</v>
      </c>
    </row>
    <row r="41" spans="1:11" ht="14.1" customHeight="1" x14ac:dyDescent="0.2">
      <c r="A41" s="306"/>
      <c r="B41" s="307" t="s">
        <v>261</v>
      </c>
      <c r="C41" s="308"/>
      <c r="D41" s="113">
        <v>6.3039014373716631</v>
      </c>
      <c r="E41" s="115">
        <v>921</v>
      </c>
      <c r="F41" s="114">
        <v>1095</v>
      </c>
      <c r="G41" s="114">
        <v>1097</v>
      </c>
      <c r="H41" s="114">
        <v>989</v>
      </c>
      <c r="I41" s="140">
        <v>917</v>
      </c>
      <c r="J41" s="115">
        <v>4</v>
      </c>
      <c r="K41" s="116">
        <v>0.4362050163576881</v>
      </c>
    </row>
    <row r="42" spans="1:11" ht="14.1" customHeight="1" x14ac:dyDescent="0.2">
      <c r="A42" s="306">
        <v>52</v>
      </c>
      <c r="B42" s="307" t="s">
        <v>262</v>
      </c>
      <c r="C42" s="308"/>
      <c r="D42" s="113">
        <v>7.6728268309377139</v>
      </c>
      <c r="E42" s="115">
        <v>1121</v>
      </c>
      <c r="F42" s="114">
        <v>961</v>
      </c>
      <c r="G42" s="114">
        <v>834</v>
      </c>
      <c r="H42" s="114">
        <v>975</v>
      </c>
      <c r="I42" s="140">
        <v>892</v>
      </c>
      <c r="J42" s="115">
        <v>229</v>
      </c>
      <c r="K42" s="116">
        <v>25.672645739910315</v>
      </c>
    </row>
    <row r="43" spans="1:11" ht="14.1" customHeight="1" x14ac:dyDescent="0.2">
      <c r="A43" s="306" t="s">
        <v>263</v>
      </c>
      <c r="B43" s="307" t="s">
        <v>264</v>
      </c>
      <c r="C43" s="308"/>
      <c r="D43" s="113">
        <v>7.1663244353182751</v>
      </c>
      <c r="E43" s="115">
        <v>1047</v>
      </c>
      <c r="F43" s="114">
        <v>876</v>
      </c>
      <c r="G43" s="114">
        <v>751</v>
      </c>
      <c r="H43" s="114">
        <v>912</v>
      </c>
      <c r="I43" s="140">
        <v>813</v>
      </c>
      <c r="J43" s="115">
        <v>234</v>
      </c>
      <c r="K43" s="116">
        <v>28.782287822878228</v>
      </c>
    </row>
    <row r="44" spans="1:11" ht="14.1" customHeight="1" x14ac:dyDescent="0.2">
      <c r="A44" s="306">
        <v>53</v>
      </c>
      <c r="B44" s="307" t="s">
        <v>265</v>
      </c>
      <c r="C44" s="308"/>
      <c r="D44" s="113">
        <v>1.676933607118412</v>
      </c>
      <c r="E44" s="115">
        <v>245</v>
      </c>
      <c r="F44" s="114">
        <v>247</v>
      </c>
      <c r="G44" s="114">
        <v>242</v>
      </c>
      <c r="H44" s="114">
        <v>211</v>
      </c>
      <c r="I44" s="140">
        <v>209</v>
      </c>
      <c r="J44" s="115">
        <v>36</v>
      </c>
      <c r="K44" s="116">
        <v>17.224880382775119</v>
      </c>
    </row>
    <row r="45" spans="1:11" ht="14.1" customHeight="1" x14ac:dyDescent="0.2">
      <c r="A45" s="306" t="s">
        <v>266</v>
      </c>
      <c r="B45" s="307" t="s">
        <v>267</v>
      </c>
      <c r="C45" s="308"/>
      <c r="D45" s="113">
        <v>1.62217659137577</v>
      </c>
      <c r="E45" s="115">
        <v>237</v>
      </c>
      <c r="F45" s="114">
        <v>246</v>
      </c>
      <c r="G45" s="114">
        <v>238</v>
      </c>
      <c r="H45" s="114">
        <v>210</v>
      </c>
      <c r="I45" s="140">
        <v>207</v>
      </c>
      <c r="J45" s="115">
        <v>30</v>
      </c>
      <c r="K45" s="116">
        <v>14.492753623188406</v>
      </c>
    </row>
    <row r="46" spans="1:11" ht="14.1" customHeight="1" x14ac:dyDescent="0.2">
      <c r="A46" s="306">
        <v>54</v>
      </c>
      <c r="B46" s="307" t="s">
        <v>268</v>
      </c>
      <c r="C46" s="308"/>
      <c r="D46" s="113">
        <v>5.3593429158110881</v>
      </c>
      <c r="E46" s="115">
        <v>783</v>
      </c>
      <c r="F46" s="114">
        <v>671</v>
      </c>
      <c r="G46" s="114">
        <v>670</v>
      </c>
      <c r="H46" s="114">
        <v>745</v>
      </c>
      <c r="I46" s="140">
        <v>951</v>
      </c>
      <c r="J46" s="115">
        <v>-168</v>
      </c>
      <c r="K46" s="116">
        <v>-17.665615141955836</v>
      </c>
    </row>
    <row r="47" spans="1:11" ht="14.1" customHeight="1" x14ac:dyDescent="0.2">
      <c r="A47" s="306">
        <v>61</v>
      </c>
      <c r="B47" s="307" t="s">
        <v>269</v>
      </c>
      <c r="C47" s="308"/>
      <c r="D47" s="113">
        <v>2.2245037645448322</v>
      </c>
      <c r="E47" s="115">
        <v>325</v>
      </c>
      <c r="F47" s="114">
        <v>276</v>
      </c>
      <c r="G47" s="114">
        <v>321</v>
      </c>
      <c r="H47" s="114">
        <v>256</v>
      </c>
      <c r="I47" s="140">
        <v>371</v>
      </c>
      <c r="J47" s="115">
        <v>-46</v>
      </c>
      <c r="K47" s="116">
        <v>-12.398921832884097</v>
      </c>
    </row>
    <row r="48" spans="1:11" ht="14.1" customHeight="1" x14ac:dyDescent="0.2">
      <c r="A48" s="306">
        <v>62</v>
      </c>
      <c r="B48" s="307" t="s">
        <v>270</v>
      </c>
      <c r="C48" s="308"/>
      <c r="D48" s="113">
        <v>9.0485968514715953</v>
      </c>
      <c r="E48" s="115">
        <v>1322</v>
      </c>
      <c r="F48" s="114">
        <v>1109</v>
      </c>
      <c r="G48" s="114">
        <v>1325</v>
      </c>
      <c r="H48" s="114">
        <v>965</v>
      </c>
      <c r="I48" s="140">
        <v>1268</v>
      </c>
      <c r="J48" s="115">
        <v>54</v>
      </c>
      <c r="K48" s="116">
        <v>4.2586750788643535</v>
      </c>
    </row>
    <row r="49" spans="1:11" ht="14.1" customHeight="1" x14ac:dyDescent="0.2">
      <c r="A49" s="306">
        <v>63</v>
      </c>
      <c r="B49" s="307" t="s">
        <v>271</v>
      </c>
      <c r="C49" s="308"/>
      <c r="D49" s="113">
        <v>3.7166324435318274</v>
      </c>
      <c r="E49" s="115">
        <v>543</v>
      </c>
      <c r="F49" s="114">
        <v>510</v>
      </c>
      <c r="G49" s="114">
        <v>509</v>
      </c>
      <c r="H49" s="114">
        <v>409</v>
      </c>
      <c r="I49" s="140">
        <v>449</v>
      </c>
      <c r="J49" s="115">
        <v>94</v>
      </c>
      <c r="K49" s="116">
        <v>20.935412026726059</v>
      </c>
    </row>
    <row r="50" spans="1:11" ht="14.1" customHeight="1" x14ac:dyDescent="0.2">
      <c r="A50" s="306" t="s">
        <v>272</v>
      </c>
      <c r="B50" s="307" t="s">
        <v>273</v>
      </c>
      <c r="C50" s="308"/>
      <c r="D50" s="113">
        <v>0.62970568104038327</v>
      </c>
      <c r="E50" s="115">
        <v>92</v>
      </c>
      <c r="F50" s="114">
        <v>65</v>
      </c>
      <c r="G50" s="114">
        <v>72</v>
      </c>
      <c r="H50" s="114">
        <v>123</v>
      </c>
      <c r="I50" s="140">
        <v>69</v>
      </c>
      <c r="J50" s="115">
        <v>23</v>
      </c>
      <c r="K50" s="116">
        <v>33.333333333333336</v>
      </c>
    </row>
    <row r="51" spans="1:11" ht="14.1" customHeight="1" x14ac:dyDescent="0.2">
      <c r="A51" s="306" t="s">
        <v>274</v>
      </c>
      <c r="B51" s="307" t="s">
        <v>275</v>
      </c>
      <c r="C51" s="308"/>
      <c r="D51" s="113">
        <v>2.731006160164271</v>
      </c>
      <c r="E51" s="115">
        <v>399</v>
      </c>
      <c r="F51" s="114">
        <v>377</v>
      </c>
      <c r="G51" s="114">
        <v>384</v>
      </c>
      <c r="H51" s="114">
        <v>250</v>
      </c>
      <c r="I51" s="140">
        <v>316</v>
      </c>
      <c r="J51" s="115">
        <v>83</v>
      </c>
      <c r="K51" s="116">
        <v>26.265822784810126</v>
      </c>
    </row>
    <row r="52" spans="1:11" ht="14.1" customHeight="1" x14ac:dyDescent="0.2">
      <c r="A52" s="306">
        <v>71</v>
      </c>
      <c r="B52" s="307" t="s">
        <v>276</v>
      </c>
      <c r="C52" s="308"/>
      <c r="D52" s="113">
        <v>7.6659822039698833</v>
      </c>
      <c r="E52" s="115">
        <v>1120</v>
      </c>
      <c r="F52" s="114">
        <v>962</v>
      </c>
      <c r="G52" s="114">
        <v>1164</v>
      </c>
      <c r="H52" s="114">
        <v>876</v>
      </c>
      <c r="I52" s="140">
        <v>1166</v>
      </c>
      <c r="J52" s="115">
        <v>-46</v>
      </c>
      <c r="K52" s="116">
        <v>-3.9451114922813035</v>
      </c>
    </row>
    <row r="53" spans="1:11" ht="14.1" customHeight="1" x14ac:dyDescent="0.2">
      <c r="A53" s="306" t="s">
        <v>277</v>
      </c>
      <c r="B53" s="307" t="s">
        <v>278</v>
      </c>
      <c r="C53" s="308"/>
      <c r="D53" s="113">
        <v>2.6625598904859684</v>
      </c>
      <c r="E53" s="115">
        <v>389</v>
      </c>
      <c r="F53" s="114">
        <v>342</v>
      </c>
      <c r="G53" s="114">
        <v>417</v>
      </c>
      <c r="H53" s="114">
        <v>268</v>
      </c>
      <c r="I53" s="140">
        <v>419</v>
      </c>
      <c r="J53" s="115">
        <v>-30</v>
      </c>
      <c r="K53" s="116">
        <v>-7.1599045346062056</v>
      </c>
    </row>
    <row r="54" spans="1:11" ht="14.1" customHeight="1" x14ac:dyDescent="0.2">
      <c r="A54" s="306" t="s">
        <v>279</v>
      </c>
      <c r="B54" s="307" t="s">
        <v>280</v>
      </c>
      <c r="C54" s="308"/>
      <c r="D54" s="113">
        <v>4.2915811088295692</v>
      </c>
      <c r="E54" s="115">
        <v>627</v>
      </c>
      <c r="F54" s="114">
        <v>539</v>
      </c>
      <c r="G54" s="114">
        <v>647</v>
      </c>
      <c r="H54" s="114">
        <v>513</v>
      </c>
      <c r="I54" s="140">
        <v>633</v>
      </c>
      <c r="J54" s="115">
        <v>-6</v>
      </c>
      <c r="K54" s="116">
        <v>-0.94786729857819907</v>
      </c>
    </row>
    <row r="55" spans="1:11" ht="14.1" customHeight="1" x14ac:dyDescent="0.2">
      <c r="A55" s="306">
        <v>72</v>
      </c>
      <c r="B55" s="307" t="s">
        <v>281</v>
      </c>
      <c r="C55" s="308"/>
      <c r="D55" s="113">
        <v>1.7385352498288844</v>
      </c>
      <c r="E55" s="115">
        <v>254</v>
      </c>
      <c r="F55" s="114">
        <v>367</v>
      </c>
      <c r="G55" s="114">
        <v>209</v>
      </c>
      <c r="H55" s="114">
        <v>176</v>
      </c>
      <c r="I55" s="140">
        <v>254</v>
      </c>
      <c r="J55" s="115">
        <v>0</v>
      </c>
      <c r="K55" s="116">
        <v>0</v>
      </c>
    </row>
    <row r="56" spans="1:11" ht="14.1" customHeight="1" x14ac:dyDescent="0.2">
      <c r="A56" s="306" t="s">
        <v>282</v>
      </c>
      <c r="B56" s="307" t="s">
        <v>283</v>
      </c>
      <c r="C56" s="308"/>
      <c r="D56" s="113">
        <v>0.71868583162217659</v>
      </c>
      <c r="E56" s="115">
        <v>105</v>
      </c>
      <c r="F56" s="114">
        <v>231</v>
      </c>
      <c r="G56" s="114">
        <v>56</v>
      </c>
      <c r="H56" s="114">
        <v>70</v>
      </c>
      <c r="I56" s="140">
        <v>101</v>
      </c>
      <c r="J56" s="115">
        <v>4</v>
      </c>
      <c r="K56" s="116">
        <v>3.9603960396039604</v>
      </c>
    </row>
    <row r="57" spans="1:11" ht="14.1" customHeight="1" x14ac:dyDescent="0.2">
      <c r="A57" s="306" t="s">
        <v>284</v>
      </c>
      <c r="B57" s="307" t="s">
        <v>285</v>
      </c>
      <c r="C57" s="308"/>
      <c r="D57" s="113">
        <v>0.7118412046543463</v>
      </c>
      <c r="E57" s="115">
        <v>104</v>
      </c>
      <c r="F57" s="114">
        <v>113</v>
      </c>
      <c r="G57" s="114">
        <v>106</v>
      </c>
      <c r="H57" s="114">
        <v>70</v>
      </c>
      <c r="I57" s="140">
        <v>100</v>
      </c>
      <c r="J57" s="115">
        <v>4</v>
      </c>
      <c r="K57" s="116">
        <v>4</v>
      </c>
    </row>
    <row r="58" spans="1:11" ht="14.1" customHeight="1" x14ac:dyDescent="0.2">
      <c r="A58" s="306">
        <v>73</v>
      </c>
      <c r="B58" s="307" t="s">
        <v>286</v>
      </c>
      <c r="C58" s="308"/>
      <c r="D58" s="113">
        <v>0.86242299794661192</v>
      </c>
      <c r="E58" s="115">
        <v>126</v>
      </c>
      <c r="F58" s="114">
        <v>104</v>
      </c>
      <c r="G58" s="114">
        <v>144</v>
      </c>
      <c r="H58" s="114">
        <v>126</v>
      </c>
      <c r="I58" s="140">
        <v>116</v>
      </c>
      <c r="J58" s="115">
        <v>10</v>
      </c>
      <c r="K58" s="116">
        <v>8.6206896551724146</v>
      </c>
    </row>
    <row r="59" spans="1:11" ht="14.1" customHeight="1" x14ac:dyDescent="0.2">
      <c r="A59" s="306" t="s">
        <v>287</v>
      </c>
      <c r="B59" s="307" t="s">
        <v>288</v>
      </c>
      <c r="C59" s="308"/>
      <c r="D59" s="113">
        <v>0.62970568104038327</v>
      </c>
      <c r="E59" s="115">
        <v>92</v>
      </c>
      <c r="F59" s="114">
        <v>76</v>
      </c>
      <c r="G59" s="114">
        <v>97</v>
      </c>
      <c r="H59" s="114">
        <v>90</v>
      </c>
      <c r="I59" s="140">
        <v>84</v>
      </c>
      <c r="J59" s="115">
        <v>8</v>
      </c>
      <c r="K59" s="116">
        <v>9.5238095238095237</v>
      </c>
    </row>
    <row r="60" spans="1:11" ht="14.1" customHeight="1" x14ac:dyDescent="0.2">
      <c r="A60" s="306">
        <v>81</v>
      </c>
      <c r="B60" s="307" t="s">
        <v>289</v>
      </c>
      <c r="C60" s="308"/>
      <c r="D60" s="113">
        <v>5.2977412731006162</v>
      </c>
      <c r="E60" s="115">
        <v>774</v>
      </c>
      <c r="F60" s="114">
        <v>677</v>
      </c>
      <c r="G60" s="114">
        <v>718</v>
      </c>
      <c r="H60" s="114">
        <v>822</v>
      </c>
      <c r="I60" s="140">
        <v>776</v>
      </c>
      <c r="J60" s="115">
        <v>-2</v>
      </c>
      <c r="K60" s="116">
        <v>-0.25773195876288657</v>
      </c>
    </row>
    <row r="61" spans="1:11" ht="14.1" customHeight="1" x14ac:dyDescent="0.2">
      <c r="A61" s="306" t="s">
        <v>290</v>
      </c>
      <c r="B61" s="307" t="s">
        <v>291</v>
      </c>
      <c r="C61" s="308"/>
      <c r="D61" s="113">
        <v>1.9917864476386038</v>
      </c>
      <c r="E61" s="115">
        <v>291</v>
      </c>
      <c r="F61" s="114">
        <v>196</v>
      </c>
      <c r="G61" s="114">
        <v>212</v>
      </c>
      <c r="H61" s="114">
        <v>303</v>
      </c>
      <c r="I61" s="140">
        <v>244</v>
      </c>
      <c r="J61" s="115">
        <v>47</v>
      </c>
      <c r="K61" s="116">
        <v>19.262295081967213</v>
      </c>
    </row>
    <row r="62" spans="1:11" ht="14.1" customHeight="1" x14ac:dyDescent="0.2">
      <c r="A62" s="306" t="s">
        <v>292</v>
      </c>
      <c r="B62" s="307" t="s">
        <v>293</v>
      </c>
      <c r="C62" s="308"/>
      <c r="D62" s="113">
        <v>1.5811088295687885</v>
      </c>
      <c r="E62" s="115">
        <v>231</v>
      </c>
      <c r="F62" s="114">
        <v>261</v>
      </c>
      <c r="G62" s="114">
        <v>276</v>
      </c>
      <c r="H62" s="114">
        <v>272</v>
      </c>
      <c r="I62" s="140">
        <v>266</v>
      </c>
      <c r="J62" s="115">
        <v>-35</v>
      </c>
      <c r="K62" s="116">
        <v>-13.157894736842104</v>
      </c>
    </row>
    <row r="63" spans="1:11" ht="14.1" customHeight="1" x14ac:dyDescent="0.2">
      <c r="A63" s="306"/>
      <c r="B63" s="307" t="s">
        <v>294</v>
      </c>
      <c r="C63" s="308"/>
      <c r="D63" s="113">
        <v>1.375770020533881</v>
      </c>
      <c r="E63" s="115">
        <v>201</v>
      </c>
      <c r="F63" s="114">
        <v>224</v>
      </c>
      <c r="G63" s="114">
        <v>240</v>
      </c>
      <c r="H63" s="114">
        <v>233</v>
      </c>
      <c r="I63" s="140">
        <v>232</v>
      </c>
      <c r="J63" s="115">
        <v>-31</v>
      </c>
      <c r="K63" s="116">
        <v>-13.362068965517242</v>
      </c>
    </row>
    <row r="64" spans="1:11" ht="14.1" customHeight="1" x14ac:dyDescent="0.2">
      <c r="A64" s="306" t="s">
        <v>295</v>
      </c>
      <c r="B64" s="307" t="s">
        <v>296</v>
      </c>
      <c r="C64" s="308"/>
      <c r="D64" s="113">
        <v>0.75975359342915816</v>
      </c>
      <c r="E64" s="115">
        <v>111</v>
      </c>
      <c r="F64" s="114">
        <v>63</v>
      </c>
      <c r="G64" s="114">
        <v>56</v>
      </c>
      <c r="H64" s="114">
        <v>93</v>
      </c>
      <c r="I64" s="140">
        <v>87</v>
      </c>
      <c r="J64" s="115">
        <v>24</v>
      </c>
      <c r="K64" s="116">
        <v>27.586206896551722</v>
      </c>
    </row>
    <row r="65" spans="1:11" ht="14.1" customHeight="1" x14ac:dyDescent="0.2">
      <c r="A65" s="306" t="s">
        <v>297</v>
      </c>
      <c r="B65" s="307" t="s">
        <v>298</v>
      </c>
      <c r="C65" s="308"/>
      <c r="D65" s="113">
        <v>0.45859000684462697</v>
      </c>
      <c r="E65" s="115">
        <v>67</v>
      </c>
      <c r="F65" s="114">
        <v>93</v>
      </c>
      <c r="G65" s="114">
        <v>89</v>
      </c>
      <c r="H65" s="114">
        <v>87</v>
      </c>
      <c r="I65" s="140">
        <v>88</v>
      </c>
      <c r="J65" s="115">
        <v>-21</v>
      </c>
      <c r="K65" s="116">
        <v>-23.863636363636363</v>
      </c>
    </row>
    <row r="66" spans="1:11" ht="14.1" customHeight="1" x14ac:dyDescent="0.2">
      <c r="A66" s="306">
        <v>82</v>
      </c>
      <c r="B66" s="307" t="s">
        <v>299</v>
      </c>
      <c r="C66" s="308"/>
      <c r="D66" s="113">
        <v>2.8952772073921973</v>
      </c>
      <c r="E66" s="115">
        <v>423</v>
      </c>
      <c r="F66" s="114">
        <v>421</v>
      </c>
      <c r="G66" s="114">
        <v>483</v>
      </c>
      <c r="H66" s="114">
        <v>407</v>
      </c>
      <c r="I66" s="140">
        <v>387</v>
      </c>
      <c r="J66" s="115">
        <v>36</v>
      </c>
      <c r="K66" s="116">
        <v>9.3023255813953494</v>
      </c>
    </row>
    <row r="67" spans="1:11" ht="14.1" customHeight="1" x14ac:dyDescent="0.2">
      <c r="A67" s="306" t="s">
        <v>300</v>
      </c>
      <c r="B67" s="307" t="s">
        <v>301</v>
      </c>
      <c r="C67" s="308"/>
      <c r="D67" s="113">
        <v>1.5195071868583163</v>
      </c>
      <c r="E67" s="115">
        <v>222</v>
      </c>
      <c r="F67" s="114">
        <v>272</v>
      </c>
      <c r="G67" s="114">
        <v>290</v>
      </c>
      <c r="H67" s="114">
        <v>236</v>
      </c>
      <c r="I67" s="140">
        <v>202</v>
      </c>
      <c r="J67" s="115">
        <v>20</v>
      </c>
      <c r="K67" s="116">
        <v>9.9009900990099009</v>
      </c>
    </row>
    <row r="68" spans="1:11" ht="14.1" customHeight="1" x14ac:dyDescent="0.2">
      <c r="A68" s="306" t="s">
        <v>302</v>
      </c>
      <c r="B68" s="307" t="s">
        <v>303</v>
      </c>
      <c r="C68" s="308"/>
      <c r="D68" s="113">
        <v>1.0198494182067077</v>
      </c>
      <c r="E68" s="115">
        <v>149</v>
      </c>
      <c r="F68" s="114">
        <v>120</v>
      </c>
      <c r="G68" s="114">
        <v>129</v>
      </c>
      <c r="H68" s="114">
        <v>150</v>
      </c>
      <c r="I68" s="140">
        <v>143</v>
      </c>
      <c r="J68" s="115">
        <v>6</v>
      </c>
      <c r="K68" s="116">
        <v>4.1958041958041958</v>
      </c>
    </row>
    <row r="69" spans="1:11" ht="14.1" customHeight="1" x14ac:dyDescent="0.2">
      <c r="A69" s="306">
        <v>83</v>
      </c>
      <c r="B69" s="307" t="s">
        <v>304</v>
      </c>
      <c r="C69" s="308"/>
      <c r="D69" s="113">
        <v>3.4496919917864477</v>
      </c>
      <c r="E69" s="115">
        <v>504</v>
      </c>
      <c r="F69" s="114">
        <v>378</v>
      </c>
      <c r="G69" s="114">
        <v>982</v>
      </c>
      <c r="H69" s="114">
        <v>401</v>
      </c>
      <c r="I69" s="140">
        <v>454</v>
      </c>
      <c r="J69" s="115">
        <v>50</v>
      </c>
      <c r="K69" s="116">
        <v>11.013215859030836</v>
      </c>
    </row>
    <row r="70" spans="1:11" ht="14.1" customHeight="1" x14ac:dyDescent="0.2">
      <c r="A70" s="306" t="s">
        <v>305</v>
      </c>
      <c r="B70" s="307" t="s">
        <v>306</v>
      </c>
      <c r="C70" s="308"/>
      <c r="D70" s="113">
        <v>2.8678986995208762</v>
      </c>
      <c r="E70" s="115">
        <v>419</v>
      </c>
      <c r="F70" s="114">
        <v>305</v>
      </c>
      <c r="G70" s="114">
        <v>883</v>
      </c>
      <c r="H70" s="114">
        <v>328</v>
      </c>
      <c r="I70" s="140">
        <v>378</v>
      </c>
      <c r="J70" s="115">
        <v>41</v>
      </c>
      <c r="K70" s="116">
        <v>10.846560846560847</v>
      </c>
    </row>
    <row r="71" spans="1:11" ht="14.1" customHeight="1" x14ac:dyDescent="0.2">
      <c r="A71" s="306"/>
      <c r="B71" s="307" t="s">
        <v>307</v>
      </c>
      <c r="C71" s="308"/>
      <c r="D71" s="113">
        <v>1.6906228610540726</v>
      </c>
      <c r="E71" s="115">
        <v>247</v>
      </c>
      <c r="F71" s="114">
        <v>179</v>
      </c>
      <c r="G71" s="114">
        <v>498</v>
      </c>
      <c r="H71" s="114">
        <v>168</v>
      </c>
      <c r="I71" s="140">
        <v>193</v>
      </c>
      <c r="J71" s="115">
        <v>54</v>
      </c>
      <c r="K71" s="116">
        <v>27.979274611398964</v>
      </c>
    </row>
    <row r="72" spans="1:11" ht="14.1" customHeight="1" x14ac:dyDescent="0.2">
      <c r="A72" s="306">
        <v>84</v>
      </c>
      <c r="B72" s="307" t="s">
        <v>308</v>
      </c>
      <c r="C72" s="308"/>
      <c r="D72" s="113">
        <v>1.1909650924024642</v>
      </c>
      <c r="E72" s="115">
        <v>174</v>
      </c>
      <c r="F72" s="114">
        <v>152</v>
      </c>
      <c r="G72" s="114">
        <v>262</v>
      </c>
      <c r="H72" s="114">
        <v>140</v>
      </c>
      <c r="I72" s="140">
        <v>165</v>
      </c>
      <c r="J72" s="115">
        <v>9</v>
      </c>
      <c r="K72" s="116">
        <v>5.4545454545454541</v>
      </c>
    </row>
    <row r="73" spans="1:11" ht="14.1" customHeight="1" x14ac:dyDescent="0.2">
      <c r="A73" s="306" t="s">
        <v>309</v>
      </c>
      <c r="B73" s="307" t="s">
        <v>310</v>
      </c>
      <c r="C73" s="308"/>
      <c r="D73" s="113">
        <v>0.63655030800821355</v>
      </c>
      <c r="E73" s="115">
        <v>93</v>
      </c>
      <c r="F73" s="114">
        <v>62</v>
      </c>
      <c r="G73" s="114">
        <v>157</v>
      </c>
      <c r="H73" s="114">
        <v>54</v>
      </c>
      <c r="I73" s="140">
        <v>92</v>
      </c>
      <c r="J73" s="115">
        <v>1</v>
      </c>
      <c r="K73" s="116">
        <v>1.0869565217391304</v>
      </c>
    </row>
    <row r="74" spans="1:11" ht="14.1" customHeight="1" x14ac:dyDescent="0.2">
      <c r="A74" s="306" t="s">
        <v>311</v>
      </c>
      <c r="B74" s="307" t="s">
        <v>312</v>
      </c>
      <c r="C74" s="308"/>
      <c r="D74" s="113">
        <v>0.10266940451745379</v>
      </c>
      <c r="E74" s="115">
        <v>15</v>
      </c>
      <c r="F74" s="114">
        <v>21</v>
      </c>
      <c r="G74" s="114">
        <v>31</v>
      </c>
      <c r="H74" s="114">
        <v>7</v>
      </c>
      <c r="I74" s="140">
        <v>13</v>
      </c>
      <c r="J74" s="115">
        <v>2</v>
      </c>
      <c r="K74" s="116">
        <v>15.384615384615385</v>
      </c>
    </row>
    <row r="75" spans="1:11" ht="14.1" customHeight="1" x14ac:dyDescent="0.2">
      <c r="A75" s="306" t="s">
        <v>313</v>
      </c>
      <c r="B75" s="307" t="s">
        <v>314</v>
      </c>
      <c r="C75" s="308"/>
      <c r="D75" s="113">
        <v>8.8980150581793288E-2</v>
      </c>
      <c r="E75" s="115">
        <v>13</v>
      </c>
      <c r="F75" s="114">
        <v>7</v>
      </c>
      <c r="G75" s="114">
        <v>13</v>
      </c>
      <c r="H75" s="114">
        <v>9</v>
      </c>
      <c r="I75" s="140">
        <v>12</v>
      </c>
      <c r="J75" s="115">
        <v>1</v>
      </c>
      <c r="K75" s="116">
        <v>8.3333333333333339</v>
      </c>
    </row>
    <row r="76" spans="1:11" ht="14.1" customHeight="1" x14ac:dyDescent="0.2">
      <c r="A76" s="306">
        <v>91</v>
      </c>
      <c r="B76" s="307" t="s">
        <v>315</v>
      </c>
      <c r="C76" s="308"/>
      <c r="D76" s="113">
        <v>0.17111567419575632</v>
      </c>
      <c r="E76" s="115">
        <v>25</v>
      </c>
      <c r="F76" s="114">
        <v>14</v>
      </c>
      <c r="G76" s="114">
        <v>21</v>
      </c>
      <c r="H76" s="114">
        <v>14</v>
      </c>
      <c r="I76" s="140">
        <v>12</v>
      </c>
      <c r="J76" s="115">
        <v>13</v>
      </c>
      <c r="K76" s="116">
        <v>108.33333333333333</v>
      </c>
    </row>
    <row r="77" spans="1:11" ht="14.1" customHeight="1" x14ac:dyDescent="0.2">
      <c r="A77" s="306">
        <v>92</v>
      </c>
      <c r="B77" s="307" t="s">
        <v>316</v>
      </c>
      <c r="C77" s="308"/>
      <c r="D77" s="113">
        <v>1.1156741957563312</v>
      </c>
      <c r="E77" s="115">
        <v>163</v>
      </c>
      <c r="F77" s="114">
        <v>173</v>
      </c>
      <c r="G77" s="114">
        <v>166</v>
      </c>
      <c r="H77" s="114">
        <v>154</v>
      </c>
      <c r="I77" s="140">
        <v>171</v>
      </c>
      <c r="J77" s="115">
        <v>-8</v>
      </c>
      <c r="K77" s="116">
        <v>-4.6783625730994149</v>
      </c>
    </row>
    <row r="78" spans="1:11" ht="14.1" customHeight="1" x14ac:dyDescent="0.2">
      <c r="A78" s="306">
        <v>93</v>
      </c>
      <c r="B78" s="307" t="s">
        <v>317</v>
      </c>
      <c r="C78" s="308"/>
      <c r="D78" s="113">
        <v>6.1601642710472276E-2</v>
      </c>
      <c r="E78" s="115">
        <v>9</v>
      </c>
      <c r="F78" s="114">
        <v>10</v>
      </c>
      <c r="G78" s="114">
        <v>10</v>
      </c>
      <c r="H78" s="114">
        <v>10</v>
      </c>
      <c r="I78" s="140">
        <v>10</v>
      </c>
      <c r="J78" s="115">
        <v>-1</v>
      </c>
      <c r="K78" s="116">
        <v>-10</v>
      </c>
    </row>
    <row r="79" spans="1:11" ht="14.1" customHeight="1" x14ac:dyDescent="0.2">
      <c r="A79" s="306">
        <v>94</v>
      </c>
      <c r="B79" s="307" t="s">
        <v>318</v>
      </c>
      <c r="C79" s="308"/>
      <c r="D79" s="113">
        <v>8.473648186173854</v>
      </c>
      <c r="E79" s="115">
        <v>1238</v>
      </c>
      <c r="F79" s="114">
        <v>1243</v>
      </c>
      <c r="G79" s="114">
        <v>1129</v>
      </c>
      <c r="H79" s="114">
        <v>950</v>
      </c>
      <c r="I79" s="140">
        <v>981</v>
      </c>
      <c r="J79" s="115">
        <v>257</v>
      </c>
      <c r="K79" s="116">
        <v>26.197757390417941</v>
      </c>
    </row>
    <row r="80" spans="1:11" ht="14.1" customHeight="1" x14ac:dyDescent="0.2">
      <c r="A80" s="306" t="s">
        <v>319</v>
      </c>
      <c r="B80" s="307" t="s">
        <v>320</v>
      </c>
      <c r="C80" s="308"/>
      <c r="D80" s="113">
        <v>0</v>
      </c>
      <c r="E80" s="115">
        <v>0</v>
      </c>
      <c r="F80" s="114">
        <v>3</v>
      </c>
      <c r="G80" s="114" t="s">
        <v>513</v>
      </c>
      <c r="H80" s="114" t="s">
        <v>513</v>
      </c>
      <c r="I80" s="140" t="s">
        <v>513</v>
      </c>
      <c r="J80" s="115" t="s">
        <v>513</v>
      </c>
      <c r="K80" s="116" t="s">
        <v>513</v>
      </c>
    </row>
    <row r="81" spans="1:11" ht="14.1" customHeight="1" x14ac:dyDescent="0.2">
      <c r="A81" s="310" t="s">
        <v>321</v>
      </c>
      <c r="B81" s="311" t="s">
        <v>333</v>
      </c>
      <c r="C81" s="312"/>
      <c r="D81" s="125">
        <v>8.2135523613963035E-2</v>
      </c>
      <c r="E81" s="143">
        <v>12</v>
      </c>
      <c r="F81" s="144">
        <v>19</v>
      </c>
      <c r="G81" s="144">
        <v>43</v>
      </c>
      <c r="H81" s="144">
        <v>16</v>
      </c>
      <c r="I81" s="145">
        <v>23</v>
      </c>
      <c r="J81" s="143">
        <v>-11</v>
      </c>
      <c r="K81" s="146">
        <v>-47.826086956521742</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9" t="s">
        <v>371</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620" t="s">
        <v>365</v>
      </c>
      <c r="B86" s="620"/>
      <c r="C86" s="620"/>
      <c r="D86" s="620"/>
      <c r="E86" s="620"/>
      <c r="F86" s="620"/>
      <c r="G86" s="620"/>
      <c r="H86" s="620"/>
      <c r="I86" s="620"/>
      <c r="J86" s="620"/>
      <c r="K86" s="620"/>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7">
    <mergeCell ref="A86:K86"/>
    <mergeCell ref="A87:K87"/>
    <mergeCell ref="A3:K3"/>
    <mergeCell ref="A4:K4"/>
    <mergeCell ref="A5:E5"/>
    <mergeCell ref="A7:C10"/>
    <mergeCell ref="D7:D10"/>
    <mergeCell ref="E7:I7"/>
    <mergeCell ref="J7:K8"/>
    <mergeCell ref="E8:E9"/>
    <mergeCell ref="F8:F9"/>
    <mergeCell ref="G8:G9"/>
    <mergeCell ref="A6:K6"/>
    <mergeCell ref="H8:H9"/>
    <mergeCell ref="I8:I9"/>
    <mergeCell ref="A84:K84"/>
    <mergeCell ref="A85:K85"/>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8"/>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09" t="s">
        <v>373</v>
      </c>
      <c r="B4" s="410"/>
      <c r="C4" s="410"/>
      <c r="D4" s="410"/>
      <c r="E4" s="410"/>
      <c r="F4" s="410"/>
      <c r="G4" s="410"/>
      <c r="H4" s="410"/>
      <c r="I4" s="410"/>
      <c r="J4" s="410"/>
      <c r="K4" s="410"/>
      <c r="L4" s="410"/>
      <c r="M4" s="410"/>
    </row>
    <row r="5" spans="1:13" s="94" customFormat="1" ht="12" customHeight="1" x14ac:dyDescent="0.2">
      <c r="A5" s="666" t="s">
        <v>374</v>
      </c>
      <c r="B5" s="666"/>
      <c r="C5" s="411"/>
      <c r="D5" s="411"/>
      <c r="E5" s="411"/>
      <c r="F5" s="412"/>
      <c r="G5" s="412"/>
      <c r="H5" s="412"/>
      <c r="I5" s="412"/>
      <c r="J5" s="412"/>
      <c r="K5" s="412"/>
      <c r="L5" s="412"/>
      <c r="M5" s="412"/>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7" t="s">
        <v>376</v>
      </c>
      <c r="C7" s="667"/>
      <c r="D7" s="667"/>
      <c r="E7" s="667"/>
      <c r="F7" s="667"/>
      <c r="G7" s="667"/>
      <c r="H7" s="668"/>
      <c r="I7" s="667" t="s">
        <v>377</v>
      </c>
      <c r="J7" s="667"/>
      <c r="K7" s="668"/>
      <c r="L7" s="663" t="s">
        <v>378</v>
      </c>
      <c r="M7" s="664"/>
    </row>
    <row r="8" spans="1:13" ht="23.85" customHeight="1" x14ac:dyDescent="0.2">
      <c r="A8" s="583"/>
      <c r="B8" s="413" t="s">
        <v>104</v>
      </c>
      <c r="C8" s="414" t="s">
        <v>106</v>
      </c>
      <c r="D8" s="414" t="s">
        <v>107</v>
      </c>
      <c r="E8" s="414" t="s">
        <v>379</v>
      </c>
      <c r="F8" s="414" t="s">
        <v>380</v>
      </c>
      <c r="G8" s="414" t="s">
        <v>108</v>
      </c>
      <c r="H8" s="415" t="s">
        <v>381</v>
      </c>
      <c r="I8" s="413" t="s">
        <v>104</v>
      </c>
      <c r="J8" s="413" t="s">
        <v>382</v>
      </c>
      <c r="K8" s="416" t="s">
        <v>383</v>
      </c>
      <c r="L8" s="417" t="s">
        <v>384</v>
      </c>
      <c r="M8" s="418" t="s">
        <v>385</v>
      </c>
    </row>
    <row r="9" spans="1:13" ht="12" customHeight="1" x14ac:dyDescent="0.2">
      <c r="A9" s="584"/>
      <c r="B9" s="100">
        <v>1</v>
      </c>
      <c r="C9" s="100">
        <v>2</v>
      </c>
      <c r="D9" s="100">
        <v>3</v>
      </c>
      <c r="E9" s="100">
        <v>4</v>
      </c>
      <c r="F9" s="100">
        <v>5</v>
      </c>
      <c r="G9" s="100">
        <v>6</v>
      </c>
      <c r="H9" s="100">
        <v>7</v>
      </c>
      <c r="I9" s="100">
        <v>8</v>
      </c>
      <c r="J9" s="100">
        <v>9</v>
      </c>
      <c r="K9" s="419">
        <v>10</v>
      </c>
      <c r="L9" s="420">
        <v>11</v>
      </c>
      <c r="M9" s="420">
        <v>12</v>
      </c>
    </row>
    <row r="10" spans="1:13" ht="15" customHeight="1" x14ac:dyDescent="0.2">
      <c r="A10" s="421" t="s">
        <v>386</v>
      </c>
      <c r="B10" s="115">
        <v>118911</v>
      </c>
      <c r="C10" s="114">
        <v>70927</v>
      </c>
      <c r="D10" s="114">
        <v>47984</v>
      </c>
      <c r="E10" s="114">
        <v>95374</v>
      </c>
      <c r="F10" s="114">
        <v>22153</v>
      </c>
      <c r="G10" s="114">
        <v>13142</v>
      </c>
      <c r="H10" s="114">
        <v>30882</v>
      </c>
      <c r="I10" s="115">
        <v>40023</v>
      </c>
      <c r="J10" s="114">
        <v>28429</v>
      </c>
      <c r="K10" s="114">
        <v>11594</v>
      </c>
      <c r="L10" s="422">
        <v>10225</v>
      </c>
      <c r="M10" s="423">
        <v>10384</v>
      </c>
    </row>
    <row r="11" spans="1:13" ht="11.1" customHeight="1" x14ac:dyDescent="0.2">
      <c r="A11" s="421" t="s">
        <v>387</v>
      </c>
      <c r="B11" s="115">
        <v>120129</v>
      </c>
      <c r="C11" s="114">
        <v>71622</v>
      </c>
      <c r="D11" s="114">
        <v>48507</v>
      </c>
      <c r="E11" s="114">
        <v>96351</v>
      </c>
      <c r="F11" s="114">
        <v>22465</v>
      </c>
      <c r="G11" s="114">
        <v>12797</v>
      </c>
      <c r="H11" s="114">
        <v>31452</v>
      </c>
      <c r="I11" s="115">
        <v>40818</v>
      </c>
      <c r="J11" s="114">
        <v>28998</v>
      </c>
      <c r="K11" s="114">
        <v>11820</v>
      </c>
      <c r="L11" s="422">
        <v>8987</v>
      </c>
      <c r="M11" s="423">
        <v>8276</v>
      </c>
    </row>
    <row r="12" spans="1:13" ht="11.1" customHeight="1" x14ac:dyDescent="0.2">
      <c r="A12" s="421" t="s">
        <v>388</v>
      </c>
      <c r="B12" s="115">
        <v>122724</v>
      </c>
      <c r="C12" s="114">
        <v>73304</v>
      </c>
      <c r="D12" s="114">
        <v>49420</v>
      </c>
      <c r="E12" s="114">
        <v>98701</v>
      </c>
      <c r="F12" s="114">
        <v>22542</v>
      </c>
      <c r="G12" s="114">
        <v>14315</v>
      </c>
      <c r="H12" s="114">
        <v>32006</v>
      </c>
      <c r="I12" s="115">
        <v>41276</v>
      </c>
      <c r="J12" s="114">
        <v>28791</v>
      </c>
      <c r="K12" s="114">
        <v>12485</v>
      </c>
      <c r="L12" s="422">
        <v>13098</v>
      </c>
      <c r="M12" s="423">
        <v>10915</v>
      </c>
    </row>
    <row r="13" spans="1:13" s="110" customFormat="1" ht="11.1" customHeight="1" x14ac:dyDescent="0.2">
      <c r="A13" s="421" t="s">
        <v>389</v>
      </c>
      <c r="B13" s="115">
        <v>122084</v>
      </c>
      <c r="C13" s="114">
        <v>72524</v>
      </c>
      <c r="D13" s="114">
        <v>49560</v>
      </c>
      <c r="E13" s="114">
        <v>97750</v>
      </c>
      <c r="F13" s="114">
        <v>22867</v>
      </c>
      <c r="G13" s="114">
        <v>13949</v>
      </c>
      <c r="H13" s="114">
        <v>32264</v>
      </c>
      <c r="I13" s="115">
        <v>41297</v>
      </c>
      <c r="J13" s="114">
        <v>28776</v>
      </c>
      <c r="K13" s="114">
        <v>12521</v>
      </c>
      <c r="L13" s="422">
        <v>8378</v>
      </c>
      <c r="M13" s="423">
        <v>9704</v>
      </c>
    </row>
    <row r="14" spans="1:13" ht="15" customHeight="1" x14ac:dyDescent="0.2">
      <c r="A14" s="421" t="s">
        <v>390</v>
      </c>
      <c r="B14" s="115">
        <v>122045</v>
      </c>
      <c r="C14" s="114">
        <v>72319</v>
      </c>
      <c r="D14" s="114">
        <v>49726</v>
      </c>
      <c r="E14" s="114">
        <v>94782</v>
      </c>
      <c r="F14" s="114">
        <v>26027</v>
      </c>
      <c r="G14" s="114">
        <v>13486</v>
      </c>
      <c r="H14" s="114">
        <v>32781</v>
      </c>
      <c r="I14" s="115">
        <v>41270</v>
      </c>
      <c r="J14" s="114">
        <v>28708</v>
      </c>
      <c r="K14" s="114">
        <v>12562</v>
      </c>
      <c r="L14" s="422">
        <v>11500</v>
      </c>
      <c r="M14" s="423">
        <v>10901</v>
      </c>
    </row>
    <row r="15" spans="1:13" ht="11.1" customHeight="1" x14ac:dyDescent="0.2">
      <c r="A15" s="421" t="s">
        <v>387</v>
      </c>
      <c r="B15" s="115">
        <v>123061</v>
      </c>
      <c r="C15" s="114">
        <v>72930</v>
      </c>
      <c r="D15" s="114">
        <v>50131</v>
      </c>
      <c r="E15" s="114">
        <v>95010</v>
      </c>
      <c r="F15" s="114">
        <v>26855</v>
      </c>
      <c r="G15" s="114">
        <v>13183</v>
      </c>
      <c r="H15" s="114">
        <v>33488</v>
      </c>
      <c r="I15" s="115">
        <v>41507</v>
      </c>
      <c r="J15" s="114">
        <v>28922</v>
      </c>
      <c r="K15" s="114">
        <v>12585</v>
      </c>
      <c r="L15" s="422">
        <v>10339</v>
      </c>
      <c r="M15" s="423">
        <v>9453</v>
      </c>
    </row>
    <row r="16" spans="1:13" ht="11.1" customHeight="1" x14ac:dyDescent="0.2">
      <c r="A16" s="421" t="s">
        <v>388</v>
      </c>
      <c r="B16" s="115">
        <v>126070</v>
      </c>
      <c r="C16" s="114">
        <v>74624</v>
      </c>
      <c r="D16" s="114">
        <v>51446</v>
      </c>
      <c r="E16" s="114">
        <v>98029</v>
      </c>
      <c r="F16" s="114">
        <v>27562</v>
      </c>
      <c r="G16" s="114">
        <v>14822</v>
      </c>
      <c r="H16" s="114">
        <v>34075</v>
      </c>
      <c r="I16" s="115">
        <v>41851</v>
      </c>
      <c r="J16" s="114">
        <v>28616</v>
      </c>
      <c r="K16" s="114">
        <v>13235</v>
      </c>
      <c r="L16" s="422">
        <v>14999</v>
      </c>
      <c r="M16" s="423">
        <v>12404</v>
      </c>
    </row>
    <row r="17" spans="1:13" s="110" customFormat="1" ht="11.1" customHeight="1" x14ac:dyDescent="0.2">
      <c r="A17" s="421" t="s">
        <v>389</v>
      </c>
      <c r="B17" s="115">
        <v>125962</v>
      </c>
      <c r="C17" s="114">
        <v>74243</v>
      </c>
      <c r="D17" s="114">
        <v>51719</v>
      </c>
      <c r="E17" s="114">
        <v>97870</v>
      </c>
      <c r="F17" s="114">
        <v>27951</v>
      </c>
      <c r="G17" s="114">
        <v>14410</v>
      </c>
      <c r="H17" s="114">
        <v>34547</v>
      </c>
      <c r="I17" s="115">
        <v>42042</v>
      </c>
      <c r="J17" s="114">
        <v>28854</v>
      </c>
      <c r="K17" s="114">
        <v>13188</v>
      </c>
      <c r="L17" s="422">
        <v>9004</v>
      </c>
      <c r="M17" s="423">
        <v>9731</v>
      </c>
    </row>
    <row r="18" spans="1:13" ht="15" customHeight="1" x14ac:dyDescent="0.2">
      <c r="A18" s="421" t="s">
        <v>391</v>
      </c>
      <c r="B18" s="115">
        <v>126341</v>
      </c>
      <c r="C18" s="114">
        <v>74370</v>
      </c>
      <c r="D18" s="114">
        <v>51971</v>
      </c>
      <c r="E18" s="114">
        <v>97347</v>
      </c>
      <c r="F18" s="114">
        <v>28805</v>
      </c>
      <c r="G18" s="114">
        <v>13990</v>
      </c>
      <c r="H18" s="114">
        <v>35041</v>
      </c>
      <c r="I18" s="115">
        <v>41677</v>
      </c>
      <c r="J18" s="114">
        <v>28685</v>
      </c>
      <c r="K18" s="114">
        <v>12992</v>
      </c>
      <c r="L18" s="422">
        <v>10956</v>
      </c>
      <c r="M18" s="423">
        <v>10830</v>
      </c>
    </row>
    <row r="19" spans="1:13" ht="11.1" customHeight="1" x14ac:dyDescent="0.2">
      <c r="A19" s="421" t="s">
        <v>387</v>
      </c>
      <c r="B19" s="115">
        <v>126923</v>
      </c>
      <c r="C19" s="114">
        <v>74775</v>
      </c>
      <c r="D19" s="114">
        <v>52148</v>
      </c>
      <c r="E19" s="114">
        <v>97425</v>
      </c>
      <c r="F19" s="114">
        <v>29307</v>
      </c>
      <c r="G19" s="114">
        <v>13523</v>
      </c>
      <c r="H19" s="114">
        <v>35812</v>
      </c>
      <c r="I19" s="115">
        <v>42486</v>
      </c>
      <c r="J19" s="114">
        <v>29155</v>
      </c>
      <c r="K19" s="114">
        <v>13331</v>
      </c>
      <c r="L19" s="422">
        <v>10377</v>
      </c>
      <c r="M19" s="423">
        <v>9697</v>
      </c>
    </row>
    <row r="20" spans="1:13" ht="11.1" customHeight="1" x14ac:dyDescent="0.2">
      <c r="A20" s="421" t="s">
        <v>388</v>
      </c>
      <c r="B20" s="115">
        <v>129537</v>
      </c>
      <c r="C20" s="114">
        <v>76181</v>
      </c>
      <c r="D20" s="114">
        <v>53356</v>
      </c>
      <c r="E20" s="114">
        <v>99497</v>
      </c>
      <c r="F20" s="114">
        <v>29748</v>
      </c>
      <c r="G20" s="114">
        <v>15066</v>
      </c>
      <c r="H20" s="114">
        <v>36487</v>
      </c>
      <c r="I20" s="115">
        <v>42964</v>
      </c>
      <c r="J20" s="114">
        <v>28942</v>
      </c>
      <c r="K20" s="114">
        <v>14022</v>
      </c>
      <c r="L20" s="422">
        <v>13570</v>
      </c>
      <c r="M20" s="423">
        <v>11212</v>
      </c>
    </row>
    <row r="21" spans="1:13" s="110" customFormat="1" ht="11.1" customHeight="1" x14ac:dyDescent="0.2">
      <c r="A21" s="421" t="s">
        <v>389</v>
      </c>
      <c r="B21" s="115">
        <v>128199</v>
      </c>
      <c r="C21" s="114">
        <v>75004</v>
      </c>
      <c r="D21" s="114">
        <v>53195</v>
      </c>
      <c r="E21" s="114">
        <v>98363</v>
      </c>
      <c r="F21" s="114">
        <v>29668</v>
      </c>
      <c r="G21" s="114">
        <v>14443</v>
      </c>
      <c r="H21" s="114">
        <v>36771</v>
      </c>
      <c r="I21" s="115">
        <v>43149</v>
      </c>
      <c r="J21" s="114">
        <v>29040</v>
      </c>
      <c r="K21" s="114">
        <v>14109</v>
      </c>
      <c r="L21" s="422">
        <v>7929</v>
      </c>
      <c r="M21" s="423">
        <v>9660</v>
      </c>
    </row>
    <row r="22" spans="1:13" ht="15" customHeight="1" x14ac:dyDescent="0.2">
      <c r="A22" s="421" t="s">
        <v>392</v>
      </c>
      <c r="B22" s="115">
        <v>128080</v>
      </c>
      <c r="C22" s="114">
        <v>74923</v>
      </c>
      <c r="D22" s="114">
        <v>53157</v>
      </c>
      <c r="E22" s="114">
        <v>97768</v>
      </c>
      <c r="F22" s="114">
        <v>29873</v>
      </c>
      <c r="G22" s="114">
        <v>13866</v>
      </c>
      <c r="H22" s="114">
        <v>37271</v>
      </c>
      <c r="I22" s="115">
        <v>42482</v>
      </c>
      <c r="J22" s="114">
        <v>28753</v>
      </c>
      <c r="K22" s="114">
        <v>13729</v>
      </c>
      <c r="L22" s="422">
        <v>11161</v>
      </c>
      <c r="M22" s="423">
        <v>11554</v>
      </c>
    </row>
    <row r="23" spans="1:13" ht="11.1" customHeight="1" x14ac:dyDescent="0.2">
      <c r="A23" s="421" t="s">
        <v>387</v>
      </c>
      <c r="B23" s="115">
        <v>127954</v>
      </c>
      <c r="C23" s="114">
        <v>75139</v>
      </c>
      <c r="D23" s="114">
        <v>52815</v>
      </c>
      <c r="E23" s="114">
        <v>97339</v>
      </c>
      <c r="F23" s="114">
        <v>30200</v>
      </c>
      <c r="G23" s="114">
        <v>13303</v>
      </c>
      <c r="H23" s="114">
        <v>37974</v>
      </c>
      <c r="I23" s="115">
        <v>42950</v>
      </c>
      <c r="J23" s="114">
        <v>29095</v>
      </c>
      <c r="K23" s="114">
        <v>13855</v>
      </c>
      <c r="L23" s="422">
        <v>8788</v>
      </c>
      <c r="M23" s="423">
        <v>8439</v>
      </c>
    </row>
    <row r="24" spans="1:13" ht="11.1" customHeight="1" x14ac:dyDescent="0.2">
      <c r="A24" s="421" t="s">
        <v>388</v>
      </c>
      <c r="B24" s="115">
        <v>129531</v>
      </c>
      <c r="C24" s="114">
        <v>76111</v>
      </c>
      <c r="D24" s="114">
        <v>53420</v>
      </c>
      <c r="E24" s="114">
        <v>97895</v>
      </c>
      <c r="F24" s="114">
        <v>30097</v>
      </c>
      <c r="G24" s="114">
        <v>14762</v>
      </c>
      <c r="H24" s="114">
        <v>38380</v>
      </c>
      <c r="I24" s="115">
        <v>43292</v>
      </c>
      <c r="J24" s="114">
        <v>28965</v>
      </c>
      <c r="K24" s="114">
        <v>14327</v>
      </c>
      <c r="L24" s="422">
        <v>12810</v>
      </c>
      <c r="M24" s="423">
        <v>11259</v>
      </c>
    </row>
    <row r="25" spans="1:13" s="110" customFormat="1" ht="11.1" customHeight="1" x14ac:dyDescent="0.2">
      <c r="A25" s="421" t="s">
        <v>389</v>
      </c>
      <c r="B25" s="115">
        <v>128348</v>
      </c>
      <c r="C25" s="114">
        <v>75135</v>
      </c>
      <c r="D25" s="114">
        <v>53213</v>
      </c>
      <c r="E25" s="114">
        <v>96449</v>
      </c>
      <c r="F25" s="114">
        <v>30358</v>
      </c>
      <c r="G25" s="114">
        <v>14204</v>
      </c>
      <c r="H25" s="114">
        <v>38630</v>
      </c>
      <c r="I25" s="115">
        <v>42963</v>
      </c>
      <c r="J25" s="114">
        <v>28869</v>
      </c>
      <c r="K25" s="114">
        <v>14094</v>
      </c>
      <c r="L25" s="422">
        <v>8148</v>
      </c>
      <c r="M25" s="423">
        <v>9511</v>
      </c>
    </row>
    <row r="26" spans="1:13" ht="15" customHeight="1" x14ac:dyDescent="0.2">
      <c r="A26" s="421" t="s">
        <v>393</v>
      </c>
      <c r="B26" s="115">
        <v>128007</v>
      </c>
      <c r="C26" s="114">
        <v>75189</v>
      </c>
      <c r="D26" s="114">
        <v>52818</v>
      </c>
      <c r="E26" s="114">
        <v>96059</v>
      </c>
      <c r="F26" s="114">
        <v>30418</v>
      </c>
      <c r="G26" s="114">
        <v>13571</v>
      </c>
      <c r="H26" s="114">
        <v>39073</v>
      </c>
      <c r="I26" s="115">
        <v>41400</v>
      </c>
      <c r="J26" s="114">
        <v>28137</v>
      </c>
      <c r="K26" s="114">
        <v>13263</v>
      </c>
      <c r="L26" s="422">
        <v>9985</v>
      </c>
      <c r="M26" s="423">
        <v>10320</v>
      </c>
    </row>
    <row r="27" spans="1:13" ht="11.1" customHeight="1" x14ac:dyDescent="0.2">
      <c r="A27" s="421" t="s">
        <v>387</v>
      </c>
      <c r="B27" s="115">
        <v>129198</v>
      </c>
      <c r="C27" s="114">
        <v>75898</v>
      </c>
      <c r="D27" s="114">
        <v>53300</v>
      </c>
      <c r="E27" s="114">
        <v>96474</v>
      </c>
      <c r="F27" s="114">
        <v>31296</v>
      </c>
      <c r="G27" s="114">
        <v>13131</v>
      </c>
      <c r="H27" s="114">
        <v>39898</v>
      </c>
      <c r="I27" s="115">
        <v>42171</v>
      </c>
      <c r="J27" s="114">
        <v>28612</v>
      </c>
      <c r="K27" s="114">
        <v>13559</v>
      </c>
      <c r="L27" s="422">
        <v>9823</v>
      </c>
      <c r="M27" s="423">
        <v>8897</v>
      </c>
    </row>
    <row r="28" spans="1:13" ht="11.1" customHeight="1" x14ac:dyDescent="0.2">
      <c r="A28" s="421" t="s">
        <v>388</v>
      </c>
      <c r="B28" s="115">
        <v>130774</v>
      </c>
      <c r="C28" s="114">
        <v>76915</v>
      </c>
      <c r="D28" s="114">
        <v>53859</v>
      </c>
      <c r="E28" s="114">
        <v>99211</v>
      </c>
      <c r="F28" s="114">
        <v>31401</v>
      </c>
      <c r="G28" s="114">
        <v>14402</v>
      </c>
      <c r="H28" s="114">
        <v>39961</v>
      </c>
      <c r="I28" s="115">
        <v>41892</v>
      </c>
      <c r="J28" s="114">
        <v>28063</v>
      </c>
      <c r="K28" s="114">
        <v>13829</v>
      </c>
      <c r="L28" s="422">
        <v>13689</v>
      </c>
      <c r="M28" s="423">
        <v>11979</v>
      </c>
    </row>
    <row r="29" spans="1:13" s="110" customFormat="1" ht="11.1" customHeight="1" x14ac:dyDescent="0.2">
      <c r="A29" s="421" t="s">
        <v>389</v>
      </c>
      <c r="B29" s="115">
        <v>129854</v>
      </c>
      <c r="C29" s="114">
        <v>75873</v>
      </c>
      <c r="D29" s="114">
        <v>53981</v>
      </c>
      <c r="E29" s="114">
        <v>98093</v>
      </c>
      <c r="F29" s="114">
        <v>31697</v>
      </c>
      <c r="G29" s="114">
        <v>13875</v>
      </c>
      <c r="H29" s="114">
        <v>40242</v>
      </c>
      <c r="I29" s="115">
        <v>41797</v>
      </c>
      <c r="J29" s="114">
        <v>27871</v>
      </c>
      <c r="K29" s="114">
        <v>13926</v>
      </c>
      <c r="L29" s="422">
        <v>8704</v>
      </c>
      <c r="M29" s="423">
        <v>9758</v>
      </c>
    </row>
    <row r="30" spans="1:13" ht="15" customHeight="1" x14ac:dyDescent="0.2">
      <c r="A30" s="421" t="s">
        <v>394</v>
      </c>
      <c r="B30" s="115">
        <v>130548</v>
      </c>
      <c r="C30" s="114">
        <v>76054</v>
      </c>
      <c r="D30" s="114">
        <v>54494</v>
      </c>
      <c r="E30" s="114">
        <v>97946</v>
      </c>
      <c r="F30" s="114">
        <v>32564</v>
      </c>
      <c r="G30" s="114">
        <v>13444</v>
      </c>
      <c r="H30" s="114">
        <v>40836</v>
      </c>
      <c r="I30" s="115">
        <v>41187</v>
      </c>
      <c r="J30" s="114">
        <v>27229</v>
      </c>
      <c r="K30" s="114">
        <v>13958</v>
      </c>
      <c r="L30" s="422">
        <v>11466</v>
      </c>
      <c r="M30" s="423">
        <v>11233</v>
      </c>
    </row>
    <row r="31" spans="1:13" ht="11.1" customHeight="1" x14ac:dyDescent="0.2">
      <c r="A31" s="421" t="s">
        <v>387</v>
      </c>
      <c r="B31" s="115">
        <v>131953</v>
      </c>
      <c r="C31" s="114">
        <v>76818</v>
      </c>
      <c r="D31" s="114">
        <v>55135</v>
      </c>
      <c r="E31" s="114">
        <v>98420</v>
      </c>
      <c r="F31" s="114">
        <v>33504</v>
      </c>
      <c r="G31" s="114">
        <v>13019</v>
      </c>
      <c r="H31" s="114">
        <v>41652</v>
      </c>
      <c r="I31" s="115">
        <v>42122</v>
      </c>
      <c r="J31" s="114">
        <v>27895</v>
      </c>
      <c r="K31" s="114">
        <v>14227</v>
      </c>
      <c r="L31" s="422">
        <v>10646</v>
      </c>
      <c r="M31" s="423">
        <v>9769</v>
      </c>
    </row>
    <row r="32" spans="1:13" ht="11.1" customHeight="1" x14ac:dyDescent="0.2">
      <c r="A32" s="421" t="s">
        <v>388</v>
      </c>
      <c r="B32" s="115">
        <v>135546</v>
      </c>
      <c r="C32" s="114">
        <v>78895</v>
      </c>
      <c r="D32" s="114">
        <v>56651</v>
      </c>
      <c r="E32" s="114">
        <v>101480</v>
      </c>
      <c r="F32" s="114">
        <v>34051</v>
      </c>
      <c r="G32" s="114">
        <v>14780</v>
      </c>
      <c r="H32" s="114">
        <v>42293</v>
      </c>
      <c r="I32" s="115">
        <v>42328</v>
      </c>
      <c r="J32" s="114">
        <v>27547</v>
      </c>
      <c r="K32" s="114">
        <v>14781</v>
      </c>
      <c r="L32" s="422">
        <v>15409</v>
      </c>
      <c r="M32" s="423">
        <v>12823</v>
      </c>
    </row>
    <row r="33" spans="1:13" s="110" customFormat="1" ht="11.1" customHeight="1" x14ac:dyDescent="0.2">
      <c r="A33" s="421" t="s">
        <v>389</v>
      </c>
      <c r="B33" s="115">
        <v>134623</v>
      </c>
      <c r="C33" s="114">
        <v>78097</v>
      </c>
      <c r="D33" s="114">
        <v>56526</v>
      </c>
      <c r="E33" s="114">
        <v>100484</v>
      </c>
      <c r="F33" s="114">
        <v>34129</v>
      </c>
      <c r="G33" s="114">
        <v>14375</v>
      </c>
      <c r="H33" s="114">
        <v>42403</v>
      </c>
      <c r="I33" s="115">
        <v>41741</v>
      </c>
      <c r="J33" s="114">
        <v>27260</v>
      </c>
      <c r="K33" s="114">
        <v>14481</v>
      </c>
      <c r="L33" s="422">
        <v>10105</v>
      </c>
      <c r="M33" s="423">
        <v>10822</v>
      </c>
    </row>
    <row r="34" spans="1:13" ht="15" customHeight="1" x14ac:dyDescent="0.2">
      <c r="A34" s="421" t="s">
        <v>395</v>
      </c>
      <c r="B34" s="115">
        <v>134699</v>
      </c>
      <c r="C34" s="114">
        <v>78269</v>
      </c>
      <c r="D34" s="114">
        <v>56430</v>
      </c>
      <c r="E34" s="114">
        <v>100307</v>
      </c>
      <c r="F34" s="114">
        <v>34384</v>
      </c>
      <c r="G34" s="114">
        <v>13903</v>
      </c>
      <c r="H34" s="114">
        <v>43045</v>
      </c>
      <c r="I34" s="115">
        <v>41410</v>
      </c>
      <c r="J34" s="114">
        <v>26989</v>
      </c>
      <c r="K34" s="114">
        <v>14421</v>
      </c>
      <c r="L34" s="422">
        <v>12231</v>
      </c>
      <c r="M34" s="423">
        <v>12553</v>
      </c>
    </row>
    <row r="35" spans="1:13" ht="11.1" customHeight="1" x14ac:dyDescent="0.2">
      <c r="A35" s="421" t="s">
        <v>387</v>
      </c>
      <c r="B35" s="115">
        <v>135049</v>
      </c>
      <c r="C35" s="114">
        <v>78469</v>
      </c>
      <c r="D35" s="114">
        <v>56580</v>
      </c>
      <c r="E35" s="114">
        <v>100168</v>
      </c>
      <c r="F35" s="114">
        <v>34875</v>
      </c>
      <c r="G35" s="114">
        <v>13325</v>
      </c>
      <c r="H35" s="114">
        <v>43681</v>
      </c>
      <c r="I35" s="115">
        <v>42449</v>
      </c>
      <c r="J35" s="114">
        <v>27782</v>
      </c>
      <c r="K35" s="114">
        <v>14667</v>
      </c>
      <c r="L35" s="422">
        <v>10648</v>
      </c>
      <c r="M35" s="423">
        <v>10529</v>
      </c>
    </row>
    <row r="36" spans="1:13" ht="11.1" customHeight="1" x14ac:dyDescent="0.2">
      <c r="A36" s="421" t="s">
        <v>388</v>
      </c>
      <c r="B36" s="115">
        <v>138007</v>
      </c>
      <c r="C36" s="114">
        <v>80000</v>
      </c>
      <c r="D36" s="114">
        <v>58007</v>
      </c>
      <c r="E36" s="114">
        <v>102741</v>
      </c>
      <c r="F36" s="114">
        <v>35263</v>
      </c>
      <c r="G36" s="114">
        <v>14813</v>
      </c>
      <c r="H36" s="114">
        <v>44400</v>
      </c>
      <c r="I36" s="115">
        <v>43090</v>
      </c>
      <c r="J36" s="114">
        <v>27678</v>
      </c>
      <c r="K36" s="114">
        <v>15412</v>
      </c>
      <c r="L36" s="422">
        <v>14921</v>
      </c>
      <c r="M36" s="423">
        <v>12389</v>
      </c>
    </row>
    <row r="37" spans="1:13" s="110" customFormat="1" ht="11.1" customHeight="1" x14ac:dyDescent="0.2">
      <c r="A37" s="421" t="s">
        <v>389</v>
      </c>
      <c r="B37" s="115">
        <v>137704</v>
      </c>
      <c r="C37" s="114">
        <v>79404</v>
      </c>
      <c r="D37" s="114">
        <v>58300</v>
      </c>
      <c r="E37" s="114">
        <v>101974</v>
      </c>
      <c r="F37" s="114">
        <v>35730</v>
      </c>
      <c r="G37" s="114">
        <v>14363</v>
      </c>
      <c r="H37" s="114">
        <v>44901</v>
      </c>
      <c r="I37" s="115">
        <v>43116</v>
      </c>
      <c r="J37" s="114">
        <v>27577</v>
      </c>
      <c r="K37" s="114">
        <v>15539</v>
      </c>
      <c r="L37" s="422">
        <v>10143</v>
      </c>
      <c r="M37" s="423">
        <v>10747</v>
      </c>
    </row>
    <row r="38" spans="1:13" ht="15" customHeight="1" x14ac:dyDescent="0.2">
      <c r="A38" s="424" t="s">
        <v>396</v>
      </c>
      <c r="B38" s="115">
        <v>138204</v>
      </c>
      <c r="C38" s="114">
        <v>79809</v>
      </c>
      <c r="D38" s="114">
        <v>58395</v>
      </c>
      <c r="E38" s="114">
        <v>102301</v>
      </c>
      <c r="F38" s="114">
        <v>35903</v>
      </c>
      <c r="G38" s="114">
        <v>13928</v>
      </c>
      <c r="H38" s="114">
        <v>45471</v>
      </c>
      <c r="I38" s="115">
        <v>43016</v>
      </c>
      <c r="J38" s="114">
        <v>27533</v>
      </c>
      <c r="K38" s="114">
        <v>15483</v>
      </c>
      <c r="L38" s="422">
        <v>13295</v>
      </c>
      <c r="M38" s="423">
        <v>13087</v>
      </c>
    </row>
    <row r="39" spans="1:13" ht="11.1" customHeight="1" x14ac:dyDescent="0.2">
      <c r="A39" s="421" t="s">
        <v>387</v>
      </c>
      <c r="B39" s="115">
        <v>138564</v>
      </c>
      <c r="C39" s="114">
        <v>79987</v>
      </c>
      <c r="D39" s="114">
        <v>58577</v>
      </c>
      <c r="E39" s="114">
        <v>102306</v>
      </c>
      <c r="F39" s="114">
        <v>36258</v>
      </c>
      <c r="G39" s="114">
        <v>13479</v>
      </c>
      <c r="H39" s="114">
        <v>45980</v>
      </c>
      <c r="I39" s="115">
        <v>43335</v>
      </c>
      <c r="J39" s="114">
        <v>27769</v>
      </c>
      <c r="K39" s="114">
        <v>15566</v>
      </c>
      <c r="L39" s="422">
        <v>11257</v>
      </c>
      <c r="M39" s="423">
        <v>10850</v>
      </c>
    </row>
    <row r="40" spans="1:13" ht="11.1" customHeight="1" x14ac:dyDescent="0.2">
      <c r="A40" s="424" t="s">
        <v>388</v>
      </c>
      <c r="B40" s="115">
        <v>140619</v>
      </c>
      <c r="C40" s="114">
        <v>81295</v>
      </c>
      <c r="D40" s="114">
        <v>59324</v>
      </c>
      <c r="E40" s="114">
        <v>104271</v>
      </c>
      <c r="F40" s="114">
        <v>36348</v>
      </c>
      <c r="G40" s="114">
        <v>14703</v>
      </c>
      <c r="H40" s="114">
        <v>46474</v>
      </c>
      <c r="I40" s="115">
        <v>43445</v>
      </c>
      <c r="J40" s="114">
        <v>27247</v>
      </c>
      <c r="K40" s="114">
        <v>16198</v>
      </c>
      <c r="L40" s="422">
        <v>16921</v>
      </c>
      <c r="M40" s="423">
        <v>14825</v>
      </c>
    </row>
    <row r="41" spans="1:13" s="110" customFormat="1" ht="11.1" customHeight="1" x14ac:dyDescent="0.2">
      <c r="A41" s="421" t="s">
        <v>389</v>
      </c>
      <c r="B41" s="115">
        <v>140098</v>
      </c>
      <c r="C41" s="114">
        <v>80818</v>
      </c>
      <c r="D41" s="114">
        <v>59280</v>
      </c>
      <c r="E41" s="114">
        <v>103454</v>
      </c>
      <c r="F41" s="114">
        <v>36644</v>
      </c>
      <c r="G41" s="114">
        <v>14244</v>
      </c>
      <c r="H41" s="114">
        <v>46894</v>
      </c>
      <c r="I41" s="115">
        <v>43015</v>
      </c>
      <c r="J41" s="114">
        <v>26917</v>
      </c>
      <c r="K41" s="114">
        <v>16098</v>
      </c>
      <c r="L41" s="422">
        <v>13715</v>
      </c>
      <c r="M41" s="423">
        <v>14553</v>
      </c>
    </row>
    <row r="42" spans="1:13" ht="15" customHeight="1" x14ac:dyDescent="0.2">
      <c r="A42" s="421" t="s">
        <v>397</v>
      </c>
      <c r="B42" s="115">
        <v>139612</v>
      </c>
      <c r="C42" s="114">
        <v>80432</v>
      </c>
      <c r="D42" s="114">
        <v>59180</v>
      </c>
      <c r="E42" s="114">
        <v>102566</v>
      </c>
      <c r="F42" s="114">
        <v>37046</v>
      </c>
      <c r="G42" s="114">
        <v>13764</v>
      </c>
      <c r="H42" s="114">
        <v>46914</v>
      </c>
      <c r="I42" s="115">
        <v>42501</v>
      </c>
      <c r="J42" s="114">
        <v>26589</v>
      </c>
      <c r="K42" s="114">
        <v>15912</v>
      </c>
      <c r="L42" s="422">
        <v>16111</v>
      </c>
      <c r="M42" s="423">
        <v>16757</v>
      </c>
    </row>
    <row r="43" spans="1:13" ht="11.1" customHeight="1" x14ac:dyDescent="0.2">
      <c r="A43" s="421" t="s">
        <v>387</v>
      </c>
      <c r="B43" s="115">
        <v>141674</v>
      </c>
      <c r="C43" s="114">
        <v>81685</v>
      </c>
      <c r="D43" s="114">
        <v>59989</v>
      </c>
      <c r="E43" s="114">
        <v>103822</v>
      </c>
      <c r="F43" s="114">
        <v>37852</v>
      </c>
      <c r="G43" s="114">
        <v>13627</v>
      </c>
      <c r="H43" s="114">
        <v>47834</v>
      </c>
      <c r="I43" s="115">
        <v>43364</v>
      </c>
      <c r="J43" s="114">
        <v>27071</v>
      </c>
      <c r="K43" s="114">
        <v>16293</v>
      </c>
      <c r="L43" s="422">
        <v>14624</v>
      </c>
      <c r="M43" s="423">
        <v>13789</v>
      </c>
    </row>
    <row r="44" spans="1:13" ht="11.1" customHeight="1" x14ac:dyDescent="0.2">
      <c r="A44" s="421" t="s">
        <v>388</v>
      </c>
      <c r="B44" s="115">
        <v>144371</v>
      </c>
      <c r="C44" s="114">
        <v>83427</v>
      </c>
      <c r="D44" s="114">
        <v>60944</v>
      </c>
      <c r="E44" s="114">
        <v>106562</v>
      </c>
      <c r="F44" s="114">
        <v>37809</v>
      </c>
      <c r="G44" s="114">
        <v>15030</v>
      </c>
      <c r="H44" s="114">
        <v>48479</v>
      </c>
      <c r="I44" s="115">
        <v>43140</v>
      </c>
      <c r="J44" s="114">
        <v>26344</v>
      </c>
      <c r="K44" s="114">
        <v>16796</v>
      </c>
      <c r="L44" s="422">
        <v>19565</v>
      </c>
      <c r="M44" s="423">
        <v>17143</v>
      </c>
    </row>
    <row r="45" spans="1:13" s="110" customFormat="1" ht="11.1" customHeight="1" x14ac:dyDescent="0.2">
      <c r="A45" s="421" t="s">
        <v>389</v>
      </c>
      <c r="B45" s="115">
        <v>143839</v>
      </c>
      <c r="C45" s="114">
        <v>82987</v>
      </c>
      <c r="D45" s="114">
        <v>60852</v>
      </c>
      <c r="E45" s="114">
        <v>105689</v>
      </c>
      <c r="F45" s="114">
        <v>38150</v>
      </c>
      <c r="G45" s="114">
        <v>14709</v>
      </c>
      <c r="H45" s="114">
        <v>48652</v>
      </c>
      <c r="I45" s="115">
        <v>43137</v>
      </c>
      <c r="J45" s="114">
        <v>26336</v>
      </c>
      <c r="K45" s="114">
        <v>16801</v>
      </c>
      <c r="L45" s="422">
        <v>13575</v>
      </c>
      <c r="M45" s="423">
        <v>14278</v>
      </c>
    </row>
    <row r="46" spans="1:13" ht="15" customHeight="1" x14ac:dyDescent="0.2">
      <c r="A46" s="421" t="s">
        <v>398</v>
      </c>
      <c r="B46" s="115">
        <v>144246</v>
      </c>
      <c r="C46" s="114">
        <v>83241</v>
      </c>
      <c r="D46" s="114">
        <v>61005</v>
      </c>
      <c r="E46" s="114">
        <v>105765</v>
      </c>
      <c r="F46" s="114">
        <v>38481</v>
      </c>
      <c r="G46" s="114">
        <v>14233</v>
      </c>
      <c r="H46" s="114">
        <v>49165</v>
      </c>
      <c r="I46" s="115">
        <v>42545</v>
      </c>
      <c r="J46" s="114">
        <v>26020</v>
      </c>
      <c r="K46" s="114">
        <v>16525</v>
      </c>
      <c r="L46" s="422">
        <v>13915</v>
      </c>
      <c r="M46" s="423">
        <v>13763</v>
      </c>
    </row>
    <row r="47" spans="1:13" ht="11.1" customHeight="1" x14ac:dyDescent="0.2">
      <c r="A47" s="421" t="s">
        <v>387</v>
      </c>
      <c r="B47" s="115">
        <v>145370</v>
      </c>
      <c r="C47" s="114">
        <v>84088</v>
      </c>
      <c r="D47" s="114">
        <v>61282</v>
      </c>
      <c r="E47" s="114">
        <v>106229</v>
      </c>
      <c r="F47" s="114">
        <v>39141</v>
      </c>
      <c r="G47" s="114">
        <v>13974</v>
      </c>
      <c r="H47" s="114">
        <v>49805</v>
      </c>
      <c r="I47" s="115">
        <v>43135</v>
      </c>
      <c r="J47" s="114">
        <v>26323</v>
      </c>
      <c r="K47" s="114">
        <v>16812</v>
      </c>
      <c r="L47" s="422">
        <v>13113</v>
      </c>
      <c r="M47" s="423">
        <v>12294</v>
      </c>
    </row>
    <row r="48" spans="1:13" ht="11.1" customHeight="1" x14ac:dyDescent="0.2">
      <c r="A48" s="421" t="s">
        <v>388</v>
      </c>
      <c r="B48" s="115">
        <v>148331</v>
      </c>
      <c r="C48" s="114">
        <v>86014</v>
      </c>
      <c r="D48" s="114">
        <v>62317</v>
      </c>
      <c r="E48" s="114">
        <v>108801</v>
      </c>
      <c r="F48" s="114">
        <v>39530</v>
      </c>
      <c r="G48" s="114">
        <v>15308</v>
      </c>
      <c r="H48" s="114">
        <v>50517</v>
      </c>
      <c r="I48" s="115">
        <v>42970</v>
      </c>
      <c r="J48" s="114">
        <v>25681</v>
      </c>
      <c r="K48" s="114">
        <v>17289</v>
      </c>
      <c r="L48" s="422">
        <v>17692</v>
      </c>
      <c r="M48" s="423">
        <v>15346</v>
      </c>
    </row>
    <row r="49" spans="1:17" s="110" customFormat="1" ht="11.1" customHeight="1" x14ac:dyDescent="0.2">
      <c r="A49" s="421" t="s">
        <v>389</v>
      </c>
      <c r="B49" s="115">
        <v>147367</v>
      </c>
      <c r="C49" s="114">
        <v>84978</v>
      </c>
      <c r="D49" s="114">
        <v>62389</v>
      </c>
      <c r="E49" s="114">
        <v>107433</v>
      </c>
      <c r="F49" s="114">
        <v>39934</v>
      </c>
      <c r="G49" s="114">
        <v>14857</v>
      </c>
      <c r="H49" s="114">
        <v>50576</v>
      </c>
      <c r="I49" s="115">
        <v>42784</v>
      </c>
      <c r="J49" s="114">
        <v>25535</v>
      </c>
      <c r="K49" s="114">
        <v>17249</v>
      </c>
      <c r="L49" s="422">
        <v>12858</v>
      </c>
      <c r="M49" s="423">
        <v>13981</v>
      </c>
    </row>
    <row r="50" spans="1:17" ht="15" customHeight="1" x14ac:dyDescent="0.2">
      <c r="A50" s="421" t="s">
        <v>399</v>
      </c>
      <c r="B50" s="143">
        <v>146691</v>
      </c>
      <c r="C50" s="144">
        <v>84654</v>
      </c>
      <c r="D50" s="144">
        <v>62037</v>
      </c>
      <c r="E50" s="144">
        <v>106964</v>
      </c>
      <c r="F50" s="144">
        <v>39727</v>
      </c>
      <c r="G50" s="144">
        <v>14104</v>
      </c>
      <c r="H50" s="144">
        <v>50779</v>
      </c>
      <c r="I50" s="143">
        <v>40686</v>
      </c>
      <c r="J50" s="144">
        <v>24401</v>
      </c>
      <c r="K50" s="144">
        <v>16285</v>
      </c>
      <c r="L50" s="425">
        <v>13426</v>
      </c>
      <c r="M50" s="426">
        <v>14610</v>
      </c>
    </row>
    <row r="51" spans="1:17" ht="11.25" customHeight="1" x14ac:dyDescent="0.2">
      <c r="A51" s="427"/>
      <c r="B51" s="428"/>
      <c r="C51" s="429"/>
      <c r="D51" s="429"/>
      <c r="E51" s="429"/>
      <c r="F51" s="429"/>
      <c r="G51" s="429"/>
      <c r="H51" s="429"/>
      <c r="I51" s="429"/>
      <c r="J51" s="430"/>
      <c r="K51" s="269"/>
      <c r="L51" s="429"/>
      <c r="M51" s="431" t="s">
        <v>45</v>
      </c>
    </row>
    <row r="52" spans="1:17" ht="18" customHeight="1" x14ac:dyDescent="0.2">
      <c r="A52" s="669" t="s">
        <v>400</v>
      </c>
      <c r="B52" s="669"/>
      <c r="C52" s="669"/>
      <c r="D52" s="669"/>
      <c r="E52" s="669"/>
      <c r="F52" s="669"/>
      <c r="G52" s="669"/>
      <c r="H52" s="669"/>
      <c r="I52" s="669"/>
      <c r="J52" s="669"/>
      <c r="K52" s="669"/>
      <c r="L52" s="669"/>
      <c r="M52" s="669"/>
    </row>
    <row r="53" spans="1:17" ht="38.1" customHeight="1" x14ac:dyDescent="0.2">
      <c r="A53" s="670" t="s">
        <v>401</v>
      </c>
      <c r="B53" s="670"/>
      <c r="C53" s="670"/>
      <c r="D53" s="670"/>
      <c r="E53" s="670"/>
      <c r="F53" s="670"/>
      <c r="G53" s="670"/>
      <c r="H53" s="670"/>
      <c r="I53" s="670"/>
      <c r="J53" s="670"/>
      <c r="K53" s="670"/>
      <c r="L53" s="670"/>
      <c r="M53" s="670"/>
    </row>
    <row r="54" spans="1:17" s="151" customFormat="1" ht="9" x14ac:dyDescent="0.15">
      <c r="A54" s="671" t="s">
        <v>323</v>
      </c>
      <c r="B54" s="671"/>
      <c r="C54" s="671"/>
      <c r="D54" s="671"/>
      <c r="E54" s="671"/>
      <c r="F54" s="671"/>
      <c r="G54" s="671"/>
      <c r="H54" s="671"/>
      <c r="I54" s="671"/>
      <c r="J54" s="671"/>
      <c r="K54" s="671"/>
      <c r="L54" s="671"/>
      <c r="M54" s="671"/>
    </row>
    <row r="55" spans="1:17" s="151" customFormat="1" ht="20.25" customHeight="1" x14ac:dyDescent="0.15">
      <c r="A55" s="672"/>
      <c r="B55" s="673"/>
      <c r="C55" s="673"/>
      <c r="D55" s="673"/>
      <c r="E55" s="673"/>
      <c r="F55" s="673"/>
      <c r="G55" s="673"/>
      <c r="H55" s="673"/>
      <c r="I55" s="673"/>
      <c r="J55" s="673"/>
      <c r="K55" s="673"/>
      <c r="L55" s="221"/>
      <c r="M55" s="221"/>
    </row>
    <row r="56" spans="1:17" s="151" customFormat="1" ht="18" customHeight="1" x14ac:dyDescent="0.2">
      <c r="A56" s="674" t="s">
        <v>520</v>
      </c>
      <c r="B56" s="675"/>
      <c r="C56" s="675"/>
      <c r="D56" s="675"/>
      <c r="E56" s="675"/>
      <c r="F56" s="675"/>
      <c r="G56" s="675"/>
      <c r="H56" s="675"/>
      <c r="I56" s="675"/>
      <c r="J56" s="675"/>
      <c r="K56" s="675"/>
    </row>
    <row r="57" spans="1:17" s="151" customFormat="1" ht="11.25" customHeight="1" x14ac:dyDescent="0.2">
      <c r="A57" s="665"/>
      <c r="B57" s="665"/>
      <c r="C57" s="665"/>
      <c r="D57" s="665"/>
      <c r="E57" s="665"/>
      <c r="F57" s="665"/>
      <c r="G57" s="665"/>
      <c r="H57" s="665"/>
      <c r="I57" s="665"/>
      <c r="J57" s="665"/>
      <c r="L57" s="219"/>
      <c r="N57" s="219"/>
      <c r="O57" s="219"/>
      <c r="P57" s="219"/>
      <c r="Q57" s="219"/>
    </row>
    <row r="58" spans="1:17" ht="12.75" customHeight="1" x14ac:dyDescent="0.2">
      <c r="A58" s="432"/>
      <c r="B58" s="433"/>
      <c r="C58" s="434"/>
      <c r="D58" s="434"/>
      <c r="E58" s="434"/>
      <c r="F58" s="434"/>
      <c r="G58" s="434"/>
      <c r="H58" s="434"/>
      <c r="I58" s="434"/>
      <c r="J58" s="435"/>
      <c r="L58" s="434"/>
      <c r="N58" s="226"/>
      <c r="O58" s="226"/>
      <c r="P58" s="226"/>
      <c r="Q58" s="226"/>
    </row>
    <row r="59" spans="1:17" ht="12.75" customHeight="1" x14ac:dyDescent="0.2">
      <c r="A59" s="436"/>
      <c r="B59" s="433"/>
      <c r="C59" s="434"/>
      <c r="D59" s="434"/>
      <c r="E59" s="434"/>
      <c r="F59" s="434"/>
      <c r="G59" s="434"/>
      <c r="H59" s="434"/>
      <c r="I59" s="434"/>
      <c r="J59" s="435"/>
      <c r="L59" s="434"/>
    </row>
    <row r="60" spans="1:17" ht="12.75" customHeight="1" x14ac:dyDescent="0.2">
      <c r="A60" s="437"/>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8"/>
    </row>
    <row r="68" spans="1:13" ht="15.95" customHeight="1" x14ac:dyDescent="0.2">
      <c r="A68" s="438"/>
    </row>
    <row r="70" spans="1:13" ht="15.95" customHeight="1" x14ac:dyDescent="0.2">
      <c r="K70" s="439"/>
      <c r="M70" s="439"/>
    </row>
    <row r="71" spans="1:13" ht="15.95" customHeight="1" x14ac:dyDescent="0.2">
      <c r="K71" s="439"/>
      <c r="M71" s="439"/>
    </row>
    <row r="72" spans="1:13" ht="15.95" customHeight="1" x14ac:dyDescent="0.2">
      <c r="A72" s="438"/>
      <c r="K72" s="439"/>
      <c r="M72" s="439"/>
    </row>
    <row r="76" spans="1:13" ht="15.95" customHeight="1" x14ac:dyDescent="0.2">
      <c r="A76" s="438"/>
    </row>
    <row r="80" spans="1:13" ht="15.95" customHeight="1" x14ac:dyDescent="0.2">
      <c r="A80" s="438"/>
    </row>
    <row r="84" spans="1:1" ht="15.95" customHeight="1" x14ac:dyDescent="0.2">
      <c r="A84" s="438"/>
    </row>
    <row r="88" spans="1:1" ht="15.95" customHeight="1" x14ac:dyDescent="0.2">
      <c r="A88" s="438"/>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5" customWidth="1"/>
    <col min="2" max="2" width="78" style="445" customWidth="1"/>
    <col min="3" max="6" width="102.75" style="445" customWidth="1"/>
    <col min="7" max="256" width="11" style="445"/>
    <col min="257" max="257" width="2" style="445" customWidth="1"/>
    <col min="258" max="258" width="78" style="445" customWidth="1"/>
    <col min="259" max="262" width="102.75" style="445" customWidth="1"/>
    <col min="263" max="512" width="11" style="445"/>
    <col min="513" max="513" width="2" style="445" customWidth="1"/>
    <col min="514" max="514" width="78" style="445" customWidth="1"/>
    <col min="515" max="518" width="102.75" style="445" customWidth="1"/>
    <col min="519" max="768" width="11" style="445"/>
    <col min="769" max="769" width="2" style="445" customWidth="1"/>
    <col min="770" max="770" width="78" style="445" customWidth="1"/>
    <col min="771" max="774" width="102.75" style="445" customWidth="1"/>
    <col min="775" max="1024" width="11" style="445"/>
    <col min="1025" max="1025" width="2" style="445" customWidth="1"/>
    <col min="1026" max="1026" width="78" style="445" customWidth="1"/>
    <col min="1027" max="1030" width="102.75" style="445" customWidth="1"/>
    <col min="1031" max="1280" width="11" style="445"/>
    <col min="1281" max="1281" width="2" style="445" customWidth="1"/>
    <col min="1282" max="1282" width="78" style="445" customWidth="1"/>
    <col min="1283" max="1286" width="102.75" style="445" customWidth="1"/>
    <col min="1287" max="1536" width="11" style="445"/>
    <col min="1537" max="1537" width="2" style="445" customWidth="1"/>
    <col min="1538" max="1538" width="78" style="445" customWidth="1"/>
    <col min="1539" max="1542" width="102.75" style="445" customWidth="1"/>
    <col min="1543" max="1792" width="11" style="445"/>
    <col min="1793" max="1793" width="2" style="445" customWidth="1"/>
    <col min="1794" max="1794" width="78" style="445" customWidth="1"/>
    <col min="1795" max="1798" width="102.75" style="445" customWidth="1"/>
    <col min="1799" max="2048" width="11" style="445"/>
    <col min="2049" max="2049" width="2" style="445" customWidth="1"/>
    <col min="2050" max="2050" width="78" style="445" customWidth="1"/>
    <col min="2051" max="2054" width="102.75" style="445" customWidth="1"/>
    <col min="2055" max="2304" width="11" style="445"/>
    <col min="2305" max="2305" width="2" style="445" customWidth="1"/>
    <col min="2306" max="2306" width="78" style="445" customWidth="1"/>
    <col min="2307" max="2310" width="102.75" style="445" customWidth="1"/>
    <col min="2311" max="2560" width="11" style="445"/>
    <col min="2561" max="2561" width="2" style="445" customWidth="1"/>
    <col min="2562" max="2562" width="78" style="445" customWidth="1"/>
    <col min="2563" max="2566" width="102.75" style="445" customWidth="1"/>
    <col min="2567" max="2816" width="11" style="445"/>
    <col min="2817" max="2817" width="2" style="445" customWidth="1"/>
    <col min="2818" max="2818" width="78" style="445" customWidth="1"/>
    <col min="2819" max="2822" width="102.75" style="445" customWidth="1"/>
    <col min="2823" max="3072" width="11" style="445"/>
    <col min="3073" max="3073" width="2" style="445" customWidth="1"/>
    <col min="3074" max="3074" width="78" style="445" customWidth="1"/>
    <col min="3075" max="3078" width="102.75" style="445" customWidth="1"/>
    <col min="3079" max="3328" width="11" style="445"/>
    <col min="3329" max="3329" width="2" style="445" customWidth="1"/>
    <col min="3330" max="3330" width="78" style="445" customWidth="1"/>
    <col min="3331" max="3334" width="102.75" style="445" customWidth="1"/>
    <col min="3335" max="3584" width="11" style="445"/>
    <col min="3585" max="3585" width="2" style="445" customWidth="1"/>
    <col min="3586" max="3586" width="78" style="445" customWidth="1"/>
    <col min="3587" max="3590" width="102.75" style="445" customWidth="1"/>
    <col min="3591" max="3840" width="11" style="445"/>
    <col min="3841" max="3841" width="2" style="445" customWidth="1"/>
    <col min="3842" max="3842" width="78" style="445" customWidth="1"/>
    <col min="3843" max="3846" width="102.75" style="445" customWidth="1"/>
    <col min="3847" max="4096" width="11" style="445"/>
    <col min="4097" max="4097" width="2" style="445" customWidth="1"/>
    <col min="4098" max="4098" width="78" style="445" customWidth="1"/>
    <col min="4099" max="4102" width="102.75" style="445" customWidth="1"/>
    <col min="4103" max="4352" width="11" style="445"/>
    <col min="4353" max="4353" width="2" style="445" customWidth="1"/>
    <col min="4354" max="4354" width="78" style="445" customWidth="1"/>
    <col min="4355" max="4358" width="102.75" style="445" customWidth="1"/>
    <col min="4359" max="4608" width="11" style="445"/>
    <col min="4609" max="4609" width="2" style="445" customWidth="1"/>
    <col min="4610" max="4610" width="78" style="445" customWidth="1"/>
    <col min="4611" max="4614" width="102.75" style="445" customWidth="1"/>
    <col min="4615" max="4864" width="11" style="445"/>
    <col min="4865" max="4865" width="2" style="445" customWidth="1"/>
    <col min="4866" max="4866" width="78" style="445" customWidth="1"/>
    <col min="4867" max="4870" width="102.75" style="445" customWidth="1"/>
    <col min="4871" max="5120" width="11" style="445"/>
    <col min="5121" max="5121" width="2" style="445" customWidth="1"/>
    <col min="5122" max="5122" width="78" style="445" customWidth="1"/>
    <col min="5123" max="5126" width="102.75" style="445" customWidth="1"/>
    <col min="5127" max="5376" width="11" style="445"/>
    <col min="5377" max="5377" width="2" style="445" customWidth="1"/>
    <col min="5378" max="5378" width="78" style="445" customWidth="1"/>
    <col min="5379" max="5382" width="102.75" style="445" customWidth="1"/>
    <col min="5383" max="5632" width="11" style="445"/>
    <col min="5633" max="5633" width="2" style="445" customWidth="1"/>
    <col min="5634" max="5634" width="78" style="445" customWidth="1"/>
    <col min="5635" max="5638" width="102.75" style="445" customWidth="1"/>
    <col min="5639" max="5888" width="11" style="445"/>
    <col min="5889" max="5889" width="2" style="445" customWidth="1"/>
    <col min="5890" max="5890" width="78" style="445" customWidth="1"/>
    <col min="5891" max="5894" width="102.75" style="445" customWidth="1"/>
    <col min="5895" max="6144" width="11" style="445"/>
    <col min="6145" max="6145" width="2" style="445" customWidth="1"/>
    <col min="6146" max="6146" width="78" style="445" customWidth="1"/>
    <col min="6147" max="6150" width="102.75" style="445" customWidth="1"/>
    <col min="6151" max="6400" width="11" style="445"/>
    <col min="6401" max="6401" width="2" style="445" customWidth="1"/>
    <col min="6402" max="6402" width="78" style="445" customWidth="1"/>
    <col min="6403" max="6406" width="102.75" style="445" customWidth="1"/>
    <col min="6407" max="6656" width="11" style="445"/>
    <col min="6657" max="6657" width="2" style="445" customWidth="1"/>
    <col min="6658" max="6658" width="78" style="445" customWidth="1"/>
    <col min="6659" max="6662" width="102.75" style="445" customWidth="1"/>
    <col min="6663" max="6912" width="11" style="445"/>
    <col min="6913" max="6913" width="2" style="445" customWidth="1"/>
    <col min="6914" max="6914" width="78" style="445" customWidth="1"/>
    <col min="6915" max="6918" width="102.75" style="445" customWidth="1"/>
    <col min="6919" max="7168" width="11" style="445"/>
    <col min="7169" max="7169" width="2" style="445" customWidth="1"/>
    <col min="7170" max="7170" width="78" style="445" customWidth="1"/>
    <col min="7171" max="7174" width="102.75" style="445" customWidth="1"/>
    <col min="7175" max="7424" width="11" style="445"/>
    <col min="7425" max="7425" width="2" style="445" customWidth="1"/>
    <col min="7426" max="7426" width="78" style="445" customWidth="1"/>
    <col min="7427" max="7430" width="102.75" style="445" customWidth="1"/>
    <col min="7431" max="7680" width="11" style="445"/>
    <col min="7681" max="7681" width="2" style="445" customWidth="1"/>
    <col min="7682" max="7682" width="78" style="445" customWidth="1"/>
    <col min="7683" max="7686" width="102.75" style="445" customWidth="1"/>
    <col min="7687" max="7936" width="11" style="445"/>
    <col min="7937" max="7937" width="2" style="445" customWidth="1"/>
    <col min="7938" max="7938" width="78" style="445" customWidth="1"/>
    <col min="7939" max="7942" width="102.75" style="445" customWidth="1"/>
    <col min="7943" max="8192" width="11" style="445"/>
    <col min="8193" max="8193" width="2" style="445" customWidth="1"/>
    <col min="8194" max="8194" width="78" style="445" customWidth="1"/>
    <col min="8195" max="8198" width="102.75" style="445" customWidth="1"/>
    <col min="8199" max="8448" width="11" style="445"/>
    <col min="8449" max="8449" width="2" style="445" customWidth="1"/>
    <col min="8450" max="8450" width="78" style="445" customWidth="1"/>
    <col min="8451" max="8454" width="102.75" style="445" customWidth="1"/>
    <col min="8455" max="8704" width="11" style="445"/>
    <col min="8705" max="8705" width="2" style="445" customWidth="1"/>
    <col min="8706" max="8706" width="78" style="445" customWidth="1"/>
    <col min="8707" max="8710" width="102.75" style="445" customWidth="1"/>
    <col min="8711" max="8960" width="11" style="445"/>
    <col min="8961" max="8961" width="2" style="445" customWidth="1"/>
    <col min="8962" max="8962" width="78" style="445" customWidth="1"/>
    <col min="8963" max="8966" width="102.75" style="445" customWidth="1"/>
    <col min="8967" max="9216" width="11" style="445"/>
    <col min="9217" max="9217" width="2" style="445" customWidth="1"/>
    <col min="9218" max="9218" width="78" style="445" customWidth="1"/>
    <col min="9219" max="9222" width="102.75" style="445" customWidth="1"/>
    <col min="9223" max="9472" width="11" style="445"/>
    <col min="9473" max="9473" width="2" style="445" customWidth="1"/>
    <col min="9474" max="9474" width="78" style="445" customWidth="1"/>
    <col min="9475" max="9478" width="102.75" style="445" customWidth="1"/>
    <col min="9479" max="9728" width="11" style="445"/>
    <col min="9729" max="9729" width="2" style="445" customWidth="1"/>
    <col min="9730" max="9730" width="78" style="445" customWidth="1"/>
    <col min="9731" max="9734" width="102.75" style="445" customWidth="1"/>
    <col min="9735" max="9984" width="11" style="445"/>
    <col min="9985" max="9985" width="2" style="445" customWidth="1"/>
    <col min="9986" max="9986" width="78" style="445" customWidth="1"/>
    <col min="9987" max="9990" width="102.75" style="445" customWidth="1"/>
    <col min="9991" max="10240" width="11" style="445"/>
    <col min="10241" max="10241" width="2" style="445" customWidth="1"/>
    <col min="10242" max="10242" width="78" style="445" customWidth="1"/>
    <col min="10243" max="10246" width="102.75" style="445" customWidth="1"/>
    <col min="10247" max="10496" width="11" style="445"/>
    <col min="10497" max="10497" width="2" style="445" customWidth="1"/>
    <col min="10498" max="10498" width="78" style="445" customWidth="1"/>
    <col min="10499" max="10502" width="102.75" style="445" customWidth="1"/>
    <col min="10503" max="10752" width="11" style="445"/>
    <col min="10753" max="10753" width="2" style="445" customWidth="1"/>
    <col min="10754" max="10754" width="78" style="445" customWidth="1"/>
    <col min="10755" max="10758" width="102.75" style="445" customWidth="1"/>
    <col min="10759" max="11008" width="11" style="445"/>
    <col min="11009" max="11009" width="2" style="445" customWidth="1"/>
    <col min="11010" max="11010" width="78" style="445" customWidth="1"/>
    <col min="11011" max="11014" width="102.75" style="445" customWidth="1"/>
    <col min="11015" max="11264" width="11" style="445"/>
    <col min="11265" max="11265" width="2" style="445" customWidth="1"/>
    <col min="11266" max="11266" width="78" style="445" customWidth="1"/>
    <col min="11267" max="11270" width="102.75" style="445" customWidth="1"/>
    <col min="11271" max="11520" width="11" style="445"/>
    <col min="11521" max="11521" width="2" style="445" customWidth="1"/>
    <col min="11522" max="11522" width="78" style="445" customWidth="1"/>
    <col min="11523" max="11526" width="102.75" style="445" customWidth="1"/>
    <col min="11527" max="11776" width="11" style="445"/>
    <col min="11777" max="11777" width="2" style="445" customWidth="1"/>
    <col min="11778" max="11778" width="78" style="445" customWidth="1"/>
    <col min="11779" max="11782" width="102.75" style="445" customWidth="1"/>
    <col min="11783" max="12032" width="11" style="445"/>
    <col min="12033" max="12033" width="2" style="445" customWidth="1"/>
    <col min="12034" max="12034" width="78" style="445" customWidth="1"/>
    <col min="12035" max="12038" width="102.75" style="445" customWidth="1"/>
    <col min="12039" max="12288" width="11" style="445"/>
    <col min="12289" max="12289" width="2" style="445" customWidth="1"/>
    <col min="12290" max="12290" width="78" style="445" customWidth="1"/>
    <col min="12291" max="12294" width="102.75" style="445" customWidth="1"/>
    <col min="12295" max="12544" width="11" style="445"/>
    <col min="12545" max="12545" width="2" style="445" customWidth="1"/>
    <col min="12546" max="12546" width="78" style="445" customWidth="1"/>
    <col min="12547" max="12550" width="102.75" style="445" customWidth="1"/>
    <col min="12551" max="12800" width="11" style="445"/>
    <col min="12801" max="12801" width="2" style="445" customWidth="1"/>
    <col min="12802" max="12802" width="78" style="445" customWidth="1"/>
    <col min="12803" max="12806" width="102.75" style="445" customWidth="1"/>
    <col min="12807" max="13056" width="11" style="445"/>
    <col min="13057" max="13057" width="2" style="445" customWidth="1"/>
    <col min="13058" max="13058" width="78" style="445" customWidth="1"/>
    <col min="13059" max="13062" width="102.75" style="445" customWidth="1"/>
    <col min="13063" max="13312" width="11" style="445"/>
    <col min="13313" max="13313" width="2" style="445" customWidth="1"/>
    <col min="13314" max="13314" width="78" style="445" customWidth="1"/>
    <col min="13315" max="13318" width="102.75" style="445" customWidth="1"/>
    <col min="13319" max="13568" width="11" style="445"/>
    <col min="13569" max="13569" width="2" style="445" customWidth="1"/>
    <col min="13570" max="13570" width="78" style="445" customWidth="1"/>
    <col min="13571" max="13574" width="102.75" style="445" customWidth="1"/>
    <col min="13575" max="13824" width="11" style="445"/>
    <col min="13825" max="13825" width="2" style="445" customWidth="1"/>
    <col min="13826" max="13826" width="78" style="445" customWidth="1"/>
    <col min="13827" max="13830" width="102.75" style="445" customWidth="1"/>
    <col min="13831" max="14080" width="11" style="445"/>
    <col min="14081" max="14081" width="2" style="445" customWidth="1"/>
    <col min="14082" max="14082" width="78" style="445" customWidth="1"/>
    <col min="14083" max="14086" width="102.75" style="445" customWidth="1"/>
    <col min="14087" max="14336" width="11" style="445"/>
    <col min="14337" max="14337" width="2" style="445" customWidth="1"/>
    <col min="14338" max="14338" width="78" style="445" customWidth="1"/>
    <col min="14339" max="14342" width="102.75" style="445" customWidth="1"/>
    <col min="14343" max="14592" width="11" style="445"/>
    <col min="14593" max="14593" width="2" style="445" customWidth="1"/>
    <col min="14594" max="14594" width="78" style="445" customWidth="1"/>
    <col min="14595" max="14598" width="102.75" style="445" customWidth="1"/>
    <col min="14599" max="14848" width="11" style="445"/>
    <col min="14849" max="14849" width="2" style="445" customWidth="1"/>
    <col min="14850" max="14850" width="78" style="445" customWidth="1"/>
    <col min="14851" max="14854" width="102.75" style="445" customWidth="1"/>
    <col min="14855" max="15104" width="11" style="445"/>
    <col min="15105" max="15105" width="2" style="445" customWidth="1"/>
    <col min="15106" max="15106" width="78" style="445" customWidth="1"/>
    <col min="15107" max="15110" width="102.75" style="445" customWidth="1"/>
    <col min="15111" max="15360" width="11" style="445"/>
    <col min="15361" max="15361" width="2" style="445" customWidth="1"/>
    <col min="15362" max="15362" width="78" style="445" customWidth="1"/>
    <col min="15363" max="15366" width="102.75" style="445" customWidth="1"/>
    <col min="15367" max="15616" width="11" style="445"/>
    <col min="15617" max="15617" width="2" style="445" customWidth="1"/>
    <col min="15618" max="15618" width="78" style="445" customWidth="1"/>
    <col min="15619" max="15622" width="102.75" style="445" customWidth="1"/>
    <col min="15623" max="15872" width="11" style="445"/>
    <col min="15873" max="15873" width="2" style="445" customWidth="1"/>
    <col min="15874" max="15874" width="78" style="445" customWidth="1"/>
    <col min="15875" max="15878" width="102.75" style="445" customWidth="1"/>
    <col min="15879" max="16128" width="11" style="445"/>
    <col min="16129" max="16129" width="2" style="445" customWidth="1"/>
    <col min="16130" max="16130" width="78" style="445" customWidth="1"/>
    <col min="16131" max="16134" width="102.75" style="445" customWidth="1"/>
    <col min="16135" max="16384" width="11" style="445"/>
  </cols>
  <sheetData>
    <row r="1" spans="1:2" s="442" customFormat="1" ht="36.75" customHeight="1" x14ac:dyDescent="0.2">
      <c r="A1" s="440"/>
      <c r="B1" s="441" t="s">
        <v>6</v>
      </c>
    </row>
    <row r="2" spans="1:2" s="443" customFormat="1" ht="19.5" customHeight="1" x14ac:dyDescent="0.2">
      <c r="B2" s="444" t="s">
        <v>402</v>
      </c>
    </row>
    <row r="3" spans="1:2" ht="15" x14ac:dyDescent="0.25">
      <c r="B3" s="446" t="s">
        <v>403</v>
      </c>
    </row>
    <row r="5" spans="1:2" ht="29.25" customHeight="1" x14ac:dyDescent="0.2">
      <c r="B5" s="447" t="s">
        <v>404</v>
      </c>
    </row>
    <row r="6" spans="1:2" ht="9.9499999999999993" customHeight="1" x14ac:dyDescent="0.2">
      <c r="B6" s="447"/>
    </row>
    <row r="7" spans="1:2" ht="73.5" customHeight="1" x14ac:dyDescent="0.2">
      <c r="B7" s="447" t="s">
        <v>405</v>
      </c>
    </row>
    <row r="8" spans="1:2" ht="9.9499999999999993" customHeight="1" x14ac:dyDescent="0.2">
      <c r="B8" s="447"/>
    </row>
    <row r="9" spans="1:2" ht="50.25" customHeight="1" x14ac:dyDescent="0.2">
      <c r="B9" s="447" t="s">
        <v>406</v>
      </c>
    </row>
    <row r="10" spans="1:2" ht="9.9499999999999993" customHeight="1" x14ac:dyDescent="0.2">
      <c r="B10" s="447"/>
    </row>
    <row r="11" spans="1:2" ht="79.5" customHeight="1" x14ac:dyDescent="0.2">
      <c r="B11" s="447" t="s">
        <v>407</v>
      </c>
    </row>
    <row r="12" spans="1:2" ht="9.9499999999999993" customHeight="1" x14ac:dyDescent="0.2">
      <c r="B12" s="447"/>
    </row>
    <row r="13" spans="1:2" ht="48.75" customHeight="1" x14ac:dyDescent="0.2">
      <c r="B13" s="447" t="s">
        <v>408</v>
      </c>
    </row>
    <row r="14" spans="1:2" ht="9.9499999999999993" customHeight="1" x14ac:dyDescent="0.2">
      <c r="B14" s="447"/>
    </row>
    <row r="15" spans="1:2" ht="33" customHeight="1" x14ac:dyDescent="0.2">
      <c r="B15" s="447" t="s">
        <v>409</v>
      </c>
    </row>
    <row r="16" spans="1:2" ht="9.9499999999999993" customHeight="1" x14ac:dyDescent="0.2">
      <c r="B16" s="447"/>
    </row>
    <row r="17" spans="2:2" ht="105" customHeight="1" x14ac:dyDescent="0.2">
      <c r="B17" s="447" t="s">
        <v>410</v>
      </c>
    </row>
    <row r="18" spans="2:2" ht="9.9499999999999993" customHeight="1" x14ac:dyDescent="0.2">
      <c r="B18" s="447"/>
    </row>
    <row r="19" spans="2:2" ht="13.5" customHeight="1" x14ac:dyDescent="0.2">
      <c r="B19" s="448" t="s">
        <v>411</v>
      </c>
    </row>
    <row r="20" spans="2:2" ht="40.5" customHeight="1" x14ac:dyDescent="0.2">
      <c r="B20" s="449"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2" customWidth="1"/>
    <col min="2" max="2" width="78" style="452" customWidth="1"/>
    <col min="3" max="6" width="11" style="452"/>
    <col min="7" max="7" width="4.125" style="452" customWidth="1"/>
    <col min="8" max="256" width="11" style="452"/>
    <col min="257" max="257" width="1.875" style="452" customWidth="1"/>
    <col min="258" max="258" width="78" style="452" customWidth="1"/>
    <col min="259" max="262" width="11" style="452"/>
    <col min="263" max="263" width="4.125" style="452" customWidth="1"/>
    <col min="264" max="512" width="11" style="452"/>
    <col min="513" max="513" width="1.875" style="452" customWidth="1"/>
    <col min="514" max="514" width="78" style="452" customWidth="1"/>
    <col min="515" max="518" width="11" style="452"/>
    <col min="519" max="519" width="4.125" style="452" customWidth="1"/>
    <col min="520" max="768" width="11" style="452"/>
    <col min="769" max="769" width="1.875" style="452" customWidth="1"/>
    <col min="770" max="770" width="78" style="452" customWidth="1"/>
    <col min="771" max="774" width="11" style="452"/>
    <col min="775" max="775" width="4.125" style="452" customWidth="1"/>
    <col min="776" max="1024" width="11" style="452"/>
    <col min="1025" max="1025" width="1.875" style="452" customWidth="1"/>
    <col min="1026" max="1026" width="78" style="452" customWidth="1"/>
    <col min="1027" max="1030" width="11" style="452"/>
    <col min="1031" max="1031" width="4.125" style="452" customWidth="1"/>
    <col min="1032" max="1280" width="11" style="452"/>
    <col min="1281" max="1281" width="1.875" style="452" customWidth="1"/>
    <col min="1282" max="1282" width="78" style="452" customWidth="1"/>
    <col min="1283" max="1286" width="11" style="452"/>
    <col min="1287" max="1287" width="4.125" style="452" customWidth="1"/>
    <col min="1288" max="1536" width="11" style="452"/>
    <col min="1537" max="1537" width="1.875" style="452" customWidth="1"/>
    <col min="1538" max="1538" width="78" style="452" customWidth="1"/>
    <col min="1539" max="1542" width="11" style="452"/>
    <col min="1543" max="1543" width="4.125" style="452" customWidth="1"/>
    <col min="1544" max="1792" width="11" style="452"/>
    <col min="1793" max="1793" width="1.875" style="452" customWidth="1"/>
    <col min="1794" max="1794" width="78" style="452" customWidth="1"/>
    <col min="1795" max="1798" width="11" style="452"/>
    <col min="1799" max="1799" width="4.125" style="452" customWidth="1"/>
    <col min="1800" max="2048" width="11" style="452"/>
    <col min="2049" max="2049" width="1.875" style="452" customWidth="1"/>
    <col min="2050" max="2050" width="78" style="452" customWidth="1"/>
    <col min="2051" max="2054" width="11" style="452"/>
    <col min="2055" max="2055" width="4.125" style="452" customWidth="1"/>
    <col min="2056" max="2304" width="11" style="452"/>
    <col min="2305" max="2305" width="1.875" style="452" customWidth="1"/>
    <col min="2306" max="2306" width="78" style="452" customWidth="1"/>
    <col min="2307" max="2310" width="11" style="452"/>
    <col min="2311" max="2311" width="4.125" style="452" customWidth="1"/>
    <col min="2312" max="2560" width="11" style="452"/>
    <col min="2561" max="2561" width="1.875" style="452" customWidth="1"/>
    <col min="2562" max="2562" width="78" style="452" customWidth="1"/>
    <col min="2563" max="2566" width="11" style="452"/>
    <col min="2567" max="2567" width="4.125" style="452" customWidth="1"/>
    <col min="2568" max="2816" width="11" style="452"/>
    <col min="2817" max="2817" width="1.875" style="452" customWidth="1"/>
    <col min="2818" max="2818" width="78" style="452" customWidth="1"/>
    <col min="2819" max="2822" width="11" style="452"/>
    <col min="2823" max="2823" width="4.125" style="452" customWidth="1"/>
    <col min="2824" max="3072" width="11" style="452"/>
    <col min="3073" max="3073" width="1.875" style="452" customWidth="1"/>
    <col min="3074" max="3074" width="78" style="452" customWidth="1"/>
    <col min="3075" max="3078" width="11" style="452"/>
    <col min="3079" max="3079" width="4.125" style="452" customWidth="1"/>
    <col min="3080" max="3328" width="11" style="452"/>
    <col min="3329" max="3329" width="1.875" style="452" customWidth="1"/>
    <col min="3330" max="3330" width="78" style="452" customWidth="1"/>
    <col min="3331" max="3334" width="11" style="452"/>
    <col min="3335" max="3335" width="4.125" style="452" customWidth="1"/>
    <col min="3336" max="3584" width="11" style="452"/>
    <col min="3585" max="3585" width="1.875" style="452" customWidth="1"/>
    <col min="3586" max="3586" width="78" style="452" customWidth="1"/>
    <col min="3587" max="3590" width="11" style="452"/>
    <col min="3591" max="3591" width="4.125" style="452" customWidth="1"/>
    <col min="3592" max="3840" width="11" style="452"/>
    <col min="3841" max="3841" width="1.875" style="452" customWidth="1"/>
    <col min="3842" max="3842" width="78" style="452" customWidth="1"/>
    <col min="3843" max="3846" width="11" style="452"/>
    <col min="3847" max="3847" width="4.125" style="452" customWidth="1"/>
    <col min="3848" max="4096" width="11" style="452"/>
    <col min="4097" max="4097" width="1.875" style="452" customWidth="1"/>
    <col min="4098" max="4098" width="78" style="452" customWidth="1"/>
    <col min="4099" max="4102" width="11" style="452"/>
    <col min="4103" max="4103" width="4.125" style="452" customWidth="1"/>
    <col min="4104" max="4352" width="11" style="452"/>
    <col min="4353" max="4353" width="1.875" style="452" customWidth="1"/>
    <col min="4354" max="4354" width="78" style="452" customWidth="1"/>
    <col min="4355" max="4358" width="11" style="452"/>
    <col min="4359" max="4359" width="4.125" style="452" customWidth="1"/>
    <col min="4360" max="4608" width="11" style="452"/>
    <col min="4609" max="4609" width="1.875" style="452" customWidth="1"/>
    <col min="4610" max="4610" width="78" style="452" customWidth="1"/>
    <col min="4611" max="4614" width="11" style="452"/>
    <col min="4615" max="4615" width="4.125" style="452" customWidth="1"/>
    <col min="4616" max="4864" width="11" style="452"/>
    <col min="4865" max="4865" width="1.875" style="452" customWidth="1"/>
    <col min="4866" max="4866" width="78" style="452" customWidth="1"/>
    <col min="4867" max="4870" width="11" style="452"/>
    <col min="4871" max="4871" width="4.125" style="452" customWidth="1"/>
    <col min="4872" max="5120" width="11" style="452"/>
    <col min="5121" max="5121" width="1.875" style="452" customWidth="1"/>
    <col min="5122" max="5122" width="78" style="452" customWidth="1"/>
    <col min="5123" max="5126" width="11" style="452"/>
    <col min="5127" max="5127" width="4.125" style="452" customWidth="1"/>
    <col min="5128" max="5376" width="11" style="452"/>
    <col min="5377" max="5377" width="1.875" style="452" customWidth="1"/>
    <col min="5378" max="5378" width="78" style="452" customWidth="1"/>
    <col min="5379" max="5382" width="11" style="452"/>
    <col min="5383" max="5383" width="4.125" style="452" customWidth="1"/>
    <col min="5384" max="5632" width="11" style="452"/>
    <col min="5633" max="5633" width="1.875" style="452" customWidth="1"/>
    <col min="5634" max="5634" width="78" style="452" customWidth="1"/>
    <col min="5635" max="5638" width="11" style="452"/>
    <col min="5639" max="5639" width="4.125" style="452" customWidth="1"/>
    <col min="5640" max="5888" width="11" style="452"/>
    <col min="5889" max="5889" width="1.875" style="452" customWidth="1"/>
    <col min="5890" max="5890" width="78" style="452" customWidth="1"/>
    <col min="5891" max="5894" width="11" style="452"/>
    <col min="5895" max="5895" width="4.125" style="452" customWidth="1"/>
    <col min="5896" max="6144" width="11" style="452"/>
    <col min="6145" max="6145" width="1.875" style="452" customWidth="1"/>
    <col min="6146" max="6146" width="78" style="452" customWidth="1"/>
    <col min="6147" max="6150" width="11" style="452"/>
    <col min="6151" max="6151" width="4.125" style="452" customWidth="1"/>
    <col min="6152" max="6400" width="11" style="452"/>
    <col min="6401" max="6401" width="1.875" style="452" customWidth="1"/>
    <col min="6402" max="6402" width="78" style="452" customWidth="1"/>
    <col min="6403" max="6406" width="11" style="452"/>
    <col min="6407" max="6407" width="4.125" style="452" customWidth="1"/>
    <col min="6408" max="6656" width="11" style="452"/>
    <col min="6657" max="6657" width="1.875" style="452" customWidth="1"/>
    <col min="6658" max="6658" width="78" style="452" customWidth="1"/>
    <col min="6659" max="6662" width="11" style="452"/>
    <col min="6663" max="6663" width="4.125" style="452" customWidth="1"/>
    <col min="6664" max="6912" width="11" style="452"/>
    <col min="6913" max="6913" width="1.875" style="452" customWidth="1"/>
    <col min="6914" max="6914" width="78" style="452" customWidth="1"/>
    <col min="6915" max="6918" width="11" style="452"/>
    <col min="6919" max="6919" width="4.125" style="452" customWidth="1"/>
    <col min="6920" max="7168" width="11" style="452"/>
    <col min="7169" max="7169" width="1.875" style="452" customWidth="1"/>
    <col min="7170" max="7170" width="78" style="452" customWidth="1"/>
    <col min="7171" max="7174" width="11" style="452"/>
    <col min="7175" max="7175" width="4.125" style="452" customWidth="1"/>
    <col min="7176" max="7424" width="11" style="452"/>
    <col min="7425" max="7425" width="1.875" style="452" customWidth="1"/>
    <col min="7426" max="7426" width="78" style="452" customWidth="1"/>
    <col min="7427" max="7430" width="11" style="452"/>
    <col min="7431" max="7431" width="4.125" style="452" customWidth="1"/>
    <col min="7432" max="7680" width="11" style="452"/>
    <col min="7681" max="7681" width="1.875" style="452" customWidth="1"/>
    <col min="7682" max="7682" width="78" style="452" customWidth="1"/>
    <col min="7683" max="7686" width="11" style="452"/>
    <col min="7687" max="7687" width="4.125" style="452" customWidth="1"/>
    <col min="7688" max="7936" width="11" style="452"/>
    <col min="7937" max="7937" width="1.875" style="452" customWidth="1"/>
    <col min="7938" max="7938" width="78" style="452" customWidth="1"/>
    <col min="7939" max="7942" width="11" style="452"/>
    <col min="7943" max="7943" width="4.125" style="452" customWidth="1"/>
    <col min="7944" max="8192" width="11" style="452"/>
    <col min="8193" max="8193" width="1.875" style="452" customWidth="1"/>
    <col min="8194" max="8194" width="78" style="452" customWidth="1"/>
    <col min="8195" max="8198" width="11" style="452"/>
    <col min="8199" max="8199" width="4.125" style="452" customWidth="1"/>
    <col min="8200" max="8448" width="11" style="452"/>
    <col min="8449" max="8449" width="1.875" style="452" customWidth="1"/>
    <col min="8450" max="8450" width="78" style="452" customWidth="1"/>
    <col min="8451" max="8454" width="11" style="452"/>
    <col min="8455" max="8455" width="4.125" style="452" customWidth="1"/>
    <col min="8456" max="8704" width="11" style="452"/>
    <col min="8705" max="8705" width="1.875" style="452" customWidth="1"/>
    <col min="8706" max="8706" width="78" style="452" customWidth="1"/>
    <col min="8707" max="8710" width="11" style="452"/>
    <col min="8711" max="8711" width="4.125" style="452" customWidth="1"/>
    <col min="8712" max="8960" width="11" style="452"/>
    <col min="8961" max="8961" width="1.875" style="452" customWidth="1"/>
    <col min="8962" max="8962" width="78" style="452" customWidth="1"/>
    <col min="8963" max="8966" width="11" style="452"/>
    <col min="8967" max="8967" width="4.125" style="452" customWidth="1"/>
    <col min="8968" max="9216" width="11" style="452"/>
    <col min="9217" max="9217" width="1.875" style="452" customWidth="1"/>
    <col min="9218" max="9218" width="78" style="452" customWidth="1"/>
    <col min="9219" max="9222" width="11" style="452"/>
    <col min="9223" max="9223" width="4.125" style="452" customWidth="1"/>
    <col min="9224" max="9472" width="11" style="452"/>
    <col min="9473" max="9473" width="1.875" style="452" customWidth="1"/>
    <col min="9474" max="9474" width="78" style="452" customWidth="1"/>
    <col min="9475" max="9478" width="11" style="452"/>
    <col min="9479" max="9479" width="4.125" style="452" customWidth="1"/>
    <col min="9480" max="9728" width="11" style="452"/>
    <col min="9729" max="9729" width="1.875" style="452" customWidth="1"/>
    <col min="9730" max="9730" width="78" style="452" customWidth="1"/>
    <col min="9731" max="9734" width="11" style="452"/>
    <col min="9735" max="9735" width="4.125" style="452" customWidth="1"/>
    <col min="9736" max="9984" width="11" style="452"/>
    <col min="9985" max="9985" width="1.875" style="452" customWidth="1"/>
    <col min="9986" max="9986" width="78" style="452" customWidth="1"/>
    <col min="9987" max="9990" width="11" style="452"/>
    <col min="9991" max="9991" width="4.125" style="452" customWidth="1"/>
    <col min="9992" max="10240" width="11" style="452"/>
    <col min="10241" max="10241" width="1.875" style="452" customWidth="1"/>
    <col min="10242" max="10242" width="78" style="452" customWidth="1"/>
    <col min="10243" max="10246" width="11" style="452"/>
    <col min="10247" max="10247" width="4.125" style="452" customWidth="1"/>
    <col min="10248" max="10496" width="11" style="452"/>
    <col min="10497" max="10497" width="1.875" style="452" customWidth="1"/>
    <col min="10498" max="10498" width="78" style="452" customWidth="1"/>
    <col min="10499" max="10502" width="11" style="452"/>
    <col min="10503" max="10503" width="4.125" style="452" customWidth="1"/>
    <col min="10504" max="10752" width="11" style="452"/>
    <col min="10753" max="10753" width="1.875" style="452" customWidth="1"/>
    <col min="10754" max="10754" width="78" style="452" customWidth="1"/>
    <col min="10755" max="10758" width="11" style="452"/>
    <col min="10759" max="10759" width="4.125" style="452" customWidth="1"/>
    <col min="10760" max="11008" width="11" style="452"/>
    <col min="11009" max="11009" width="1.875" style="452" customWidth="1"/>
    <col min="11010" max="11010" width="78" style="452" customWidth="1"/>
    <col min="11011" max="11014" width="11" style="452"/>
    <col min="11015" max="11015" width="4.125" style="452" customWidth="1"/>
    <col min="11016" max="11264" width="11" style="452"/>
    <col min="11265" max="11265" width="1.875" style="452" customWidth="1"/>
    <col min="11266" max="11266" width="78" style="452" customWidth="1"/>
    <col min="11267" max="11270" width="11" style="452"/>
    <col min="11271" max="11271" width="4.125" style="452" customWidth="1"/>
    <col min="11272" max="11520" width="11" style="452"/>
    <col min="11521" max="11521" width="1.875" style="452" customWidth="1"/>
    <col min="11522" max="11522" width="78" style="452" customWidth="1"/>
    <col min="11523" max="11526" width="11" style="452"/>
    <col min="11527" max="11527" width="4.125" style="452" customWidth="1"/>
    <col min="11528" max="11776" width="11" style="452"/>
    <col min="11777" max="11777" width="1.875" style="452" customWidth="1"/>
    <col min="11778" max="11778" width="78" style="452" customWidth="1"/>
    <col min="11779" max="11782" width="11" style="452"/>
    <col min="11783" max="11783" width="4.125" style="452" customWidth="1"/>
    <col min="11784" max="12032" width="11" style="452"/>
    <col min="12033" max="12033" width="1.875" style="452" customWidth="1"/>
    <col min="12034" max="12034" width="78" style="452" customWidth="1"/>
    <col min="12035" max="12038" width="11" style="452"/>
    <col min="12039" max="12039" width="4.125" style="452" customWidth="1"/>
    <col min="12040" max="12288" width="11" style="452"/>
    <col min="12289" max="12289" width="1.875" style="452" customWidth="1"/>
    <col min="12290" max="12290" width="78" style="452" customWidth="1"/>
    <col min="12291" max="12294" width="11" style="452"/>
    <col min="12295" max="12295" width="4.125" style="452" customWidth="1"/>
    <col min="12296" max="12544" width="11" style="452"/>
    <col min="12545" max="12545" width="1.875" style="452" customWidth="1"/>
    <col min="12546" max="12546" width="78" style="452" customWidth="1"/>
    <col min="12547" max="12550" width="11" style="452"/>
    <col min="12551" max="12551" width="4.125" style="452" customWidth="1"/>
    <col min="12552" max="12800" width="11" style="452"/>
    <col min="12801" max="12801" width="1.875" style="452" customWidth="1"/>
    <col min="12802" max="12802" width="78" style="452" customWidth="1"/>
    <col min="12803" max="12806" width="11" style="452"/>
    <col min="12807" max="12807" width="4.125" style="452" customWidth="1"/>
    <col min="12808" max="13056" width="11" style="452"/>
    <col min="13057" max="13057" width="1.875" style="452" customWidth="1"/>
    <col min="13058" max="13058" width="78" style="452" customWidth="1"/>
    <col min="13059" max="13062" width="11" style="452"/>
    <col min="13063" max="13063" width="4.125" style="452" customWidth="1"/>
    <col min="13064" max="13312" width="11" style="452"/>
    <col min="13313" max="13313" width="1.875" style="452" customWidth="1"/>
    <col min="13314" max="13314" width="78" style="452" customWidth="1"/>
    <col min="13315" max="13318" width="11" style="452"/>
    <col min="13319" max="13319" width="4.125" style="452" customWidth="1"/>
    <col min="13320" max="13568" width="11" style="452"/>
    <col min="13569" max="13569" width="1.875" style="452" customWidth="1"/>
    <col min="13570" max="13570" width="78" style="452" customWidth="1"/>
    <col min="13571" max="13574" width="11" style="452"/>
    <col min="13575" max="13575" width="4.125" style="452" customWidth="1"/>
    <col min="13576" max="13824" width="11" style="452"/>
    <col min="13825" max="13825" width="1.875" style="452" customWidth="1"/>
    <col min="13826" max="13826" width="78" style="452" customWidth="1"/>
    <col min="13827" max="13830" width="11" style="452"/>
    <col min="13831" max="13831" width="4.125" style="452" customWidth="1"/>
    <col min="13832" max="14080" width="11" style="452"/>
    <col min="14081" max="14081" width="1.875" style="452" customWidth="1"/>
    <col min="14082" max="14082" width="78" style="452" customWidth="1"/>
    <col min="14083" max="14086" width="11" style="452"/>
    <col min="14087" max="14087" width="4.125" style="452" customWidth="1"/>
    <col min="14088" max="14336" width="11" style="452"/>
    <col min="14337" max="14337" width="1.875" style="452" customWidth="1"/>
    <col min="14338" max="14338" width="78" style="452" customWidth="1"/>
    <col min="14339" max="14342" width="11" style="452"/>
    <col min="14343" max="14343" width="4.125" style="452" customWidth="1"/>
    <col min="14344" max="14592" width="11" style="452"/>
    <col min="14593" max="14593" width="1.875" style="452" customWidth="1"/>
    <col min="14594" max="14594" width="78" style="452" customWidth="1"/>
    <col min="14595" max="14598" width="11" style="452"/>
    <col min="14599" max="14599" width="4.125" style="452" customWidth="1"/>
    <col min="14600" max="14848" width="11" style="452"/>
    <col min="14849" max="14849" width="1.875" style="452" customWidth="1"/>
    <col min="14850" max="14850" width="78" style="452" customWidth="1"/>
    <col min="14851" max="14854" width="11" style="452"/>
    <col min="14855" max="14855" width="4.125" style="452" customWidth="1"/>
    <col min="14856" max="15104" width="11" style="452"/>
    <col min="15105" max="15105" width="1.875" style="452" customWidth="1"/>
    <col min="15106" max="15106" width="78" style="452" customWidth="1"/>
    <col min="15107" max="15110" width="11" style="452"/>
    <col min="15111" max="15111" width="4.125" style="452" customWidth="1"/>
    <col min="15112" max="15360" width="11" style="452"/>
    <col min="15361" max="15361" width="1.875" style="452" customWidth="1"/>
    <col min="15362" max="15362" width="78" style="452" customWidth="1"/>
    <col min="15363" max="15366" width="11" style="452"/>
    <col min="15367" max="15367" width="4.125" style="452" customWidth="1"/>
    <col min="15368" max="15616" width="11" style="452"/>
    <col min="15617" max="15617" width="1.875" style="452" customWidth="1"/>
    <col min="15618" max="15618" width="78" style="452" customWidth="1"/>
    <col min="15619" max="15622" width="11" style="452"/>
    <col min="15623" max="15623" width="4.125" style="452" customWidth="1"/>
    <col min="15624" max="15872" width="11" style="452"/>
    <col min="15873" max="15873" width="1.875" style="452" customWidth="1"/>
    <col min="15874" max="15874" width="78" style="452" customWidth="1"/>
    <col min="15875" max="15878" width="11" style="452"/>
    <col min="15879" max="15879" width="4.125" style="452" customWidth="1"/>
    <col min="15880" max="16128" width="11" style="452"/>
    <col min="16129" max="16129" width="1.875" style="452" customWidth="1"/>
    <col min="16130" max="16130" width="78" style="452" customWidth="1"/>
    <col min="16131" max="16134" width="11" style="452"/>
    <col min="16135" max="16135" width="4.125" style="452" customWidth="1"/>
    <col min="16136" max="16384" width="11" style="452"/>
  </cols>
  <sheetData>
    <row r="1" spans="1:2" ht="39.75" customHeight="1" x14ac:dyDescent="0.2">
      <c r="A1" s="450"/>
      <c r="B1" s="451" t="s">
        <v>6</v>
      </c>
    </row>
    <row r="2" spans="1:2" ht="25.5" customHeight="1" x14ac:dyDescent="0.2">
      <c r="B2" s="453" t="s">
        <v>402</v>
      </c>
    </row>
    <row r="3" spans="1:2" ht="24.95" customHeight="1" x14ac:dyDescent="0.2">
      <c r="A3" s="454"/>
      <c r="B3" s="455" t="s">
        <v>413</v>
      </c>
    </row>
    <row r="4" spans="1:2" s="445" customFormat="1" ht="12" x14ac:dyDescent="0.2"/>
    <row r="5" spans="1:2" s="445" customFormat="1" ht="139.5" customHeight="1" x14ac:dyDescent="0.2">
      <c r="B5" s="447" t="s">
        <v>414</v>
      </c>
    </row>
    <row r="6" spans="1:2" s="445" customFormat="1" ht="9.9499999999999993" customHeight="1" x14ac:dyDescent="0.2">
      <c r="B6" s="447"/>
    </row>
    <row r="7" spans="1:2" s="445" customFormat="1" ht="222.75" customHeight="1" x14ac:dyDescent="0.2">
      <c r="B7" s="447" t="s">
        <v>415</v>
      </c>
    </row>
    <row r="8" spans="1:2" s="445" customFormat="1" ht="9.9499999999999993" customHeight="1" x14ac:dyDescent="0.2">
      <c r="B8" s="447"/>
    </row>
    <row r="9" spans="1:2" s="445" customFormat="1" ht="61.5" customHeight="1" x14ac:dyDescent="0.2">
      <c r="B9" s="456" t="s">
        <v>416</v>
      </c>
    </row>
    <row r="10" spans="1:2" s="445" customFormat="1" ht="9.9499999999999993" customHeight="1" x14ac:dyDescent="0.2">
      <c r="B10" s="447"/>
    </row>
    <row r="11" spans="1:2" s="445" customFormat="1" ht="152.25" customHeight="1" x14ac:dyDescent="0.2">
      <c r="B11" s="447" t="s">
        <v>417</v>
      </c>
    </row>
    <row r="12" spans="1:2" s="445" customFormat="1" ht="9.9499999999999993" customHeight="1" x14ac:dyDescent="0.2">
      <c r="B12" s="447"/>
    </row>
    <row r="13" spans="1:2" s="445" customFormat="1" ht="96" customHeight="1" x14ac:dyDescent="0.2">
      <c r="B13" s="447" t="s">
        <v>418</v>
      </c>
    </row>
    <row r="14" spans="1:2" s="445" customFormat="1" ht="9.9499999999999993" customHeight="1" x14ac:dyDescent="0.2">
      <c r="B14" s="447"/>
    </row>
    <row r="15" spans="1:2" s="445" customFormat="1" ht="176.25" customHeight="1" x14ac:dyDescent="0.2">
      <c r="B15" s="456" t="s">
        <v>419</v>
      </c>
    </row>
    <row r="16" spans="1:2" s="445" customFormat="1" ht="9.9499999999999993" customHeight="1" x14ac:dyDescent="0.2">
      <c r="B16" s="447"/>
    </row>
    <row r="17" spans="1:6" s="445" customFormat="1" ht="26.25" customHeight="1" x14ac:dyDescent="0.2">
      <c r="B17" s="448" t="s">
        <v>420</v>
      </c>
    </row>
    <row r="18" spans="1:6" s="445" customFormat="1" ht="37.5" customHeight="1" x14ac:dyDescent="0.2">
      <c r="B18" s="449" t="s">
        <v>421</v>
      </c>
    </row>
    <row r="19" spans="1:6" s="445" customFormat="1" ht="12" x14ac:dyDescent="0.2"/>
    <row r="20" spans="1:6" s="445" customFormat="1" ht="12" x14ac:dyDescent="0.2"/>
    <row r="21" spans="1:6" s="445" customFormat="1" ht="12" x14ac:dyDescent="0.2"/>
    <row r="22" spans="1:6" x14ac:dyDescent="0.2">
      <c r="A22" s="454"/>
      <c r="B22" s="454"/>
      <c r="C22" s="454"/>
      <c r="D22" s="454"/>
      <c r="E22" s="454"/>
      <c r="F22" s="454"/>
    </row>
    <row r="23" spans="1:6" x14ac:dyDescent="0.2">
      <c r="A23" s="454"/>
      <c r="B23" s="454"/>
      <c r="C23" s="454"/>
      <c r="D23" s="454"/>
      <c r="E23" s="454"/>
      <c r="F23" s="454"/>
    </row>
    <row r="24" spans="1:6" x14ac:dyDescent="0.2">
      <c r="A24" s="457"/>
      <c r="B24" s="454"/>
      <c r="C24" s="454"/>
      <c r="D24" s="454"/>
      <c r="E24" s="454"/>
      <c r="F24" s="454"/>
    </row>
    <row r="25" spans="1:6" x14ac:dyDescent="0.2">
      <c r="A25" s="458"/>
      <c r="B25" s="454"/>
      <c r="C25" s="454"/>
      <c r="D25" s="454"/>
      <c r="E25" s="454"/>
      <c r="F25" s="454"/>
    </row>
    <row r="26" spans="1:6" x14ac:dyDescent="0.2">
      <c r="A26" s="454"/>
      <c r="B26" s="454"/>
      <c r="C26" s="454"/>
      <c r="D26" s="454"/>
      <c r="E26" s="454"/>
      <c r="F26" s="454"/>
    </row>
    <row r="27" spans="1:6" x14ac:dyDescent="0.2">
      <c r="A27" s="454"/>
      <c r="B27" s="454"/>
      <c r="C27" s="454"/>
      <c r="D27" s="454"/>
      <c r="E27" s="454"/>
      <c r="F27" s="454"/>
    </row>
    <row r="28" spans="1:6" x14ac:dyDescent="0.2">
      <c r="A28" s="454"/>
      <c r="B28" s="454"/>
      <c r="C28" s="454"/>
      <c r="D28" s="454"/>
      <c r="E28" s="454"/>
      <c r="F28" s="454"/>
    </row>
    <row r="29" spans="1:6" x14ac:dyDescent="0.2">
      <c r="A29" s="454"/>
      <c r="B29" s="454"/>
      <c r="C29" s="454"/>
      <c r="D29" s="454"/>
      <c r="E29" s="454"/>
      <c r="F29" s="454"/>
    </row>
    <row r="30" spans="1:6" x14ac:dyDescent="0.2">
      <c r="A30" s="454"/>
      <c r="B30" s="454"/>
      <c r="C30" s="454"/>
      <c r="D30" s="454"/>
      <c r="E30" s="454"/>
      <c r="F30" s="454"/>
    </row>
    <row r="31" spans="1:6" x14ac:dyDescent="0.2">
      <c r="A31" s="454"/>
      <c r="B31" s="454"/>
      <c r="C31" s="454"/>
      <c r="D31" s="454"/>
      <c r="E31" s="454"/>
      <c r="F31" s="454"/>
    </row>
    <row r="32" spans="1:6" x14ac:dyDescent="0.2">
      <c r="A32" s="454"/>
      <c r="B32" s="454"/>
      <c r="C32" s="454"/>
      <c r="D32" s="454"/>
      <c r="E32" s="454"/>
      <c r="F32" s="454"/>
    </row>
    <row r="33" spans="1:10" x14ac:dyDescent="0.2">
      <c r="A33" s="459"/>
      <c r="B33" s="459"/>
      <c r="C33" s="459"/>
      <c r="D33" s="459"/>
      <c r="E33" s="459"/>
      <c r="F33" s="459"/>
    </row>
    <row r="34" spans="1:10" x14ac:dyDescent="0.2">
      <c r="A34" s="454"/>
      <c r="B34" s="454"/>
      <c r="C34" s="454"/>
      <c r="D34" s="454"/>
      <c r="E34" s="454"/>
      <c r="F34" s="454"/>
    </row>
    <row r="35" spans="1:10" x14ac:dyDescent="0.2">
      <c r="A35" s="454"/>
      <c r="B35" s="454"/>
      <c r="C35" s="454"/>
      <c r="D35" s="454"/>
      <c r="E35" s="454"/>
      <c r="F35" s="454"/>
    </row>
    <row r="36" spans="1:10" ht="8.1" customHeight="1" x14ac:dyDescent="0.2">
      <c r="A36" s="454"/>
      <c r="B36" s="454"/>
      <c r="C36" s="454"/>
      <c r="D36" s="454"/>
      <c r="E36" s="454"/>
      <c r="F36" s="454"/>
    </row>
    <row r="37" spans="1:10" ht="13.5" customHeight="1" x14ac:dyDescent="0.2">
      <c r="A37" s="454"/>
      <c r="B37" s="454"/>
      <c r="C37" s="454"/>
      <c r="D37" s="454"/>
      <c r="E37" s="454"/>
      <c r="F37" s="454"/>
    </row>
    <row r="38" spans="1:10" x14ac:dyDescent="0.2">
      <c r="A38" s="454"/>
      <c r="B38" s="454"/>
      <c r="C38" s="454"/>
      <c r="D38" s="454"/>
      <c r="E38" s="454"/>
      <c r="F38" s="454"/>
    </row>
    <row r="39" spans="1:10" x14ac:dyDescent="0.2">
      <c r="A39" s="454"/>
      <c r="B39" s="454"/>
      <c r="C39" s="454"/>
      <c r="D39" s="454"/>
      <c r="E39" s="454"/>
      <c r="F39" s="454"/>
      <c r="J39" s="460"/>
    </row>
    <row r="40" spans="1:10" x14ac:dyDescent="0.2">
      <c r="A40" s="454"/>
      <c r="B40" s="454"/>
      <c r="C40" s="454"/>
      <c r="D40" s="454"/>
      <c r="E40" s="454"/>
      <c r="F40" s="454"/>
    </row>
    <row r="41" spans="1:10" x14ac:dyDescent="0.2">
      <c r="A41" s="454"/>
      <c r="B41" s="454"/>
      <c r="C41" s="454"/>
      <c r="D41" s="454"/>
      <c r="E41" s="454"/>
      <c r="F41" s="454"/>
    </row>
    <row r="42" spans="1:10" x14ac:dyDescent="0.2">
      <c r="A42" s="454"/>
      <c r="B42" s="454"/>
      <c r="C42" s="454"/>
      <c r="D42" s="454"/>
      <c r="E42" s="454"/>
      <c r="F42" s="454"/>
    </row>
    <row r="43" spans="1:10" ht="33" customHeight="1" x14ac:dyDescent="0.2">
      <c r="A43" s="454"/>
      <c r="B43" s="454"/>
      <c r="C43" s="454"/>
      <c r="D43" s="454"/>
      <c r="E43" s="454"/>
      <c r="F43" s="454"/>
    </row>
    <row r="44" spans="1:10" ht="16.5" customHeight="1" x14ac:dyDescent="0.2">
      <c r="A44" s="454"/>
      <c r="B44" s="454"/>
      <c r="C44" s="454"/>
      <c r="D44" s="454"/>
      <c r="E44" s="454"/>
      <c r="F44" s="454"/>
    </row>
    <row r="45" spans="1:10" x14ac:dyDescent="0.2">
      <c r="A45" s="454"/>
      <c r="B45" s="454"/>
      <c r="C45" s="454"/>
      <c r="D45" s="454"/>
      <c r="E45" s="454"/>
      <c r="F45" s="454"/>
    </row>
    <row r="46" spans="1:10" x14ac:dyDescent="0.2">
      <c r="A46" s="454"/>
      <c r="B46" s="454"/>
      <c r="C46" s="454"/>
      <c r="D46" s="454"/>
      <c r="E46" s="454"/>
      <c r="F46" s="454"/>
    </row>
    <row r="47" spans="1:10" x14ac:dyDescent="0.2">
      <c r="A47" s="454"/>
      <c r="B47" s="454"/>
      <c r="C47" s="454"/>
      <c r="D47" s="454"/>
      <c r="E47" s="454"/>
      <c r="F47" s="454"/>
    </row>
    <row r="48" spans="1:10" x14ac:dyDescent="0.2">
      <c r="A48" s="454"/>
      <c r="B48" s="454"/>
      <c r="C48" s="454"/>
      <c r="D48" s="454"/>
      <c r="E48" s="454"/>
      <c r="F48" s="454"/>
    </row>
    <row r="49" spans="1:6" x14ac:dyDescent="0.2">
      <c r="A49" s="454"/>
      <c r="B49" s="454"/>
      <c r="C49" s="454"/>
      <c r="D49" s="454"/>
      <c r="E49" s="454"/>
      <c r="F49" s="454"/>
    </row>
    <row r="50" spans="1:6" x14ac:dyDescent="0.2">
      <c r="A50" s="454"/>
      <c r="B50" s="454"/>
      <c r="C50" s="454"/>
      <c r="D50" s="454"/>
      <c r="E50" s="454"/>
      <c r="F50" s="454"/>
    </row>
    <row r="51" spans="1:6" x14ac:dyDescent="0.2">
      <c r="A51" s="454"/>
      <c r="B51" s="454"/>
      <c r="C51" s="454"/>
      <c r="D51" s="454"/>
      <c r="E51" s="454"/>
      <c r="F51" s="454"/>
    </row>
    <row r="52" spans="1:6" x14ac:dyDescent="0.2">
      <c r="A52" s="454"/>
      <c r="B52" s="454"/>
      <c r="C52" s="454"/>
      <c r="D52" s="454"/>
      <c r="E52" s="454"/>
      <c r="F52" s="454"/>
    </row>
    <row r="53" spans="1:6" x14ac:dyDescent="0.2">
      <c r="A53" s="454"/>
      <c r="B53" s="454"/>
      <c r="C53" s="454"/>
      <c r="D53" s="454"/>
      <c r="E53" s="454"/>
      <c r="F53" s="454"/>
    </row>
    <row r="54" spans="1:6" x14ac:dyDescent="0.2">
      <c r="A54" s="454"/>
      <c r="B54" s="454"/>
      <c r="C54" s="454"/>
      <c r="D54" s="454"/>
      <c r="E54" s="454"/>
      <c r="F54" s="454"/>
    </row>
    <row r="55" spans="1:6" x14ac:dyDescent="0.2">
      <c r="A55" s="454"/>
      <c r="B55" s="454"/>
      <c r="C55" s="454"/>
      <c r="D55" s="454"/>
      <c r="E55" s="454"/>
      <c r="F55" s="454"/>
    </row>
    <row r="56" spans="1:6" x14ac:dyDescent="0.2">
      <c r="A56" s="454"/>
      <c r="B56" s="454"/>
      <c r="C56" s="454"/>
      <c r="D56" s="454"/>
      <c r="E56" s="454"/>
      <c r="F56" s="454"/>
    </row>
    <row r="57" spans="1:6" x14ac:dyDescent="0.2">
      <c r="A57" s="454"/>
      <c r="B57" s="454"/>
      <c r="C57" s="454"/>
      <c r="D57" s="454"/>
      <c r="E57" s="454"/>
      <c r="F57" s="454"/>
    </row>
    <row r="58" spans="1:6" x14ac:dyDescent="0.2">
      <c r="A58" s="454"/>
      <c r="B58" s="454"/>
      <c r="C58" s="454"/>
      <c r="D58" s="454"/>
      <c r="E58" s="454"/>
      <c r="F58" s="454"/>
    </row>
    <row r="59" spans="1:6" x14ac:dyDescent="0.2">
      <c r="A59" s="454"/>
      <c r="B59" s="454"/>
      <c r="C59" s="454"/>
      <c r="D59" s="454"/>
      <c r="E59" s="454"/>
      <c r="F59" s="454"/>
    </row>
    <row r="60" spans="1:6" x14ac:dyDescent="0.2">
      <c r="A60" s="454"/>
      <c r="B60" s="454"/>
      <c r="C60" s="454"/>
      <c r="D60" s="454"/>
      <c r="E60" s="454"/>
      <c r="F60" s="454"/>
    </row>
    <row r="61" spans="1:6" x14ac:dyDescent="0.2">
      <c r="A61" s="454"/>
      <c r="B61" s="454"/>
      <c r="C61" s="454"/>
      <c r="D61" s="454"/>
      <c r="E61" s="454"/>
      <c r="F61" s="454"/>
    </row>
    <row r="62" spans="1:6" x14ac:dyDescent="0.2">
      <c r="A62" s="454"/>
      <c r="B62" s="454"/>
      <c r="C62" s="454"/>
      <c r="D62" s="454"/>
      <c r="E62" s="454"/>
      <c r="F62" s="454"/>
    </row>
    <row r="63" spans="1:6" x14ac:dyDescent="0.2">
      <c r="A63" s="454"/>
      <c r="B63" s="454"/>
      <c r="C63" s="454"/>
      <c r="D63" s="454"/>
      <c r="E63" s="454"/>
      <c r="F63" s="454"/>
    </row>
    <row r="64" spans="1:6" x14ac:dyDescent="0.2">
      <c r="A64" s="454"/>
      <c r="B64" s="454"/>
      <c r="C64" s="454"/>
      <c r="D64" s="454"/>
      <c r="E64" s="454"/>
      <c r="F64" s="454"/>
    </row>
    <row r="65" spans="1:6" x14ac:dyDescent="0.2">
      <c r="A65" s="454"/>
      <c r="B65" s="454"/>
      <c r="C65" s="454"/>
      <c r="D65" s="454"/>
      <c r="E65" s="454"/>
      <c r="F65" s="454"/>
    </row>
    <row r="66" spans="1:6" x14ac:dyDescent="0.2">
      <c r="A66" s="454"/>
      <c r="B66" s="454"/>
      <c r="C66" s="454"/>
      <c r="D66" s="454"/>
      <c r="E66" s="454"/>
      <c r="F66" s="454"/>
    </row>
    <row r="67" spans="1:6" x14ac:dyDescent="0.2">
      <c r="A67" s="454"/>
      <c r="B67" s="454"/>
      <c r="C67" s="454"/>
      <c r="D67" s="454"/>
      <c r="E67" s="454"/>
      <c r="F67" s="454"/>
    </row>
    <row r="68" spans="1:6" x14ac:dyDescent="0.2">
      <c r="A68" s="454"/>
      <c r="B68" s="454"/>
      <c r="C68" s="454"/>
      <c r="D68" s="454"/>
      <c r="E68" s="454"/>
      <c r="F68" s="454"/>
    </row>
    <row r="69" spans="1:6" x14ac:dyDescent="0.2">
      <c r="A69" s="454"/>
      <c r="B69" s="454"/>
      <c r="C69" s="454"/>
      <c r="D69" s="454"/>
      <c r="E69" s="454"/>
      <c r="F69" s="454"/>
    </row>
    <row r="70" spans="1:6" x14ac:dyDescent="0.2">
      <c r="A70" s="454"/>
      <c r="B70" s="454"/>
      <c r="C70" s="454"/>
      <c r="D70" s="454"/>
      <c r="E70" s="454"/>
      <c r="F70" s="454"/>
    </row>
    <row r="71" spans="1:6" x14ac:dyDescent="0.2">
      <c r="A71" s="454"/>
      <c r="B71" s="454"/>
      <c r="C71" s="454"/>
      <c r="D71" s="454"/>
      <c r="E71" s="454"/>
      <c r="F71" s="454"/>
    </row>
    <row r="72" spans="1:6" x14ac:dyDescent="0.2">
      <c r="A72" s="454"/>
      <c r="B72" s="454"/>
      <c r="C72" s="454"/>
      <c r="D72" s="454"/>
      <c r="E72" s="454"/>
      <c r="F72" s="454"/>
    </row>
    <row r="73" spans="1:6" x14ac:dyDescent="0.2">
      <c r="A73" s="454"/>
      <c r="B73" s="454"/>
      <c r="C73" s="454"/>
      <c r="D73" s="454"/>
      <c r="E73" s="454"/>
      <c r="F73" s="454"/>
    </row>
    <row r="74" spans="1:6" x14ac:dyDescent="0.2">
      <c r="A74" s="454"/>
      <c r="B74" s="454"/>
      <c r="C74" s="454"/>
      <c r="D74" s="454"/>
      <c r="E74" s="454"/>
      <c r="F74" s="454"/>
    </row>
    <row r="75" spans="1:6" x14ac:dyDescent="0.2">
      <c r="A75" s="454"/>
      <c r="B75" s="454"/>
      <c r="C75" s="454"/>
      <c r="D75" s="454"/>
      <c r="E75" s="454"/>
      <c r="F75" s="454"/>
    </row>
    <row r="76" spans="1:6" x14ac:dyDescent="0.2">
      <c r="A76" s="454"/>
      <c r="B76" s="454"/>
      <c r="C76" s="454"/>
      <c r="D76" s="454"/>
      <c r="E76" s="454"/>
      <c r="F76" s="454"/>
    </row>
    <row r="77" spans="1:6" x14ac:dyDescent="0.2">
      <c r="A77" s="454"/>
      <c r="B77" s="454"/>
      <c r="C77" s="454"/>
      <c r="D77" s="454"/>
      <c r="E77" s="454"/>
      <c r="F77" s="454"/>
    </row>
    <row r="78" spans="1:6" x14ac:dyDescent="0.2">
      <c r="A78" s="454"/>
      <c r="B78" s="454"/>
      <c r="C78" s="454"/>
      <c r="D78" s="454"/>
      <c r="E78" s="454"/>
      <c r="F78" s="454"/>
    </row>
    <row r="79" spans="1:6" x14ac:dyDescent="0.2">
      <c r="A79" s="454"/>
      <c r="B79" s="454"/>
      <c r="C79" s="454"/>
      <c r="D79" s="454"/>
      <c r="E79" s="454"/>
      <c r="F79" s="454"/>
    </row>
    <row r="80" spans="1:6" x14ac:dyDescent="0.2">
      <c r="A80" s="454"/>
      <c r="B80" s="454"/>
      <c r="C80" s="454"/>
      <c r="D80" s="454"/>
      <c r="E80" s="454"/>
      <c r="F80" s="454"/>
    </row>
    <row r="81" spans="1:6" x14ac:dyDescent="0.2">
      <c r="A81" s="454"/>
      <c r="B81" s="454"/>
      <c r="C81" s="454"/>
      <c r="D81" s="454"/>
      <c r="E81" s="454"/>
      <c r="F81" s="454"/>
    </row>
    <row r="82" spans="1:6" x14ac:dyDescent="0.2">
      <c r="A82" s="454"/>
      <c r="B82" s="454"/>
      <c r="C82" s="454"/>
      <c r="D82" s="454"/>
      <c r="E82" s="454"/>
      <c r="F82" s="454"/>
    </row>
    <row r="83" spans="1:6" x14ac:dyDescent="0.2">
      <c r="A83" s="454"/>
      <c r="B83" s="454"/>
      <c r="C83" s="454"/>
      <c r="D83" s="454"/>
      <c r="E83" s="454"/>
      <c r="F83" s="454"/>
    </row>
    <row r="84" spans="1:6" x14ac:dyDescent="0.2">
      <c r="A84" s="454"/>
      <c r="B84" s="454"/>
      <c r="C84" s="454"/>
      <c r="D84" s="454"/>
      <c r="E84" s="454"/>
      <c r="F84" s="454"/>
    </row>
    <row r="85" spans="1:6" x14ac:dyDescent="0.2">
      <c r="A85" s="454"/>
      <c r="B85" s="454"/>
      <c r="C85" s="454"/>
      <c r="D85" s="454"/>
      <c r="E85" s="454"/>
      <c r="F85" s="454"/>
    </row>
    <row r="86" spans="1:6" x14ac:dyDescent="0.2">
      <c r="A86" s="454"/>
      <c r="B86" s="454"/>
      <c r="C86" s="454"/>
      <c r="D86" s="454"/>
      <c r="E86" s="454"/>
      <c r="F86" s="454"/>
    </row>
    <row r="87" spans="1:6" x14ac:dyDescent="0.2">
      <c r="A87" s="454"/>
      <c r="B87" s="454"/>
      <c r="C87" s="454"/>
      <c r="D87" s="454"/>
      <c r="E87" s="454"/>
      <c r="F87" s="454"/>
    </row>
    <row r="88" spans="1:6" x14ac:dyDescent="0.2">
      <c r="A88" s="454"/>
      <c r="B88" s="454"/>
      <c r="C88" s="454"/>
      <c r="D88" s="454"/>
      <c r="E88" s="454"/>
      <c r="F88" s="454"/>
    </row>
    <row r="89" spans="1:6" x14ac:dyDescent="0.2">
      <c r="A89" s="454"/>
      <c r="B89" s="454"/>
      <c r="C89" s="454"/>
      <c r="D89" s="454"/>
      <c r="E89" s="454"/>
      <c r="F89" s="454"/>
    </row>
    <row r="90" spans="1:6" x14ac:dyDescent="0.2">
      <c r="A90" s="454"/>
      <c r="B90" s="454"/>
      <c r="C90" s="454"/>
      <c r="D90" s="454"/>
      <c r="E90" s="454"/>
      <c r="F90" s="454"/>
    </row>
    <row r="91" spans="1:6" x14ac:dyDescent="0.2">
      <c r="A91" s="454"/>
      <c r="B91" s="454"/>
      <c r="C91" s="454"/>
      <c r="D91" s="454"/>
      <c r="E91" s="454"/>
      <c r="F91" s="454"/>
    </row>
    <row r="92" spans="1:6" x14ac:dyDescent="0.2">
      <c r="A92" s="454"/>
      <c r="B92" s="454"/>
      <c r="C92" s="454"/>
      <c r="D92" s="454"/>
      <c r="E92" s="454"/>
      <c r="F92" s="454"/>
    </row>
    <row r="93" spans="1:6" x14ac:dyDescent="0.2">
      <c r="A93" s="454"/>
      <c r="B93" s="454"/>
      <c r="C93" s="454"/>
      <c r="D93" s="454"/>
      <c r="E93" s="454"/>
      <c r="F93" s="454"/>
    </row>
    <row r="94" spans="1:6" x14ac:dyDescent="0.2">
      <c r="A94" s="454"/>
      <c r="B94" s="454"/>
      <c r="C94" s="454"/>
      <c r="D94" s="454"/>
      <c r="E94" s="454"/>
      <c r="F94" s="454"/>
    </row>
    <row r="95" spans="1:6" x14ac:dyDescent="0.2">
      <c r="A95" s="454"/>
      <c r="B95" s="454"/>
      <c r="C95" s="454"/>
      <c r="D95" s="454"/>
      <c r="E95" s="454"/>
      <c r="F95" s="454"/>
    </row>
    <row r="96" spans="1:6" x14ac:dyDescent="0.2">
      <c r="A96" s="454"/>
      <c r="B96" s="454"/>
      <c r="C96" s="454"/>
      <c r="D96" s="454"/>
      <c r="E96" s="454"/>
      <c r="F96" s="454"/>
    </row>
    <row r="97" spans="1:6" x14ac:dyDescent="0.2">
      <c r="A97" s="454"/>
      <c r="B97" s="454"/>
      <c r="C97" s="454"/>
      <c r="D97" s="454"/>
      <c r="E97" s="454"/>
      <c r="F97" s="454"/>
    </row>
    <row r="98" spans="1:6" x14ac:dyDescent="0.2">
      <c r="A98" s="454"/>
      <c r="B98" s="454"/>
      <c r="C98" s="454"/>
      <c r="D98" s="454"/>
      <c r="E98" s="454"/>
      <c r="F98" s="454"/>
    </row>
    <row r="99" spans="1:6" x14ac:dyDescent="0.2">
      <c r="A99" s="454"/>
      <c r="B99" s="454"/>
      <c r="C99" s="454"/>
      <c r="D99" s="454"/>
      <c r="E99" s="454"/>
      <c r="F99" s="454"/>
    </row>
    <row r="100" spans="1:6" x14ac:dyDescent="0.2">
      <c r="A100" s="454"/>
      <c r="B100" s="454"/>
      <c r="C100" s="454"/>
      <c r="D100" s="454"/>
      <c r="E100" s="454"/>
      <c r="F100" s="454"/>
    </row>
    <row r="101" spans="1:6" x14ac:dyDescent="0.2">
      <c r="A101" s="454"/>
      <c r="B101" s="454"/>
      <c r="C101" s="454"/>
      <c r="D101" s="454"/>
      <c r="E101" s="454"/>
      <c r="F101" s="454"/>
    </row>
    <row r="102" spans="1:6" x14ac:dyDescent="0.2">
      <c r="A102" s="454"/>
      <c r="B102" s="454"/>
      <c r="C102" s="454"/>
      <c r="D102" s="454"/>
      <c r="E102" s="454"/>
      <c r="F102" s="454"/>
    </row>
    <row r="103" spans="1:6" x14ac:dyDescent="0.2">
      <c r="A103" s="454"/>
      <c r="B103" s="454"/>
      <c r="C103" s="454"/>
      <c r="D103" s="454"/>
      <c r="E103" s="454"/>
      <c r="F103" s="454"/>
    </row>
    <row r="104" spans="1:6" x14ac:dyDescent="0.2">
      <c r="A104" s="454"/>
      <c r="B104" s="454"/>
      <c r="C104" s="454"/>
      <c r="D104" s="454"/>
      <c r="E104" s="454"/>
      <c r="F104" s="454"/>
    </row>
    <row r="105" spans="1:6" x14ac:dyDescent="0.2">
      <c r="A105" s="454"/>
      <c r="B105" s="454"/>
      <c r="C105" s="454"/>
      <c r="D105" s="454"/>
      <c r="E105" s="454"/>
      <c r="F105" s="454"/>
    </row>
    <row r="106" spans="1:6" x14ac:dyDescent="0.2">
      <c r="A106" s="454"/>
      <c r="B106" s="454"/>
      <c r="C106" s="454"/>
      <c r="D106" s="454"/>
      <c r="E106" s="454"/>
      <c r="F106" s="454"/>
    </row>
    <row r="107" spans="1:6" x14ac:dyDescent="0.2">
      <c r="A107" s="454"/>
      <c r="B107" s="454"/>
      <c r="C107" s="454"/>
      <c r="D107" s="454"/>
      <c r="E107" s="454"/>
      <c r="F107" s="454"/>
    </row>
    <row r="108" spans="1:6" x14ac:dyDescent="0.2">
      <c r="A108" s="454"/>
      <c r="B108" s="454"/>
      <c r="C108" s="454"/>
      <c r="D108" s="454"/>
      <c r="E108" s="454"/>
      <c r="F108" s="454"/>
    </row>
    <row r="109" spans="1:6" x14ac:dyDescent="0.2">
      <c r="A109" s="454"/>
      <c r="B109" s="454"/>
      <c r="C109" s="454"/>
      <c r="D109" s="454"/>
      <c r="E109" s="454"/>
      <c r="F109" s="454"/>
    </row>
    <row r="110" spans="1:6" x14ac:dyDescent="0.2">
      <c r="A110" s="454"/>
      <c r="B110" s="454"/>
      <c r="C110" s="454"/>
      <c r="D110" s="454"/>
      <c r="E110" s="454"/>
      <c r="F110" s="454"/>
    </row>
    <row r="111" spans="1:6" x14ac:dyDescent="0.2">
      <c r="A111" s="454"/>
      <c r="B111" s="454"/>
      <c r="C111" s="454"/>
      <c r="D111" s="454"/>
      <c r="E111" s="454"/>
      <c r="F111" s="454"/>
    </row>
    <row r="112" spans="1:6" x14ac:dyDescent="0.2">
      <c r="A112" s="454"/>
      <c r="B112" s="454"/>
      <c r="C112" s="454"/>
      <c r="D112" s="454"/>
      <c r="E112" s="454"/>
      <c r="F112" s="454"/>
    </row>
    <row r="113" spans="1:6" x14ac:dyDescent="0.2">
      <c r="A113" s="454"/>
      <c r="B113" s="454"/>
      <c r="C113" s="454"/>
      <c r="D113" s="454"/>
      <c r="E113" s="454"/>
      <c r="F113" s="454"/>
    </row>
    <row r="114" spans="1:6" x14ac:dyDescent="0.2">
      <c r="A114" s="454"/>
      <c r="B114" s="454"/>
      <c r="C114" s="454"/>
      <c r="D114" s="454"/>
      <c r="E114" s="454"/>
      <c r="F114" s="454"/>
    </row>
    <row r="115" spans="1:6" x14ac:dyDescent="0.2">
      <c r="A115" s="454"/>
      <c r="B115" s="454"/>
      <c r="C115" s="454"/>
      <c r="D115" s="454"/>
      <c r="E115" s="454"/>
      <c r="F115" s="454"/>
    </row>
    <row r="116" spans="1:6" x14ac:dyDescent="0.2">
      <c r="A116" s="454"/>
      <c r="B116" s="454"/>
      <c r="C116" s="454"/>
      <c r="D116" s="454"/>
      <c r="E116" s="454"/>
      <c r="F116" s="454"/>
    </row>
    <row r="117" spans="1:6" x14ac:dyDescent="0.2">
      <c r="A117" s="454"/>
      <c r="B117" s="454"/>
      <c r="C117" s="454"/>
      <c r="D117" s="454"/>
      <c r="E117" s="454"/>
      <c r="F117" s="454"/>
    </row>
    <row r="118" spans="1:6" x14ac:dyDescent="0.2">
      <c r="A118" s="454"/>
      <c r="B118" s="454"/>
      <c r="C118" s="454"/>
      <c r="D118" s="454"/>
      <c r="E118" s="454"/>
      <c r="F118" s="454"/>
    </row>
    <row r="119" spans="1:6" x14ac:dyDescent="0.2">
      <c r="A119" s="454"/>
      <c r="B119" s="454"/>
      <c r="C119" s="454"/>
      <c r="D119" s="454"/>
      <c r="E119" s="454"/>
      <c r="F119" s="454"/>
    </row>
    <row r="120" spans="1:6" x14ac:dyDescent="0.2">
      <c r="A120" s="454"/>
      <c r="B120" s="454"/>
      <c r="C120" s="454"/>
      <c r="D120" s="454"/>
      <c r="E120" s="454"/>
      <c r="F120" s="454"/>
    </row>
    <row r="121" spans="1:6" x14ac:dyDescent="0.2">
      <c r="A121" s="454"/>
      <c r="B121" s="454"/>
      <c r="C121" s="454"/>
      <c r="D121" s="454"/>
      <c r="E121" s="454"/>
      <c r="F121" s="454"/>
    </row>
    <row r="122" spans="1:6" x14ac:dyDescent="0.2">
      <c r="A122" s="454"/>
      <c r="B122" s="454"/>
      <c r="C122" s="454"/>
      <c r="D122" s="454"/>
      <c r="E122" s="454"/>
      <c r="F122" s="454"/>
    </row>
    <row r="123" spans="1:6" x14ac:dyDescent="0.2">
      <c r="A123" s="454"/>
      <c r="B123" s="454"/>
      <c r="C123" s="454"/>
      <c r="D123" s="454"/>
      <c r="E123" s="454"/>
      <c r="F123" s="454"/>
    </row>
    <row r="124" spans="1:6" x14ac:dyDescent="0.2">
      <c r="A124" s="454"/>
      <c r="B124" s="454"/>
      <c r="C124" s="454"/>
      <c r="D124" s="454"/>
      <c r="E124" s="454"/>
      <c r="F124" s="454"/>
    </row>
    <row r="125" spans="1:6" x14ac:dyDescent="0.2">
      <c r="A125" s="454"/>
      <c r="B125" s="454"/>
      <c r="C125" s="454"/>
      <c r="D125" s="454"/>
      <c r="E125" s="454"/>
      <c r="F125" s="454"/>
    </row>
    <row r="126" spans="1:6" x14ac:dyDescent="0.2">
      <c r="A126" s="454"/>
      <c r="B126" s="454"/>
      <c r="C126" s="454"/>
      <c r="D126" s="454"/>
      <c r="E126" s="454"/>
      <c r="F126" s="454"/>
    </row>
    <row r="127" spans="1:6" x14ac:dyDescent="0.2">
      <c r="A127" s="454"/>
      <c r="B127" s="454"/>
      <c r="C127" s="454"/>
      <c r="D127" s="454"/>
      <c r="E127" s="454"/>
      <c r="F127" s="454"/>
    </row>
    <row r="128" spans="1:6" x14ac:dyDescent="0.2">
      <c r="A128" s="454"/>
      <c r="B128" s="454"/>
      <c r="C128" s="454"/>
      <c r="D128" s="454"/>
      <c r="E128" s="454"/>
      <c r="F128" s="454"/>
    </row>
    <row r="129" spans="1:6" x14ac:dyDescent="0.2">
      <c r="A129" s="454"/>
      <c r="B129" s="454"/>
      <c r="C129" s="454"/>
      <c r="D129" s="454"/>
      <c r="E129" s="454"/>
      <c r="F129" s="454"/>
    </row>
    <row r="130" spans="1:6" x14ac:dyDescent="0.2">
      <c r="A130" s="454"/>
      <c r="B130" s="454"/>
      <c r="C130" s="454"/>
      <c r="D130" s="454"/>
      <c r="E130" s="454"/>
      <c r="F130" s="454"/>
    </row>
    <row r="131" spans="1:6" x14ac:dyDescent="0.2">
      <c r="A131" s="454"/>
      <c r="B131" s="454"/>
      <c r="C131" s="454"/>
      <c r="D131" s="454"/>
      <c r="E131" s="454"/>
      <c r="F131" s="454"/>
    </row>
    <row r="132" spans="1:6" x14ac:dyDescent="0.2">
      <c r="A132" s="454"/>
      <c r="B132" s="454"/>
      <c r="C132" s="454"/>
      <c r="D132" s="454"/>
      <c r="E132" s="454"/>
      <c r="F132" s="454"/>
    </row>
    <row r="133" spans="1:6" x14ac:dyDescent="0.2">
      <c r="A133" s="454"/>
      <c r="B133" s="454"/>
      <c r="C133" s="454"/>
      <c r="D133" s="454"/>
      <c r="E133" s="454"/>
      <c r="F133" s="454"/>
    </row>
    <row r="134" spans="1:6" x14ac:dyDescent="0.2">
      <c r="A134" s="454"/>
      <c r="B134" s="454"/>
      <c r="C134" s="454"/>
      <c r="D134" s="454"/>
      <c r="E134" s="454"/>
      <c r="F134" s="454"/>
    </row>
    <row r="135" spans="1:6" x14ac:dyDescent="0.2">
      <c r="A135" s="454"/>
      <c r="B135" s="454"/>
      <c r="C135" s="454"/>
      <c r="D135" s="454"/>
      <c r="E135" s="454"/>
      <c r="F135" s="454"/>
    </row>
    <row r="136" spans="1:6" x14ac:dyDescent="0.2">
      <c r="A136" s="454"/>
      <c r="B136" s="454"/>
      <c r="C136" s="454"/>
      <c r="D136" s="454"/>
      <c r="E136" s="454"/>
      <c r="F136" s="454"/>
    </row>
    <row r="137" spans="1:6" x14ac:dyDescent="0.2">
      <c r="A137" s="454"/>
      <c r="B137" s="454"/>
      <c r="C137" s="454"/>
      <c r="D137" s="454"/>
      <c r="E137" s="454"/>
      <c r="F137" s="454"/>
    </row>
    <row r="138" spans="1:6" x14ac:dyDescent="0.2">
      <c r="A138" s="454"/>
      <c r="B138" s="454"/>
      <c r="C138" s="454"/>
      <c r="D138" s="454"/>
      <c r="E138" s="454"/>
      <c r="F138" s="454"/>
    </row>
    <row r="139" spans="1:6" x14ac:dyDescent="0.2">
      <c r="A139" s="454"/>
      <c r="B139" s="454"/>
      <c r="C139" s="454"/>
      <c r="D139" s="454"/>
      <c r="E139" s="454"/>
      <c r="F139" s="454"/>
    </row>
    <row r="140" spans="1:6" x14ac:dyDescent="0.2">
      <c r="A140" s="454"/>
      <c r="B140" s="454"/>
      <c r="C140" s="454"/>
      <c r="D140" s="454"/>
      <c r="E140" s="454"/>
      <c r="F140" s="454"/>
    </row>
    <row r="141" spans="1:6" x14ac:dyDescent="0.2">
      <c r="A141" s="454"/>
      <c r="B141" s="454"/>
      <c r="C141" s="454"/>
      <c r="D141" s="454"/>
      <c r="E141" s="454"/>
      <c r="F141" s="454"/>
    </row>
    <row r="142" spans="1:6" x14ac:dyDescent="0.2">
      <c r="A142" s="454"/>
      <c r="B142" s="454"/>
      <c r="C142" s="454"/>
      <c r="D142" s="454"/>
      <c r="E142" s="454"/>
      <c r="F142" s="454"/>
    </row>
    <row r="143" spans="1:6" x14ac:dyDescent="0.2">
      <c r="A143" s="454"/>
      <c r="B143" s="454"/>
      <c r="C143" s="454"/>
      <c r="D143" s="454"/>
      <c r="E143" s="454"/>
      <c r="F143" s="454"/>
    </row>
    <row r="144" spans="1:6" x14ac:dyDescent="0.2">
      <c r="A144" s="454"/>
      <c r="B144" s="454"/>
      <c r="C144" s="454"/>
      <c r="D144" s="454"/>
      <c r="E144" s="454"/>
      <c r="F144" s="454"/>
    </row>
    <row r="145" spans="1:6" x14ac:dyDescent="0.2">
      <c r="A145" s="454"/>
      <c r="B145" s="454"/>
      <c r="C145" s="454"/>
      <c r="D145" s="454"/>
      <c r="E145" s="454"/>
      <c r="F145" s="454"/>
    </row>
    <row r="146" spans="1:6" x14ac:dyDescent="0.2">
      <c r="A146" s="454"/>
      <c r="B146" s="454"/>
      <c r="C146" s="454"/>
      <c r="D146" s="454"/>
      <c r="E146" s="454"/>
      <c r="F146" s="454"/>
    </row>
    <row r="147" spans="1:6" x14ac:dyDescent="0.2">
      <c r="A147" s="454"/>
      <c r="B147" s="454"/>
      <c r="C147" s="454"/>
      <c r="D147" s="454"/>
      <c r="E147" s="454"/>
      <c r="F147" s="454"/>
    </row>
    <row r="148" spans="1:6" x14ac:dyDescent="0.2">
      <c r="A148" s="454"/>
      <c r="B148" s="454"/>
      <c r="C148" s="454"/>
      <c r="D148" s="454"/>
      <c r="E148" s="454"/>
      <c r="F148" s="454"/>
    </row>
    <row r="149" spans="1:6" x14ac:dyDescent="0.2">
      <c r="A149" s="454"/>
      <c r="B149" s="454"/>
      <c r="C149" s="454"/>
      <c r="D149" s="454"/>
      <c r="E149" s="454"/>
      <c r="F149" s="454"/>
    </row>
    <row r="150" spans="1:6" x14ac:dyDescent="0.2">
      <c r="A150" s="454"/>
      <c r="B150" s="454"/>
      <c r="C150" s="454"/>
      <c r="D150" s="454"/>
      <c r="E150" s="454"/>
      <c r="F150" s="454"/>
    </row>
    <row r="151" spans="1:6" x14ac:dyDescent="0.2">
      <c r="A151" s="454"/>
      <c r="B151" s="454"/>
      <c r="C151" s="454"/>
      <c r="D151" s="454"/>
      <c r="E151" s="454"/>
      <c r="F151" s="454"/>
    </row>
    <row r="152" spans="1:6" x14ac:dyDescent="0.2">
      <c r="A152" s="454"/>
      <c r="B152" s="454"/>
      <c r="C152" s="454"/>
      <c r="D152" s="454"/>
      <c r="E152" s="454"/>
      <c r="F152" s="454"/>
    </row>
    <row r="153" spans="1:6" x14ac:dyDescent="0.2">
      <c r="A153" s="454"/>
      <c r="B153" s="454"/>
      <c r="C153" s="454"/>
      <c r="D153" s="454"/>
      <c r="E153" s="454"/>
      <c r="F153" s="454"/>
    </row>
    <row r="154" spans="1:6" x14ac:dyDescent="0.2">
      <c r="A154" s="454"/>
      <c r="B154" s="454"/>
      <c r="C154" s="454"/>
      <c r="D154" s="454"/>
      <c r="E154" s="454"/>
      <c r="F154" s="454"/>
    </row>
    <row r="155" spans="1:6" x14ac:dyDescent="0.2">
      <c r="A155" s="454"/>
      <c r="B155" s="454"/>
      <c r="C155" s="454"/>
      <c r="D155" s="454"/>
      <c r="E155" s="454"/>
      <c r="F155" s="454"/>
    </row>
    <row r="156" spans="1:6" x14ac:dyDescent="0.2">
      <c r="A156" s="454"/>
      <c r="B156" s="454"/>
      <c r="C156" s="454"/>
      <c r="D156" s="454"/>
      <c r="E156" s="454"/>
      <c r="F156" s="454"/>
    </row>
    <row r="157" spans="1:6" x14ac:dyDescent="0.2">
      <c r="A157" s="454"/>
      <c r="B157" s="454"/>
      <c r="C157" s="454"/>
      <c r="D157" s="454"/>
      <c r="E157" s="454"/>
      <c r="F157" s="454"/>
    </row>
    <row r="158" spans="1:6" x14ac:dyDescent="0.2">
      <c r="A158" s="454"/>
      <c r="B158" s="454"/>
      <c r="C158" s="454"/>
      <c r="D158" s="454"/>
      <c r="E158" s="454"/>
      <c r="F158" s="454"/>
    </row>
    <row r="159" spans="1:6" x14ac:dyDescent="0.2">
      <c r="A159" s="454"/>
      <c r="B159" s="454"/>
      <c r="C159" s="454"/>
      <c r="D159" s="454"/>
      <c r="E159" s="454"/>
      <c r="F159" s="454"/>
    </row>
    <row r="160" spans="1:6" x14ac:dyDescent="0.2">
      <c r="A160" s="454"/>
      <c r="B160" s="454"/>
      <c r="C160" s="454"/>
      <c r="D160" s="454"/>
      <c r="E160" s="454"/>
      <c r="F160" s="454"/>
    </row>
    <row r="161" spans="1:6" x14ac:dyDescent="0.2">
      <c r="A161" s="454"/>
      <c r="B161" s="454"/>
      <c r="C161" s="454"/>
      <c r="D161" s="454"/>
      <c r="E161" s="454"/>
      <c r="F161" s="454"/>
    </row>
    <row r="162" spans="1:6" x14ac:dyDescent="0.2">
      <c r="A162" s="454"/>
      <c r="B162" s="454"/>
      <c r="C162" s="454"/>
      <c r="D162" s="454"/>
      <c r="E162" s="454"/>
      <c r="F162" s="454"/>
    </row>
    <row r="163" spans="1:6" x14ac:dyDescent="0.2">
      <c r="A163" s="454"/>
      <c r="B163" s="454"/>
      <c r="C163" s="454"/>
      <c r="D163" s="454"/>
      <c r="E163" s="454"/>
      <c r="F163" s="454"/>
    </row>
    <row r="164" spans="1:6" x14ac:dyDescent="0.2">
      <c r="A164" s="454"/>
      <c r="B164" s="454"/>
      <c r="C164" s="454"/>
      <c r="D164" s="454"/>
      <c r="E164" s="454"/>
      <c r="F164" s="454"/>
    </row>
    <row r="165" spans="1:6" x14ac:dyDescent="0.2">
      <c r="A165" s="454"/>
      <c r="B165" s="454"/>
      <c r="C165" s="454"/>
      <c r="D165" s="454"/>
      <c r="E165" s="454"/>
      <c r="F165" s="454"/>
    </row>
    <row r="166" spans="1:6" x14ac:dyDescent="0.2">
      <c r="A166" s="454"/>
      <c r="B166" s="454"/>
      <c r="C166" s="454"/>
      <c r="D166" s="454"/>
      <c r="E166" s="454"/>
      <c r="F166" s="454"/>
    </row>
    <row r="167" spans="1:6" x14ac:dyDescent="0.2">
      <c r="A167" s="454"/>
      <c r="B167" s="454"/>
      <c r="C167" s="454"/>
      <c r="D167" s="454"/>
      <c r="E167" s="454"/>
      <c r="F167" s="454"/>
    </row>
    <row r="168" spans="1:6" x14ac:dyDescent="0.2">
      <c r="A168" s="454"/>
      <c r="B168" s="454"/>
      <c r="C168" s="454"/>
      <c r="D168" s="454"/>
      <c r="E168" s="454"/>
      <c r="F168" s="454"/>
    </row>
    <row r="169" spans="1:6" x14ac:dyDescent="0.2">
      <c r="A169" s="454"/>
      <c r="B169" s="454"/>
      <c r="C169" s="454"/>
      <c r="D169" s="454"/>
      <c r="E169" s="454"/>
      <c r="F169" s="454"/>
    </row>
    <row r="170" spans="1:6" x14ac:dyDescent="0.2">
      <c r="A170" s="454"/>
      <c r="B170" s="454"/>
      <c r="C170" s="454"/>
      <c r="D170" s="454"/>
      <c r="E170" s="454"/>
      <c r="F170" s="454"/>
    </row>
    <row r="171" spans="1:6" x14ac:dyDescent="0.2">
      <c r="A171" s="454"/>
      <c r="B171" s="454"/>
      <c r="C171" s="454"/>
      <c r="D171" s="454"/>
      <c r="E171" s="454"/>
      <c r="F171" s="454"/>
    </row>
    <row r="172" spans="1:6" x14ac:dyDescent="0.2">
      <c r="A172" s="454"/>
      <c r="B172" s="454"/>
      <c r="C172" s="454"/>
      <c r="D172" s="454"/>
      <c r="E172" s="454"/>
      <c r="F172" s="454"/>
    </row>
    <row r="173" spans="1:6" x14ac:dyDescent="0.2">
      <c r="A173" s="454"/>
      <c r="B173" s="454"/>
      <c r="C173" s="454"/>
      <c r="D173" s="454"/>
      <c r="E173" s="454"/>
      <c r="F173" s="454"/>
    </row>
    <row r="174" spans="1:6" x14ac:dyDescent="0.2">
      <c r="A174" s="454"/>
      <c r="B174" s="454"/>
      <c r="C174" s="454"/>
      <c r="D174" s="454"/>
      <c r="E174" s="454"/>
      <c r="F174" s="454"/>
    </row>
    <row r="175" spans="1:6" x14ac:dyDescent="0.2">
      <c r="A175" s="454"/>
      <c r="B175" s="454"/>
      <c r="C175" s="454"/>
      <c r="D175" s="454"/>
      <c r="E175" s="454"/>
      <c r="F175" s="454"/>
    </row>
    <row r="176" spans="1:6" x14ac:dyDescent="0.2">
      <c r="A176" s="454"/>
      <c r="B176" s="454"/>
      <c r="C176" s="454"/>
      <c r="D176" s="454"/>
      <c r="E176" s="454"/>
      <c r="F176" s="454"/>
    </row>
    <row r="177" spans="1:6" x14ac:dyDescent="0.2">
      <c r="A177" s="454"/>
      <c r="B177" s="454"/>
      <c r="C177" s="454"/>
      <c r="D177" s="454"/>
      <c r="E177" s="454"/>
      <c r="F177" s="454"/>
    </row>
    <row r="178" spans="1:6" x14ac:dyDescent="0.2">
      <c r="A178" s="454"/>
      <c r="B178" s="454"/>
      <c r="C178" s="454"/>
      <c r="D178" s="454"/>
      <c r="E178" s="454"/>
      <c r="F178" s="454"/>
    </row>
    <row r="179" spans="1:6" x14ac:dyDescent="0.2">
      <c r="A179" s="454"/>
      <c r="B179" s="454"/>
      <c r="C179" s="454"/>
      <c r="D179" s="454"/>
      <c r="E179" s="454"/>
      <c r="F179" s="454"/>
    </row>
    <row r="180" spans="1:6" x14ac:dyDescent="0.2">
      <c r="A180" s="454"/>
      <c r="B180" s="454"/>
      <c r="C180" s="454"/>
      <c r="D180" s="454"/>
      <c r="E180" s="454"/>
      <c r="F180" s="454"/>
    </row>
    <row r="181" spans="1:6" x14ac:dyDescent="0.2">
      <c r="A181" s="454"/>
      <c r="B181" s="454"/>
      <c r="C181" s="454"/>
      <c r="D181" s="454"/>
      <c r="E181" s="454"/>
      <c r="F181" s="454"/>
    </row>
    <row r="182" spans="1:6" x14ac:dyDescent="0.2">
      <c r="A182" s="454"/>
      <c r="B182" s="454"/>
      <c r="C182" s="454"/>
      <c r="D182" s="454"/>
      <c r="E182" s="454"/>
      <c r="F182" s="454"/>
    </row>
    <row r="183" spans="1:6" x14ac:dyDescent="0.2">
      <c r="A183" s="454"/>
      <c r="B183" s="454"/>
      <c r="C183" s="454"/>
      <c r="D183" s="454"/>
      <c r="E183" s="454"/>
      <c r="F183" s="454"/>
    </row>
    <row r="184" spans="1:6" x14ac:dyDescent="0.2">
      <c r="A184" s="454"/>
      <c r="B184" s="454"/>
      <c r="C184" s="454"/>
      <c r="D184" s="454"/>
      <c r="E184" s="454"/>
      <c r="F184" s="454"/>
    </row>
    <row r="185" spans="1:6" x14ac:dyDescent="0.2">
      <c r="A185" s="454"/>
      <c r="B185" s="454"/>
      <c r="C185" s="454"/>
      <c r="D185" s="454"/>
      <c r="E185" s="454"/>
      <c r="F185" s="454"/>
    </row>
    <row r="186" spans="1:6" x14ac:dyDescent="0.2">
      <c r="A186" s="454"/>
      <c r="B186" s="454"/>
      <c r="C186" s="454"/>
      <c r="D186" s="454"/>
      <c r="E186" s="454"/>
      <c r="F186" s="454"/>
    </row>
    <row r="187" spans="1:6" x14ac:dyDescent="0.2">
      <c r="A187" s="454"/>
      <c r="B187" s="454"/>
      <c r="C187" s="454"/>
      <c r="D187" s="454"/>
      <c r="E187" s="454"/>
      <c r="F187" s="454"/>
    </row>
    <row r="188" spans="1:6" x14ac:dyDescent="0.2">
      <c r="A188" s="454"/>
      <c r="B188" s="454"/>
      <c r="C188" s="454"/>
      <c r="D188" s="454"/>
      <c r="E188" s="454"/>
      <c r="F188" s="454"/>
    </row>
    <row r="189" spans="1:6" x14ac:dyDescent="0.2">
      <c r="A189" s="454"/>
      <c r="B189" s="454"/>
      <c r="C189" s="454"/>
      <c r="D189" s="454"/>
      <c r="E189" s="454"/>
      <c r="F189" s="454"/>
    </row>
    <row r="190" spans="1:6" x14ac:dyDescent="0.2">
      <c r="A190" s="454"/>
      <c r="B190" s="454"/>
      <c r="C190" s="454"/>
      <c r="D190" s="454"/>
      <c r="E190" s="454"/>
      <c r="F190" s="454"/>
    </row>
    <row r="191" spans="1:6" x14ac:dyDescent="0.2">
      <c r="A191" s="454"/>
      <c r="B191" s="454"/>
      <c r="C191" s="454"/>
      <c r="D191" s="454"/>
      <c r="E191" s="454"/>
      <c r="F191" s="454"/>
    </row>
    <row r="192" spans="1:6" x14ac:dyDescent="0.2">
      <c r="A192" s="454"/>
      <c r="B192" s="454"/>
      <c r="C192" s="454"/>
      <c r="D192" s="454"/>
      <c r="E192" s="454"/>
      <c r="F192" s="454"/>
    </row>
    <row r="193" spans="1:6" x14ac:dyDescent="0.2">
      <c r="A193" s="454"/>
      <c r="B193" s="454"/>
      <c r="C193" s="454"/>
      <c r="D193" s="454"/>
      <c r="E193" s="454"/>
      <c r="F193" s="454"/>
    </row>
    <row r="194" spans="1:6" x14ac:dyDescent="0.2">
      <c r="A194" s="454"/>
      <c r="B194" s="454"/>
      <c r="C194" s="454"/>
      <c r="D194" s="454"/>
      <c r="E194" s="454"/>
      <c r="F194" s="454"/>
    </row>
    <row r="195" spans="1:6" x14ac:dyDescent="0.2">
      <c r="A195" s="454"/>
      <c r="B195" s="454"/>
      <c r="C195" s="454"/>
      <c r="D195" s="454"/>
      <c r="E195" s="454"/>
      <c r="F195" s="454"/>
    </row>
    <row r="196" spans="1:6" x14ac:dyDescent="0.2">
      <c r="A196" s="454"/>
      <c r="B196" s="454"/>
      <c r="C196" s="454"/>
      <c r="D196" s="454"/>
      <c r="E196" s="454"/>
      <c r="F196" s="454"/>
    </row>
    <row r="197" spans="1:6" x14ac:dyDescent="0.2">
      <c r="A197" s="454"/>
      <c r="B197" s="454"/>
      <c r="C197" s="454"/>
      <c r="D197" s="454"/>
      <c r="E197" s="454"/>
      <c r="F197" s="454"/>
    </row>
    <row r="198" spans="1:6" x14ac:dyDescent="0.2">
      <c r="A198" s="454"/>
      <c r="B198" s="454"/>
      <c r="C198" s="454"/>
      <c r="D198" s="454"/>
      <c r="E198" s="454"/>
      <c r="F198" s="454"/>
    </row>
    <row r="199" spans="1:6" x14ac:dyDescent="0.2">
      <c r="A199" s="454"/>
      <c r="B199" s="454"/>
      <c r="C199" s="454"/>
      <c r="D199" s="454"/>
      <c r="E199" s="454"/>
      <c r="F199" s="454"/>
    </row>
    <row r="200" spans="1:6" x14ac:dyDescent="0.2">
      <c r="A200" s="454"/>
      <c r="B200" s="454"/>
      <c r="C200" s="454"/>
      <c r="D200" s="454"/>
      <c r="E200" s="454"/>
      <c r="F200" s="454"/>
    </row>
    <row r="201" spans="1:6" x14ac:dyDescent="0.2">
      <c r="A201" s="454"/>
      <c r="B201" s="454"/>
      <c r="C201" s="454"/>
      <c r="D201" s="454"/>
      <c r="E201" s="454"/>
      <c r="F201" s="454"/>
    </row>
    <row r="202" spans="1:6" x14ac:dyDescent="0.2">
      <c r="A202" s="454"/>
      <c r="B202" s="454"/>
      <c r="C202" s="454"/>
      <c r="D202" s="454"/>
      <c r="E202" s="454"/>
      <c r="F202" s="454"/>
    </row>
    <row r="203" spans="1:6" x14ac:dyDescent="0.2">
      <c r="A203" s="454"/>
      <c r="B203" s="454"/>
      <c r="C203" s="454"/>
      <c r="D203" s="454"/>
      <c r="E203" s="454"/>
      <c r="F203" s="454"/>
    </row>
    <row r="204" spans="1:6" x14ac:dyDescent="0.2">
      <c r="A204" s="454"/>
      <c r="B204" s="454"/>
      <c r="C204" s="454"/>
      <c r="D204" s="454"/>
      <c r="E204" s="454"/>
      <c r="F204" s="454"/>
    </row>
    <row r="205" spans="1:6" x14ac:dyDescent="0.2">
      <c r="A205" s="454"/>
      <c r="B205" s="454"/>
      <c r="C205" s="454"/>
      <c r="D205" s="454"/>
      <c r="E205" s="454"/>
      <c r="F205" s="454"/>
    </row>
    <row r="206" spans="1:6" x14ac:dyDescent="0.2">
      <c r="A206" s="454"/>
      <c r="B206" s="454"/>
      <c r="C206" s="454"/>
      <c r="D206" s="454"/>
      <c r="E206" s="454"/>
      <c r="F206" s="454"/>
    </row>
    <row r="207" spans="1:6" x14ac:dyDescent="0.2">
      <c r="A207" s="454"/>
      <c r="B207" s="454"/>
      <c r="C207" s="454"/>
      <c r="D207" s="454"/>
      <c r="E207" s="454"/>
      <c r="F207" s="454"/>
    </row>
    <row r="208" spans="1:6" x14ac:dyDescent="0.2">
      <c r="A208" s="454"/>
      <c r="B208" s="454"/>
      <c r="C208" s="454"/>
      <c r="D208" s="454"/>
      <c r="E208" s="454"/>
      <c r="F208" s="454"/>
    </row>
    <row r="209" spans="1:6" x14ac:dyDescent="0.2">
      <c r="A209" s="454"/>
      <c r="B209" s="454"/>
      <c r="C209" s="454"/>
      <c r="D209" s="454"/>
      <c r="E209" s="454"/>
      <c r="F209" s="454"/>
    </row>
    <row r="210" spans="1:6" x14ac:dyDescent="0.2">
      <c r="A210" s="454"/>
      <c r="B210" s="454"/>
      <c r="C210" s="454"/>
      <c r="D210" s="454"/>
      <c r="E210" s="454"/>
      <c r="F210" s="454"/>
    </row>
    <row r="211" spans="1:6" x14ac:dyDescent="0.2">
      <c r="A211" s="454"/>
      <c r="B211" s="454"/>
      <c r="C211" s="454"/>
      <c r="D211" s="454"/>
      <c r="E211" s="454"/>
      <c r="F211" s="454"/>
    </row>
    <row r="212" spans="1:6" x14ac:dyDescent="0.2">
      <c r="A212" s="454"/>
      <c r="B212" s="454"/>
      <c r="C212" s="454"/>
      <c r="D212" s="454"/>
      <c r="E212" s="454"/>
      <c r="F212" s="454"/>
    </row>
    <row r="213" spans="1:6" x14ac:dyDescent="0.2">
      <c r="A213" s="454"/>
      <c r="B213" s="454"/>
      <c r="C213" s="454"/>
      <c r="D213" s="454"/>
      <c r="E213" s="454"/>
      <c r="F213" s="454"/>
    </row>
    <row r="214" spans="1:6" x14ac:dyDescent="0.2">
      <c r="A214" s="454"/>
      <c r="B214" s="454"/>
      <c r="C214" s="454"/>
      <c r="D214" s="454"/>
      <c r="E214" s="454"/>
      <c r="F214" s="454"/>
    </row>
    <row r="215" spans="1:6" x14ac:dyDescent="0.2">
      <c r="A215" s="454"/>
      <c r="B215" s="454"/>
      <c r="C215" s="454"/>
      <c r="D215" s="454"/>
      <c r="E215" s="454"/>
      <c r="F215" s="454"/>
    </row>
    <row r="216" spans="1:6" x14ac:dyDescent="0.2">
      <c r="A216" s="454"/>
      <c r="B216" s="454"/>
      <c r="C216" s="454"/>
      <c r="D216" s="454"/>
      <c r="E216" s="454"/>
      <c r="F216" s="454"/>
    </row>
    <row r="217" spans="1:6" x14ac:dyDescent="0.2">
      <c r="A217" s="454"/>
      <c r="B217" s="454"/>
      <c r="C217" s="454"/>
      <c r="D217" s="454"/>
      <c r="E217" s="454"/>
      <c r="F217" s="454"/>
    </row>
    <row r="218" spans="1:6" x14ac:dyDescent="0.2">
      <c r="A218" s="454"/>
      <c r="B218" s="454"/>
      <c r="C218" s="454"/>
      <c r="D218" s="454"/>
      <c r="E218" s="454"/>
      <c r="F218" s="454"/>
    </row>
    <row r="219" spans="1:6" x14ac:dyDescent="0.2">
      <c r="A219" s="454"/>
      <c r="B219" s="454"/>
      <c r="C219" s="454"/>
      <c r="D219" s="454"/>
      <c r="E219" s="454"/>
      <c r="F219" s="454"/>
    </row>
    <row r="220" spans="1:6" x14ac:dyDescent="0.2">
      <c r="A220" s="454"/>
      <c r="B220" s="454"/>
      <c r="C220" s="454"/>
      <c r="D220" s="454"/>
      <c r="E220" s="454"/>
      <c r="F220" s="454"/>
    </row>
    <row r="221" spans="1:6" x14ac:dyDescent="0.2">
      <c r="A221" s="454"/>
      <c r="B221" s="454"/>
      <c r="C221" s="454"/>
      <c r="D221" s="454"/>
      <c r="E221" s="454"/>
      <c r="F221" s="454"/>
    </row>
    <row r="222" spans="1:6" x14ac:dyDescent="0.2">
      <c r="A222" s="454"/>
      <c r="B222" s="454"/>
      <c r="C222" s="454"/>
      <c r="D222" s="454"/>
      <c r="E222" s="454"/>
      <c r="F222" s="454"/>
    </row>
    <row r="223" spans="1:6" x14ac:dyDescent="0.2">
      <c r="A223" s="454"/>
      <c r="B223" s="454"/>
      <c r="C223" s="454"/>
      <c r="D223" s="454"/>
      <c r="E223" s="454"/>
      <c r="F223" s="454"/>
    </row>
    <row r="224" spans="1:6" x14ac:dyDescent="0.2">
      <c r="A224" s="454"/>
      <c r="B224" s="454"/>
      <c r="C224" s="454"/>
      <c r="D224" s="454"/>
      <c r="E224" s="454"/>
      <c r="F224" s="454"/>
    </row>
    <row r="225" spans="1:6" x14ac:dyDescent="0.2">
      <c r="A225" s="454"/>
      <c r="B225" s="454"/>
      <c r="C225" s="454"/>
      <c r="D225" s="454"/>
      <c r="E225" s="454"/>
      <c r="F225" s="454"/>
    </row>
    <row r="226" spans="1:6" x14ac:dyDescent="0.2">
      <c r="A226" s="454"/>
      <c r="B226" s="454"/>
      <c r="C226" s="454"/>
      <c r="D226" s="454"/>
      <c r="E226" s="454"/>
      <c r="F226" s="454"/>
    </row>
    <row r="227" spans="1:6" x14ac:dyDescent="0.2">
      <c r="A227" s="454"/>
      <c r="B227" s="454"/>
      <c r="C227" s="454"/>
      <c r="D227" s="454"/>
      <c r="E227" s="454"/>
      <c r="F227" s="454"/>
    </row>
    <row r="228" spans="1:6" x14ac:dyDescent="0.2">
      <c r="A228" s="454"/>
      <c r="B228" s="454"/>
      <c r="C228" s="454"/>
      <c r="D228" s="454"/>
      <c r="E228" s="454"/>
      <c r="F228" s="454"/>
    </row>
    <row r="229" spans="1:6" x14ac:dyDescent="0.2">
      <c r="A229" s="454"/>
      <c r="B229" s="454"/>
      <c r="C229" s="454"/>
      <c r="D229" s="454"/>
      <c r="E229" s="454"/>
      <c r="F229" s="454"/>
    </row>
    <row r="230" spans="1:6" x14ac:dyDescent="0.2">
      <c r="A230" s="454"/>
      <c r="B230" s="454"/>
      <c r="C230" s="454"/>
      <c r="D230" s="454"/>
      <c r="E230" s="454"/>
      <c r="F230" s="454"/>
    </row>
    <row r="231" spans="1:6" x14ac:dyDescent="0.2">
      <c r="A231" s="454"/>
      <c r="B231" s="454"/>
      <c r="C231" s="454"/>
      <c r="D231" s="454"/>
      <c r="E231" s="454"/>
      <c r="F231" s="454"/>
    </row>
    <row r="232" spans="1:6" x14ac:dyDescent="0.2">
      <c r="A232" s="454"/>
      <c r="B232" s="454"/>
      <c r="C232" s="454"/>
      <c r="D232" s="454"/>
      <c r="E232" s="454"/>
      <c r="F232" s="454"/>
    </row>
    <row r="233" spans="1:6" x14ac:dyDescent="0.2">
      <c r="A233" s="454"/>
      <c r="B233" s="454"/>
      <c r="C233" s="454"/>
      <c r="D233" s="454"/>
      <c r="E233" s="454"/>
      <c r="F233" s="454"/>
    </row>
    <row r="234" spans="1:6" x14ac:dyDescent="0.2">
      <c r="A234" s="454"/>
      <c r="B234" s="454"/>
      <c r="C234" s="454"/>
      <c r="D234" s="454"/>
      <c r="E234" s="454"/>
      <c r="F234" s="454"/>
    </row>
    <row r="235" spans="1:6" x14ac:dyDescent="0.2">
      <c r="A235" s="454"/>
      <c r="B235" s="454"/>
      <c r="C235" s="454"/>
      <c r="D235" s="454"/>
      <c r="E235" s="454"/>
      <c r="F235" s="454"/>
    </row>
    <row r="236" spans="1:6" x14ac:dyDescent="0.2">
      <c r="A236" s="454"/>
      <c r="B236" s="454"/>
      <c r="C236" s="454"/>
      <c r="D236" s="454"/>
      <c r="E236" s="454"/>
      <c r="F236" s="454"/>
    </row>
    <row r="237" spans="1:6" x14ac:dyDescent="0.2">
      <c r="A237" s="454"/>
      <c r="B237" s="454"/>
      <c r="C237" s="454"/>
      <c r="D237" s="454"/>
      <c r="E237" s="454"/>
      <c r="F237" s="454"/>
    </row>
    <row r="238" spans="1:6" x14ac:dyDescent="0.2">
      <c r="A238" s="454"/>
      <c r="B238" s="454"/>
      <c r="C238" s="454"/>
      <c r="D238" s="454"/>
      <c r="E238" s="454"/>
      <c r="F238" s="454"/>
    </row>
    <row r="239" spans="1:6" x14ac:dyDescent="0.2">
      <c r="A239" s="454"/>
      <c r="B239" s="454"/>
      <c r="C239" s="454"/>
      <c r="D239" s="454"/>
      <c r="E239" s="454"/>
      <c r="F239" s="454"/>
    </row>
    <row r="240" spans="1:6" x14ac:dyDescent="0.2">
      <c r="A240" s="454"/>
      <c r="B240" s="454"/>
      <c r="C240" s="454"/>
      <c r="D240" s="454"/>
      <c r="E240" s="454"/>
      <c r="F240" s="454"/>
    </row>
    <row r="241" spans="1:6" x14ac:dyDescent="0.2">
      <c r="A241" s="454"/>
      <c r="B241" s="454"/>
      <c r="C241" s="454"/>
      <c r="D241" s="454"/>
      <c r="E241" s="454"/>
      <c r="F241" s="454"/>
    </row>
    <row r="242" spans="1:6" x14ac:dyDescent="0.2">
      <c r="A242" s="454"/>
      <c r="B242" s="454"/>
      <c r="C242" s="454"/>
      <c r="D242" s="454"/>
      <c r="E242" s="454"/>
      <c r="F242" s="454"/>
    </row>
    <row r="243" spans="1:6" x14ac:dyDescent="0.2">
      <c r="A243" s="454"/>
      <c r="B243" s="454"/>
      <c r="C243" s="454"/>
      <c r="D243" s="454"/>
      <c r="E243" s="454"/>
      <c r="F243" s="454"/>
    </row>
    <row r="244" spans="1:6" x14ac:dyDescent="0.2">
      <c r="A244" s="454"/>
      <c r="B244" s="454"/>
      <c r="C244" s="454"/>
      <c r="D244" s="454"/>
      <c r="E244" s="454"/>
      <c r="F244" s="454"/>
    </row>
    <row r="245" spans="1:6" x14ac:dyDescent="0.2">
      <c r="A245" s="454"/>
      <c r="B245" s="454"/>
      <c r="C245" s="454"/>
      <c r="D245" s="454"/>
      <c r="E245" s="454"/>
      <c r="F245" s="454"/>
    </row>
    <row r="246" spans="1:6" x14ac:dyDescent="0.2">
      <c r="A246" s="454"/>
      <c r="B246" s="454"/>
      <c r="C246" s="454"/>
      <c r="D246" s="454"/>
      <c r="E246" s="454"/>
      <c r="F246" s="454"/>
    </row>
    <row r="247" spans="1:6" x14ac:dyDescent="0.2">
      <c r="A247" s="454"/>
      <c r="B247" s="454"/>
      <c r="C247" s="454"/>
      <c r="D247" s="454"/>
      <c r="E247" s="454"/>
      <c r="F247" s="454"/>
    </row>
    <row r="248" spans="1:6" x14ac:dyDescent="0.2">
      <c r="A248" s="454"/>
      <c r="B248" s="454"/>
      <c r="C248" s="454"/>
      <c r="D248" s="454"/>
      <c r="E248" s="454"/>
      <c r="F248" s="454"/>
    </row>
    <row r="249" spans="1:6" x14ac:dyDescent="0.2">
      <c r="A249" s="454"/>
      <c r="B249" s="454"/>
      <c r="C249" s="454"/>
      <c r="D249" s="454"/>
      <c r="E249" s="454"/>
      <c r="F249" s="454"/>
    </row>
    <row r="250" spans="1:6" x14ac:dyDescent="0.2">
      <c r="A250" s="454"/>
      <c r="B250" s="454"/>
      <c r="C250" s="454"/>
      <c r="D250" s="454"/>
      <c r="E250" s="454"/>
      <c r="F250" s="454"/>
    </row>
    <row r="251" spans="1:6" x14ac:dyDescent="0.2">
      <c r="A251" s="454"/>
      <c r="B251" s="454"/>
      <c r="C251" s="454"/>
      <c r="D251" s="454"/>
      <c r="E251" s="454"/>
      <c r="F251" s="454"/>
    </row>
    <row r="252" spans="1:6" x14ac:dyDescent="0.2">
      <c r="A252" s="454"/>
      <c r="B252" s="454"/>
      <c r="C252" s="454"/>
      <c r="D252" s="454"/>
      <c r="E252" s="454"/>
      <c r="F252" s="454"/>
    </row>
    <row r="253" spans="1:6" x14ac:dyDescent="0.2">
      <c r="A253" s="454"/>
      <c r="B253" s="454"/>
      <c r="C253" s="454"/>
      <c r="D253" s="454"/>
      <c r="E253" s="454"/>
      <c r="F253" s="454"/>
    </row>
    <row r="254" spans="1:6" x14ac:dyDescent="0.2">
      <c r="A254" s="454"/>
      <c r="B254" s="454"/>
      <c r="C254" s="454"/>
      <c r="D254" s="454"/>
      <c r="E254" s="454"/>
      <c r="F254" s="454"/>
    </row>
    <row r="255" spans="1:6" x14ac:dyDescent="0.2">
      <c r="A255" s="454"/>
      <c r="B255" s="454"/>
      <c r="C255" s="454"/>
      <c r="D255" s="454"/>
      <c r="E255" s="454"/>
      <c r="F255" s="454"/>
    </row>
    <row r="256" spans="1:6" x14ac:dyDescent="0.2">
      <c r="A256" s="454"/>
      <c r="B256" s="454"/>
      <c r="C256" s="454"/>
      <c r="D256" s="454"/>
      <c r="E256" s="454"/>
      <c r="F256" s="454"/>
    </row>
    <row r="257" spans="1:6" x14ac:dyDescent="0.2">
      <c r="A257" s="454"/>
      <c r="B257" s="454"/>
      <c r="C257" s="454"/>
      <c r="D257" s="454"/>
      <c r="E257" s="454"/>
      <c r="F257" s="454"/>
    </row>
    <row r="258" spans="1:6" x14ac:dyDescent="0.2">
      <c r="A258" s="454"/>
      <c r="B258" s="454"/>
      <c r="C258" s="454"/>
      <c r="D258" s="454"/>
      <c r="E258" s="454"/>
      <c r="F258" s="454"/>
    </row>
    <row r="259" spans="1:6" x14ac:dyDescent="0.2">
      <c r="A259" s="454"/>
      <c r="B259" s="454"/>
      <c r="C259" s="454"/>
      <c r="D259" s="454"/>
      <c r="E259" s="454"/>
      <c r="F259" s="454"/>
    </row>
    <row r="260" spans="1:6" x14ac:dyDescent="0.2">
      <c r="A260" s="454"/>
      <c r="B260" s="454"/>
      <c r="C260" s="454"/>
      <c r="D260" s="454"/>
      <c r="E260" s="454"/>
      <c r="F260" s="454"/>
    </row>
    <row r="261" spans="1:6" x14ac:dyDescent="0.2">
      <c r="A261" s="454"/>
      <c r="B261" s="454"/>
      <c r="C261" s="454"/>
      <c r="D261" s="454"/>
      <c r="E261" s="454"/>
      <c r="F261" s="454"/>
    </row>
    <row r="262" spans="1:6" x14ac:dyDescent="0.2">
      <c r="A262" s="454"/>
      <c r="B262" s="454"/>
      <c r="C262" s="454"/>
      <c r="D262" s="454"/>
      <c r="E262" s="454"/>
      <c r="F262" s="454"/>
    </row>
    <row r="263" spans="1:6" x14ac:dyDescent="0.2">
      <c r="A263" s="454"/>
      <c r="B263" s="454"/>
      <c r="C263" s="454"/>
      <c r="D263" s="454"/>
      <c r="E263" s="454"/>
      <c r="F263" s="454"/>
    </row>
    <row r="264" spans="1:6" x14ac:dyDescent="0.2">
      <c r="A264" s="454"/>
      <c r="B264" s="454"/>
      <c r="C264" s="454"/>
      <c r="D264" s="454"/>
      <c r="E264" s="454"/>
      <c r="F264" s="454"/>
    </row>
    <row r="265" spans="1:6" x14ac:dyDescent="0.2">
      <c r="A265" s="454"/>
      <c r="B265" s="454"/>
      <c r="C265" s="454"/>
      <c r="D265" s="454"/>
      <c r="E265" s="454"/>
      <c r="F265" s="454"/>
    </row>
    <row r="266" spans="1:6" x14ac:dyDescent="0.2">
      <c r="A266" s="454"/>
      <c r="B266" s="454"/>
      <c r="C266" s="454"/>
      <c r="D266" s="454"/>
      <c r="E266" s="454"/>
      <c r="F266" s="454"/>
    </row>
    <row r="267" spans="1:6" x14ac:dyDescent="0.2">
      <c r="A267" s="454"/>
      <c r="B267" s="454"/>
      <c r="C267" s="454"/>
      <c r="D267" s="454"/>
      <c r="E267" s="454"/>
      <c r="F267" s="454"/>
    </row>
    <row r="268" spans="1:6" x14ac:dyDescent="0.2">
      <c r="A268" s="454"/>
      <c r="B268" s="454"/>
      <c r="C268" s="454"/>
      <c r="D268" s="454"/>
      <c r="E268" s="454"/>
      <c r="F268" s="454"/>
    </row>
    <row r="269" spans="1:6" x14ac:dyDescent="0.2">
      <c r="A269" s="454"/>
      <c r="B269" s="454"/>
      <c r="C269" s="454"/>
      <c r="D269" s="454"/>
      <c r="E269" s="454"/>
      <c r="F269" s="454"/>
    </row>
    <row r="270" spans="1:6" x14ac:dyDescent="0.2">
      <c r="A270" s="454"/>
      <c r="B270" s="454"/>
      <c r="C270" s="454"/>
      <c r="D270" s="454"/>
      <c r="E270" s="454"/>
      <c r="F270" s="454"/>
    </row>
    <row r="271" spans="1:6" x14ac:dyDescent="0.2">
      <c r="A271" s="454"/>
      <c r="B271" s="454"/>
      <c r="C271" s="454"/>
      <c r="D271" s="454"/>
      <c r="E271" s="454"/>
      <c r="F271" s="454"/>
    </row>
    <row r="272" spans="1:6" x14ac:dyDescent="0.2">
      <c r="A272" s="454"/>
      <c r="B272" s="454"/>
      <c r="C272" s="454"/>
      <c r="D272" s="454"/>
      <c r="E272" s="454"/>
      <c r="F272" s="454"/>
    </row>
    <row r="273" spans="1:6" x14ac:dyDescent="0.2">
      <c r="A273" s="454"/>
      <c r="B273" s="454"/>
      <c r="C273" s="454"/>
      <c r="D273" s="454"/>
      <c r="E273" s="454"/>
      <c r="F273" s="454"/>
    </row>
    <row r="274" spans="1:6" x14ac:dyDescent="0.2">
      <c r="A274" s="454"/>
      <c r="B274" s="454"/>
      <c r="C274" s="454"/>
      <c r="D274" s="454"/>
      <c r="E274" s="454"/>
      <c r="F274" s="454"/>
    </row>
    <row r="275" spans="1:6" x14ac:dyDescent="0.2">
      <c r="A275" s="454"/>
      <c r="B275" s="454"/>
      <c r="C275" s="454"/>
      <c r="D275" s="454"/>
      <c r="E275" s="454"/>
      <c r="F275" s="454"/>
    </row>
    <row r="276" spans="1:6" x14ac:dyDescent="0.2">
      <c r="A276" s="454"/>
      <c r="B276" s="454"/>
      <c r="C276" s="454"/>
      <c r="D276" s="454"/>
      <c r="E276" s="454"/>
      <c r="F276" s="454"/>
    </row>
    <row r="277" spans="1:6" x14ac:dyDescent="0.2">
      <c r="A277" s="454"/>
      <c r="B277" s="454"/>
      <c r="C277" s="454"/>
      <c r="D277" s="454"/>
      <c r="E277" s="454"/>
      <c r="F277" s="454"/>
    </row>
    <row r="278" spans="1:6" x14ac:dyDescent="0.2">
      <c r="A278" s="454"/>
      <c r="B278" s="454"/>
      <c r="C278" s="454"/>
      <c r="D278" s="454"/>
      <c r="E278" s="454"/>
      <c r="F278" s="454"/>
    </row>
    <row r="279" spans="1:6" x14ac:dyDescent="0.2">
      <c r="A279" s="454"/>
      <c r="B279" s="454"/>
      <c r="C279" s="454"/>
      <c r="D279" s="454"/>
      <c r="E279" s="454"/>
      <c r="F279" s="454"/>
    </row>
    <row r="280" spans="1:6" x14ac:dyDescent="0.2">
      <c r="A280" s="454"/>
      <c r="B280" s="454"/>
      <c r="C280" s="454"/>
      <c r="D280" s="454"/>
      <c r="E280" s="454"/>
      <c r="F280" s="454"/>
    </row>
    <row r="281" spans="1:6" x14ac:dyDescent="0.2">
      <c r="A281" s="454"/>
      <c r="B281" s="454"/>
      <c r="C281" s="454"/>
      <c r="D281" s="454"/>
      <c r="E281" s="454"/>
      <c r="F281" s="454"/>
    </row>
    <row r="282" spans="1:6" x14ac:dyDescent="0.2">
      <c r="A282" s="454"/>
      <c r="B282" s="454"/>
      <c r="C282" s="454"/>
      <c r="D282" s="454"/>
      <c r="E282" s="454"/>
      <c r="F282" s="454"/>
    </row>
    <row r="283" spans="1:6" x14ac:dyDescent="0.2">
      <c r="A283" s="454"/>
      <c r="B283" s="454"/>
      <c r="C283" s="454"/>
      <c r="D283" s="454"/>
      <c r="E283" s="454"/>
      <c r="F283" s="454"/>
    </row>
    <row r="284" spans="1:6" x14ac:dyDescent="0.2">
      <c r="A284" s="454"/>
      <c r="B284" s="454"/>
      <c r="C284" s="454"/>
      <c r="D284" s="454"/>
      <c r="E284" s="454"/>
      <c r="F284" s="454"/>
    </row>
    <row r="285" spans="1:6" x14ac:dyDescent="0.2">
      <c r="A285" s="454"/>
      <c r="B285" s="454"/>
      <c r="C285" s="454"/>
      <c r="D285" s="454"/>
      <c r="E285" s="454"/>
      <c r="F285" s="454"/>
    </row>
    <row r="286" spans="1:6" x14ac:dyDescent="0.2">
      <c r="A286" s="454"/>
      <c r="B286" s="454"/>
      <c r="C286" s="454"/>
      <c r="D286" s="454"/>
      <c r="E286" s="454"/>
      <c r="F286" s="454"/>
    </row>
    <row r="287" spans="1:6" x14ac:dyDescent="0.2">
      <c r="A287" s="454"/>
      <c r="B287" s="454"/>
      <c r="C287" s="454"/>
      <c r="D287" s="454"/>
      <c r="E287" s="454"/>
      <c r="F287" s="454"/>
    </row>
    <row r="288" spans="1:6" x14ac:dyDescent="0.2">
      <c r="A288" s="454"/>
      <c r="B288" s="454"/>
      <c r="C288" s="454"/>
      <c r="D288" s="454"/>
      <c r="E288" s="454"/>
      <c r="F288" s="454"/>
    </row>
    <row r="289" spans="1:6" x14ac:dyDescent="0.2">
      <c r="A289" s="454"/>
      <c r="B289" s="454"/>
      <c r="C289" s="454"/>
      <c r="D289" s="454"/>
      <c r="E289" s="454"/>
      <c r="F289" s="454"/>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3" customWidth="1"/>
    <col min="2" max="2" width="78.75" style="463" customWidth="1"/>
    <col min="3" max="5" width="10.25" style="463"/>
    <col min="6" max="6" width="4.25" style="463" customWidth="1"/>
    <col min="7" max="256" width="10.25" style="463"/>
    <col min="257" max="257" width="1.25" style="463" customWidth="1"/>
    <col min="258" max="258" width="78.75" style="463" customWidth="1"/>
    <col min="259" max="261" width="10.25" style="463"/>
    <col min="262" max="262" width="4.25" style="463" customWidth="1"/>
    <col min="263" max="512" width="10.25" style="463"/>
    <col min="513" max="513" width="1.25" style="463" customWidth="1"/>
    <col min="514" max="514" width="78.75" style="463" customWidth="1"/>
    <col min="515" max="517" width="10.25" style="463"/>
    <col min="518" max="518" width="4.25" style="463" customWidth="1"/>
    <col min="519" max="768" width="10.25" style="463"/>
    <col min="769" max="769" width="1.25" style="463" customWidth="1"/>
    <col min="770" max="770" width="78.75" style="463" customWidth="1"/>
    <col min="771" max="773" width="10.25" style="463"/>
    <col min="774" max="774" width="4.25" style="463" customWidth="1"/>
    <col min="775" max="1024" width="10.25" style="463"/>
    <col min="1025" max="1025" width="1.25" style="463" customWidth="1"/>
    <col min="1026" max="1026" width="78.75" style="463" customWidth="1"/>
    <col min="1027" max="1029" width="10.25" style="463"/>
    <col min="1030" max="1030" width="4.25" style="463" customWidth="1"/>
    <col min="1031" max="1280" width="10.25" style="463"/>
    <col min="1281" max="1281" width="1.25" style="463" customWidth="1"/>
    <col min="1282" max="1282" width="78.75" style="463" customWidth="1"/>
    <col min="1283" max="1285" width="10.25" style="463"/>
    <col min="1286" max="1286" width="4.25" style="463" customWidth="1"/>
    <col min="1287" max="1536" width="10.25" style="463"/>
    <col min="1537" max="1537" width="1.25" style="463" customWidth="1"/>
    <col min="1538" max="1538" width="78.75" style="463" customWidth="1"/>
    <col min="1539" max="1541" width="10.25" style="463"/>
    <col min="1542" max="1542" width="4.25" style="463" customWidth="1"/>
    <col min="1543" max="1792" width="10.25" style="463"/>
    <col min="1793" max="1793" width="1.25" style="463" customWidth="1"/>
    <col min="1794" max="1794" width="78.75" style="463" customWidth="1"/>
    <col min="1795" max="1797" width="10.25" style="463"/>
    <col min="1798" max="1798" width="4.25" style="463" customWidth="1"/>
    <col min="1799" max="2048" width="10.25" style="463"/>
    <col min="2049" max="2049" width="1.25" style="463" customWidth="1"/>
    <col min="2050" max="2050" width="78.75" style="463" customWidth="1"/>
    <col min="2051" max="2053" width="10.25" style="463"/>
    <col min="2054" max="2054" width="4.25" style="463" customWidth="1"/>
    <col min="2055" max="2304" width="10.25" style="463"/>
    <col min="2305" max="2305" width="1.25" style="463" customWidth="1"/>
    <col min="2306" max="2306" width="78.75" style="463" customWidth="1"/>
    <col min="2307" max="2309" width="10.25" style="463"/>
    <col min="2310" max="2310" width="4.25" style="463" customWidth="1"/>
    <col min="2311" max="2560" width="10.25" style="463"/>
    <col min="2561" max="2561" width="1.25" style="463" customWidth="1"/>
    <col min="2562" max="2562" width="78.75" style="463" customWidth="1"/>
    <col min="2563" max="2565" width="10.25" style="463"/>
    <col min="2566" max="2566" width="4.25" style="463" customWidth="1"/>
    <col min="2567" max="2816" width="10.25" style="463"/>
    <col min="2817" max="2817" width="1.25" style="463" customWidth="1"/>
    <col min="2818" max="2818" width="78.75" style="463" customWidth="1"/>
    <col min="2819" max="2821" width="10.25" style="463"/>
    <col min="2822" max="2822" width="4.25" style="463" customWidth="1"/>
    <col min="2823" max="3072" width="10.25" style="463"/>
    <col min="3073" max="3073" width="1.25" style="463" customWidth="1"/>
    <col min="3074" max="3074" width="78.75" style="463" customWidth="1"/>
    <col min="3075" max="3077" width="10.25" style="463"/>
    <col min="3078" max="3078" width="4.25" style="463" customWidth="1"/>
    <col min="3079" max="3328" width="10.25" style="463"/>
    <col min="3329" max="3329" width="1.25" style="463" customWidth="1"/>
    <col min="3330" max="3330" width="78.75" style="463" customWidth="1"/>
    <col min="3331" max="3333" width="10.25" style="463"/>
    <col min="3334" max="3334" width="4.25" style="463" customWidth="1"/>
    <col min="3335" max="3584" width="10.25" style="463"/>
    <col min="3585" max="3585" width="1.25" style="463" customWidth="1"/>
    <col min="3586" max="3586" width="78.75" style="463" customWidth="1"/>
    <col min="3587" max="3589" width="10.25" style="463"/>
    <col min="3590" max="3590" width="4.25" style="463" customWidth="1"/>
    <col min="3591" max="3840" width="10.25" style="463"/>
    <col min="3841" max="3841" width="1.25" style="463" customWidth="1"/>
    <col min="3842" max="3842" width="78.75" style="463" customWidth="1"/>
    <col min="3843" max="3845" width="10.25" style="463"/>
    <col min="3846" max="3846" width="4.25" style="463" customWidth="1"/>
    <col min="3847" max="4096" width="10.25" style="463"/>
    <col min="4097" max="4097" width="1.25" style="463" customWidth="1"/>
    <col min="4098" max="4098" width="78.75" style="463" customWidth="1"/>
    <col min="4099" max="4101" width="10.25" style="463"/>
    <col min="4102" max="4102" width="4.25" style="463" customWidth="1"/>
    <col min="4103" max="4352" width="10.25" style="463"/>
    <col min="4353" max="4353" width="1.25" style="463" customWidth="1"/>
    <col min="4354" max="4354" width="78.75" style="463" customWidth="1"/>
    <col min="4355" max="4357" width="10.25" style="463"/>
    <col min="4358" max="4358" width="4.25" style="463" customWidth="1"/>
    <col min="4359" max="4608" width="10.25" style="463"/>
    <col min="4609" max="4609" width="1.25" style="463" customWidth="1"/>
    <col min="4610" max="4610" width="78.75" style="463" customWidth="1"/>
    <col min="4611" max="4613" width="10.25" style="463"/>
    <col min="4614" max="4614" width="4.25" style="463" customWidth="1"/>
    <col min="4615" max="4864" width="10.25" style="463"/>
    <col min="4865" max="4865" width="1.25" style="463" customWidth="1"/>
    <col min="4866" max="4866" width="78.75" style="463" customWidth="1"/>
    <col min="4867" max="4869" width="10.25" style="463"/>
    <col min="4870" max="4870" width="4.25" style="463" customWidth="1"/>
    <col min="4871" max="5120" width="10.25" style="463"/>
    <col min="5121" max="5121" width="1.25" style="463" customWidth="1"/>
    <col min="5122" max="5122" width="78.75" style="463" customWidth="1"/>
    <col min="5123" max="5125" width="10.25" style="463"/>
    <col min="5126" max="5126" width="4.25" style="463" customWidth="1"/>
    <col min="5127" max="5376" width="10.25" style="463"/>
    <col min="5377" max="5377" width="1.25" style="463" customWidth="1"/>
    <col min="5378" max="5378" width="78.75" style="463" customWidth="1"/>
    <col min="5379" max="5381" width="10.25" style="463"/>
    <col min="5382" max="5382" width="4.25" style="463" customWidth="1"/>
    <col min="5383" max="5632" width="10.25" style="463"/>
    <col min="5633" max="5633" width="1.25" style="463" customWidth="1"/>
    <col min="5634" max="5634" width="78.75" style="463" customWidth="1"/>
    <col min="5635" max="5637" width="10.25" style="463"/>
    <col min="5638" max="5638" width="4.25" style="463" customWidth="1"/>
    <col min="5639" max="5888" width="10.25" style="463"/>
    <col min="5889" max="5889" width="1.25" style="463" customWidth="1"/>
    <col min="5890" max="5890" width="78.75" style="463" customWidth="1"/>
    <col min="5891" max="5893" width="10.25" style="463"/>
    <col min="5894" max="5894" width="4.25" style="463" customWidth="1"/>
    <col min="5895" max="6144" width="10.25" style="463"/>
    <col min="6145" max="6145" width="1.25" style="463" customWidth="1"/>
    <col min="6146" max="6146" width="78.75" style="463" customWidth="1"/>
    <col min="6147" max="6149" width="10.25" style="463"/>
    <col min="6150" max="6150" width="4.25" style="463" customWidth="1"/>
    <col min="6151" max="6400" width="10.25" style="463"/>
    <col min="6401" max="6401" width="1.25" style="463" customWidth="1"/>
    <col min="6402" max="6402" width="78.75" style="463" customWidth="1"/>
    <col min="6403" max="6405" width="10.25" style="463"/>
    <col min="6406" max="6406" width="4.25" style="463" customWidth="1"/>
    <col min="6407" max="6656" width="10.25" style="463"/>
    <col min="6657" max="6657" width="1.25" style="463" customWidth="1"/>
    <col min="6658" max="6658" width="78.75" style="463" customWidth="1"/>
    <col min="6659" max="6661" width="10.25" style="463"/>
    <col min="6662" max="6662" width="4.25" style="463" customWidth="1"/>
    <col min="6663" max="6912" width="10.25" style="463"/>
    <col min="6913" max="6913" width="1.25" style="463" customWidth="1"/>
    <col min="6914" max="6914" width="78.75" style="463" customWidth="1"/>
    <col min="6915" max="6917" width="10.25" style="463"/>
    <col min="6918" max="6918" width="4.25" style="463" customWidth="1"/>
    <col min="6919" max="7168" width="10.25" style="463"/>
    <col min="7169" max="7169" width="1.25" style="463" customWidth="1"/>
    <col min="7170" max="7170" width="78.75" style="463" customWidth="1"/>
    <col min="7171" max="7173" width="10.25" style="463"/>
    <col min="7174" max="7174" width="4.25" style="463" customWidth="1"/>
    <col min="7175" max="7424" width="10.25" style="463"/>
    <col min="7425" max="7425" width="1.25" style="463" customWidth="1"/>
    <col min="7426" max="7426" width="78.75" style="463" customWidth="1"/>
    <col min="7427" max="7429" width="10.25" style="463"/>
    <col min="7430" max="7430" width="4.25" style="463" customWidth="1"/>
    <col min="7431" max="7680" width="10.25" style="463"/>
    <col min="7681" max="7681" width="1.25" style="463" customWidth="1"/>
    <col min="7682" max="7682" width="78.75" style="463" customWidth="1"/>
    <col min="7683" max="7685" width="10.25" style="463"/>
    <col min="7686" max="7686" width="4.25" style="463" customWidth="1"/>
    <col min="7687" max="7936" width="10.25" style="463"/>
    <col min="7937" max="7937" width="1.25" style="463" customWidth="1"/>
    <col min="7938" max="7938" width="78.75" style="463" customWidth="1"/>
    <col min="7939" max="7941" width="10.25" style="463"/>
    <col min="7942" max="7942" width="4.25" style="463" customWidth="1"/>
    <col min="7943" max="8192" width="10.25" style="463"/>
    <col min="8193" max="8193" width="1.25" style="463" customWidth="1"/>
    <col min="8194" max="8194" width="78.75" style="463" customWidth="1"/>
    <col min="8195" max="8197" width="10.25" style="463"/>
    <col min="8198" max="8198" width="4.25" style="463" customWidth="1"/>
    <col min="8199" max="8448" width="10.25" style="463"/>
    <col min="8449" max="8449" width="1.25" style="463" customWidth="1"/>
    <col min="8450" max="8450" width="78.75" style="463" customWidth="1"/>
    <col min="8451" max="8453" width="10.25" style="463"/>
    <col min="8454" max="8454" width="4.25" style="463" customWidth="1"/>
    <col min="8455" max="8704" width="10.25" style="463"/>
    <col min="8705" max="8705" width="1.25" style="463" customWidth="1"/>
    <col min="8706" max="8706" width="78.75" style="463" customWidth="1"/>
    <col min="8707" max="8709" width="10.25" style="463"/>
    <col min="8710" max="8710" width="4.25" style="463" customWidth="1"/>
    <col min="8711" max="8960" width="10.25" style="463"/>
    <col min="8961" max="8961" width="1.25" style="463" customWidth="1"/>
    <col min="8962" max="8962" width="78.75" style="463" customWidth="1"/>
    <col min="8963" max="8965" width="10.25" style="463"/>
    <col min="8966" max="8966" width="4.25" style="463" customWidth="1"/>
    <col min="8967" max="9216" width="10.25" style="463"/>
    <col min="9217" max="9217" width="1.25" style="463" customWidth="1"/>
    <col min="9218" max="9218" width="78.75" style="463" customWidth="1"/>
    <col min="9219" max="9221" width="10.25" style="463"/>
    <col min="9222" max="9222" width="4.25" style="463" customWidth="1"/>
    <col min="9223" max="9472" width="10.25" style="463"/>
    <col min="9473" max="9473" width="1.25" style="463" customWidth="1"/>
    <col min="9474" max="9474" width="78.75" style="463" customWidth="1"/>
    <col min="9475" max="9477" width="10.25" style="463"/>
    <col min="9478" max="9478" width="4.25" style="463" customWidth="1"/>
    <col min="9479" max="9728" width="10.25" style="463"/>
    <col min="9729" max="9729" width="1.25" style="463" customWidth="1"/>
    <col min="9730" max="9730" width="78.75" style="463" customWidth="1"/>
    <col min="9731" max="9733" width="10.25" style="463"/>
    <col min="9734" max="9734" width="4.25" style="463" customWidth="1"/>
    <col min="9735" max="9984" width="10.25" style="463"/>
    <col min="9985" max="9985" width="1.25" style="463" customWidth="1"/>
    <col min="9986" max="9986" width="78.75" style="463" customWidth="1"/>
    <col min="9987" max="9989" width="10.25" style="463"/>
    <col min="9990" max="9990" width="4.25" style="463" customWidth="1"/>
    <col min="9991" max="10240" width="10.25" style="463"/>
    <col min="10241" max="10241" width="1.25" style="463" customWidth="1"/>
    <col min="10242" max="10242" width="78.75" style="463" customWidth="1"/>
    <col min="10243" max="10245" width="10.25" style="463"/>
    <col min="10246" max="10246" width="4.25" style="463" customWidth="1"/>
    <col min="10247" max="10496" width="10.25" style="463"/>
    <col min="10497" max="10497" width="1.25" style="463" customWidth="1"/>
    <col min="10498" max="10498" width="78.75" style="463" customWidth="1"/>
    <col min="10499" max="10501" width="10.25" style="463"/>
    <col min="10502" max="10502" width="4.25" style="463" customWidth="1"/>
    <col min="10503" max="10752" width="10.25" style="463"/>
    <col min="10753" max="10753" width="1.25" style="463" customWidth="1"/>
    <col min="10754" max="10754" width="78.75" style="463" customWidth="1"/>
    <col min="10755" max="10757" width="10.25" style="463"/>
    <col min="10758" max="10758" width="4.25" style="463" customWidth="1"/>
    <col min="10759" max="11008" width="10.25" style="463"/>
    <col min="11009" max="11009" width="1.25" style="463" customWidth="1"/>
    <col min="11010" max="11010" width="78.75" style="463" customWidth="1"/>
    <col min="11011" max="11013" width="10.25" style="463"/>
    <col min="11014" max="11014" width="4.25" style="463" customWidth="1"/>
    <col min="11015" max="11264" width="10.25" style="463"/>
    <col min="11265" max="11265" width="1.25" style="463" customWidth="1"/>
    <col min="11266" max="11266" width="78.75" style="463" customWidth="1"/>
    <col min="11267" max="11269" width="10.25" style="463"/>
    <col min="11270" max="11270" width="4.25" style="463" customWidth="1"/>
    <col min="11271" max="11520" width="10.25" style="463"/>
    <col min="11521" max="11521" width="1.25" style="463" customWidth="1"/>
    <col min="11522" max="11522" width="78.75" style="463" customWidth="1"/>
    <col min="11523" max="11525" width="10.25" style="463"/>
    <col min="11526" max="11526" width="4.25" style="463" customWidth="1"/>
    <col min="11527" max="11776" width="10.25" style="463"/>
    <col min="11777" max="11777" width="1.25" style="463" customWidth="1"/>
    <col min="11778" max="11778" width="78.75" style="463" customWidth="1"/>
    <col min="11779" max="11781" width="10.25" style="463"/>
    <col min="11782" max="11782" width="4.25" style="463" customWidth="1"/>
    <col min="11783" max="12032" width="10.25" style="463"/>
    <col min="12033" max="12033" width="1.25" style="463" customWidth="1"/>
    <col min="12034" max="12034" width="78.75" style="463" customWidth="1"/>
    <col min="12035" max="12037" width="10.25" style="463"/>
    <col min="12038" max="12038" width="4.25" style="463" customWidth="1"/>
    <col min="12039" max="12288" width="10.25" style="463"/>
    <col min="12289" max="12289" width="1.25" style="463" customWidth="1"/>
    <col min="12290" max="12290" width="78.75" style="463" customWidth="1"/>
    <col min="12291" max="12293" width="10.25" style="463"/>
    <col min="12294" max="12294" width="4.25" style="463" customWidth="1"/>
    <col min="12295" max="12544" width="10.25" style="463"/>
    <col min="12545" max="12545" width="1.25" style="463" customWidth="1"/>
    <col min="12546" max="12546" width="78.75" style="463" customWidth="1"/>
    <col min="12547" max="12549" width="10.25" style="463"/>
    <col min="12550" max="12550" width="4.25" style="463" customWidth="1"/>
    <col min="12551" max="12800" width="10.25" style="463"/>
    <col min="12801" max="12801" width="1.25" style="463" customWidth="1"/>
    <col min="12802" max="12802" width="78.75" style="463" customWidth="1"/>
    <col min="12803" max="12805" width="10.25" style="463"/>
    <col min="12806" max="12806" width="4.25" style="463" customWidth="1"/>
    <col min="12807" max="13056" width="10.25" style="463"/>
    <col min="13057" max="13057" width="1.25" style="463" customWidth="1"/>
    <col min="13058" max="13058" width="78.75" style="463" customWidth="1"/>
    <col min="13059" max="13061" width="10.25" style="463"/>
    <col min="13062" max="13062" width="4.25" style="463" customWidth="1"/>
    <col min="13063" max="13312" width="10.25" style="463"/>
    <col min="13313" max="13313" width="1.25" style="463" customWidth="1"/>
    <col min="13314" max="13314" width="78.75" style="463" customWidth="1"/>
    <col min="13315" max="13317" width="10.25" style="463"/>
    <col min="13318" max="13318" width="4.25" style="463" customWidth="1"/>
    <col min="13319" max="13568" width="10.25" style="463"/>
    <col min="13569" max="13569" width="1.25" style="463" customWidth="1"/>
    <col min="13570" max="13570" width="78.75" style="463" customWidth="1"/>
    <col min="13571" max="13573" width="10.25" style="463"/>
    <col min="13574" max="13574" width="4.25" style="463" customWidth="1"/>
    <col min="13575" max="13824" width="10.25" style="463"/>
    <col min="13825" max="13825" width="1.25" style="463" customWidth="1"/>
    <col min="13826" max="13826" width="78.75" style="463" customWidth="1"/>
    <col min="13827" max="13829" width="10.25" style="463"/>
    <col min="13830" max="13830" width="4.25" style="463" customWidth="1"/>
    <col min="13831" max="14080" width="10.25" style="463"/>
    <col min="14081" max="14081" width="1.25" style="463" customWidth="1"/>
    <col min="14082" max="14082" width="78.75" style="463" customWidth="1"/>
    <col min="14083" max="14085" width="10.25" style="463"/>
    <col min="14086" max="14086" width="4.25" style="463" customWidth="1"/>
    <col min="14087" max="14336" width="10.25" style="463"/>
    <col min="14337" max="14337" width="1.25" style="463" customWidth="1"/>
    <col min="14338" max="14338" width="78.75" style="463" customWidth="1"/>
    <col min="14339" max="14341" width="10.25" style="463"/>
    <col min="14342" max="14342" width="4.25" style="463" customWidth="1"/>
    <col min="14343" max="14592" width="10.25" style="463"/>
    <col min="14593" max="14593" width="1.25" style="463" customWidth="1"/>
    <col min="14594" max="14594" width="78.75" style="463" customWidth="1"/>
    <col min="14595" max="14597" width="10.25" style="463"/>
    <col min="14598" max="14598" width="4.25" style="463" customWidth="1"/>
    <col min="14599" max="14848" width="10.25" style="463"/>
    <col min="14849" max="14849" width="1.25" style="463" customWidth="1"/>
    <col min="14850" max="14850" width="78.75" style="463" customWidth="1"/>
    <col min="14851" max="14853" width="10.25" style="463"/>
    <col min="14854" max="14854" width="4.25" style="463" customWidth="1"/>
    <col min="14855" max="15104" width="10.25" style="463"/>
    <col min="15105" max="15105" width="1.25" style="463" customWidth="1"/>
    <col min="15106" max="15106" width="78.75" style="463" customWidth="1"/>
    <col min="15107" max="15109" width="10.25" style="463"/>
    <col min="15110" max="15110" width="4.25" style="463" customWidth="1"/>
    <col min="15111" max="15360" width="10.25" style="463"/>
    <col min="15361" max="15361" width="1.25" style="463" customWidth="1"/>
    <col min="15362" max="15362" width="78.75" style="463" customWidth="1"/>
    <col min="15363" max="15365" width="10.25" style="463"/>
    <col min="15366" max="15366" width="4.25" style="463" customWidth="1"/>
    <col min="15367" max="15616" width="10.25" style="463"/>
    <col min="15617" max="15617" width="1.25" style="463" customWidth="1"/>
    <col min="15618" max="15618" width="78.75" style="463" customWidth="1"/>
    <col min="15619" max="15621" width="10.25" style="463"/>
    <col min="15622" max="15622" width="4.25" style="463" customWidth="1"/>
    <col min="15623" max="15872" width="10.25" style="463"/>
    <col min="15873" max="15873" width="1.25" style="463" customWidth="1"/>
    <col min="15874" max="15874" width="78.75" style="463" customWidth="1"/>
    <col min="15875" max="15877" width="10.25" style="463"/>
    <col min="15878" max="15878" width="4.25" style="463" customWidth="1"/>
    <col min="15879" max="16128" width="10.25" style="463"/>
    <col min="16129" max="16129" width="1.25" style="463" customWidth="1"/>
    <col min="16130" max="16130" width="78.75" style="463" customWidth="1"/>
    <col min="16131" max="16133" width="10.25" style="463"/>
    <col min="16134" max="16134" width="4.25" style="463" customWidth="1"/>
    <col min="16135" max="16384" width="10.25" style="463"/>
  </cols>
  <sheetData>
    <row r="1" spans="1:5" ht="39.75" customHeight="1" x14ac:dyDescent="0.2">
      <c r="A1" s="461"/>
      <c r="B1" s="462" t="s">
        <v>6</v>
      </c>
    </row>
    <row r="2" spans="1:5" ht="25.5" customHeight="1" x14ac:dyDescent="0.2">
      <c r="B2" s="464" t="s">
        <v>422</v>
      </c>
    </row>
    <row r="3" spans="1:5" ht="24.95" customHeight="1" x14ac:dyDescent="0.2">
      <c r="A3" s="465"/>
      <c r="B3" s="466" t="s">
        <v>423</v>
      </c>
    </row>
    <row r="4" spans="1:5" ht="24.75" customHeight="1" x14ac:dyDescent="0.2">
      <c r="A4" s="465"/>
      <c r="B4" s="467"/>
    </row>
    <row r="5" spans="1:5" s="470" customFormat="1" ht="60" x14ac:dyDescent="0.2">
      <c r="A5" s="468"/>
      <c r="B5" s="469" t="s">
        <v>424</v>
      </c>
      <c r="C5" s="468"/>
      <c r="D5" s="468"/>
      <c r="E5" s="468"/>
    </row>
    <row r="6" spans="1:5" s="470" customFormat="1" ht="10.15" customHeight="1" x14ac:dyDescent="0.2">
      <c r="A6" s="468"/>
      <c r="B6" s="469"/>
      <c r="C6" s="468"/>
      <c r="D6" s="468"/>
      <c r="E6" s="468"/>
    </row>
    <row r="7" spans="1:5" ht="96" x14ac:dyDescent="0.2">
      <c r="A7" s="465"/>
      <c r="B7" s="469" t="s">
        <v>425</v>
      </c>
      <c r="C7" s="465"/>
      <c r="D7" s="465"/>
      <c r="E7" s="465"/>
    </row>
    <row r="8" spans="1:5" ht="10.15" customHeight="1" x14ac:dyDescent="0.2">
      <c r="A8" s="465"/>
      <c r="B8" s="465"/>
      <c r="C8" s="465"/>
      <c r="D8" s="465"/>
      <c r="E8" s="465"/>
    </row>
    <row r="9" spans="1:5" ht="204" x14ac:dyDescent="0.2">
      <c r="A9" s="465"/>
      <c r="B9" s="469" t="s">
        <v>426</v>
      </c>
      <c r="C9" s="465"/>
      <c r="D9" s="465"/>
      <c r="E9" s="465"/>
    </row>
    <row r="10" spans="1:5" ht="10.15" customHeight="1" x14ac:dyDescent="0.2">
      <c r="A10" s="465"/>
      <c r="B10" s="471"/>
      <c r="C10" s="465"/>
      <c r="D10" s="465"/>
      <c r="E10" s="465"/>
    </row>
    <row r="11" spans="1:5" ht="36" x14ac:dyDescent="0.2">
      <c r="A11" s="465"/>
      <c r="B11" s="469" t="s">
        <v>427</v>
      </c>
      <c r="C11" s="465"/>
      <c r="D11" s="465"/>
      <c r="E11" s="465"/>
    </row>
    <row r="12" spans="1:5" ht="9" customHeight="1" x14ac:dyDescent="0.2">
      <c r="A12" s="465"/>
      <c r="B12" s="471"/>
      <c r="C12" s="465"/>
      <c r="D12" s="465"/>
      <c r="E12" s="465"/>
    </row>
    <row r="13" spans="1:5" ht="96" x14ac:dyDescent="0.2">
      <c r="A13" s="465"/>
      <c r="B13" s="469" t="s">
        <v>428</v>
      </c>
      <c r="C13" s="465"/>
      <c r="D13" s="465"/>
      <c r="E13" s="465"/>
    </row>
    <row r="14" spans="1:5" ht="9" customHeight="1" x14ac:dyDescent="0.2">
      <c r="A14" s="465"/>
      <c r="B14" s="471"/>
      <c r="C14" s="465"/>
      <c r="D14" s="465"/>
      <c r="E14" s="465"/>
    </row>
    <row r="15" spans="1:5" ht="96" x14ac:dyDescent="0.2">
      <c r="A15" s="465"/>
      <c r="B15" s="469" t="s">
        <v>429</v>
      </c>
      <c r="C15" s="465"/>
      <c r="D15" s="465"/>
      <c r="E15" s="465"/>
    </row>
    <row r="16" spans="1:5" ht="9" customHeight="1" x14ac:dyDescent="0.2">
      <c r="A16" s="465"/>
      <c r="B16" s="471"/>
      <c r="C16" s="465"/>
      <c r="D16" s="465"/>
      <c r="E16" s="465"/>
    </row>
    <row r="17" spans="1:8" ht="120" x14ac:dyDescent="0.2">
      <c r="A17" s="465"/>
      <c r="B17" s="469" t="s">
        <v>430</v>
      </c>
      <c r="C17" s="465"/>
      <c r="D17" s="465"/>
      <c r="E17" s="465"/>
    </row>
    <row r="18" spans="1:8" ht="9" customHeight="1" x14ac:dyDescent="0.2">
      <c r="A18" s="465"/>
      <c r="B18" s="471"/>
      <c r="C18" s="465"/>
      <c r="D18" s="465"/>
      <c r="E18" s="465"/>
    </row>
    <row r="19" spans="1:8" ht="168" x14ac:dyDescent="0.2">
      <c r="A19" s="465"/>
      <c r="B19" s="469" t="s">
        <v>431</v>
      </c>
      <c r="C19" s="465"/>
      <c r="D19" s="465"/>
      <c r="E19" s="465"/>
    </row>
    <row r="20" spans="1:8" ht="9" customHeight="1" x14ac:dyDescent="0.2">
      <c r="A20" s="465"/>
      <c r="B20" s="471"/>
      <c r="C20" s="465"/>
      <c r="D20" s="465"/>
      <c r="E20" s="465"/>
    </row>
    <row r="21" spans="1:8" ht="24" x14ac:dyDescent="0.2">
      <c r="A21" s="465"/>
      <c r="B21" s="469" t="s">
        <v>432</v>
      </c>
      <c r="C21" s="465"/>
      <c r="D21" s="465"/>
      <c r="E21" s="465"/>
    </row>
    <row r="22" spans="1:8" ht="9" customHeight="1" x14ac:dyDescent="0.2">
      <c r="A22" s="465"/>
      <c r="B22" s="471"/>
      <c r="C22" s="465"/>
      <c r="D22" s="465"/>
      <c r="E22" s="465"/>
    </row>
    <row r="23" spans="1:8" ht="96" x14ac:dyDescent="0.2">
      <c r="A23" s="465"/>
      <c r="B23" s="469" t="s">
        <v>433</v>
      </c>
      <c r="C23" s="465"/>
      <c r="D23" s="465"/>
      <c r="E23" s="465"/>
    </row>
    <row r="24" spans="1:8" ht="9" customHeight="1" x14ac:dyDescent="0.2">
      <c r="A24" s="465"/>
      <c r="B24" s="471"/>
      <c r="C24" s="465"/>
      <c r="D24" s="465"/>
      <c r="E24" s="465"/>
    </row>
    <row r="25" spans="1:8" ht="24" x14ac:dyDescent="0.2">
      <c r="A25" s="465"/>
      <c r="B25" s="469" t="s">
        <v>434</v>
      </c>
      <c r="C25" s="465"/>
      <c r="D25" s="465"/>
      <c r="E25" s="465"/>
    </row>
    <row r="26" spans="1:8" ht="24" x14ac:dyDescent="0.2">
      <c r="A26" s="465"/>
      <c r="B26" s="472" t="s">
        <v>435</v>
      </c>
      <c r="C26" s="472"/>
      <c r="D26" s="472"/>
      <c r="E26" s="472"/>
      <c r="F26" s="472"/>
      <c r="G26" s="472"/>
      <c r="H26" s="472"/>
    </row>
    <row r="27" spans="1:8" x14ac:dyDescent="0.2">
      <c r="A27" s="465"/>
      <c r="B27" s="472"/>
      <c r="C27" s="472"/>
      <c r="D27" s="472"/>
      <c r="E27" s="472"/>
      <c r="F27" s="472"/>
      <c r="G27" s="472"/>
      <c r="H27" s="472"/>
    </row>
    <row r="28" spans="1:8" x14ac:dyDescent="0.2">
      <c r="A28" s="465"/>
      <c r="B28" s="465"/>
      <c r="C28" s="465"/>
      <c r="D28" s="465"/>
      <c r="E28" s="465"/>
    </row>
    <row r="29" spans="1:8" x14ac:dyDescent="0.2">
      <c r="A29" s="465"/>
      <c r="B29" s="465"/>
      <c r="C29" s="465"/>
      <c r="D29" s="465"/>
      <c r="E29" s="465"/>
    </row>
    <row r="30" spans="1:8" x14ac:dyDescent="0.2">
      <c r="A30" s="459"/>
      <c r="B30" s="459"/>
      <c r="C30" s="459"/>
      <c r="D30" s="459"/>
      <c r="E30" s="459"/>
    </row>
    <row r="31" spans="1:8" x14ac:dyDescent="0.2">
      <c r="A31" s="465"/>
      <c r="B31" s="465"/>
      <c r="C31" s="465"/>
      <c r="D31" s="465"/>
      <c r="E31" s="465"/>
    </row>
    <row r="32" spans="1:8" x14ac:dyDescent="0.2">
      <c r="A32" s="465"/>
      <c r="B32" s="465"/>
      <c r="C32" s="465"/>
      <c r="D32" s="465"/>
      <c r="E32" s="465"/>
    </row>
    <row r="33" spans="1:9" ht="8.1" customHeight="1" x14ac:dyDescent="0.2">
      <c r="A33" s="465"/>
      <c r="B33" s="465"/>
      <c r="C33" s="465"/>
      <c r="D33" s="465"/>
      <c r="E33" s="465"/>
    </row>
    <row r="34" spans="1:9" ht="13.5" customHeight="1" x14ac:dyDescent="0.2">
      <c r="A34" s="465"/>
      <c r="B34" s="465"/>
      <c r="C34" s="465"/>
      <c r="D34" s="465"/>
      <c r="E34" s="465"/>
    </row>
    <row r="35" spans="1:9" x14ac:dyDescent="0.2">
      <c r="A35" s="465"/>
      <c r="B35" s="465"/>
      <c r="C35" s="465"/>
      <c r="D35" s="465"/>
      <c r="E35" s="465"/>
    </row>
    <row r="36" spans="1:9" x14ac:dyDescent="0.2">
      <c r="A36" s="465"/>
      <c r="B36" s="465"/>
      <c r="C36" s="465"/>
      <c r="D36" s="465"/>
      <c r="E36" s="465"/>
      <c r="I36" s="473"/>
    </row>
    <row r="37" spans="1:9" x14ac:dyDescent="0.2">
      <c r="A37" s="465"/>
      <c r="B37" s="465"/>
      <c r="C37" s="465"/>
      <c r="D37" s="465"/>
      <c r="E37" s="465"/>
    </row>
    <row r="38" spans="1:9" x14ac:dyDescent="0.2">
      <c r="A38" s="465"/>
      <c r="B38" s="465"/>
      <c r="C38" s="465"/>
      <c r="D38" s="465"/>
      <c r="E38" s="465"/>
    </row>
    <row r="39" spans="1:9" x14ac:dyDescent="0.2">
      <c r="A39" s="465"/>
      <c r="B39" s="465"/>
      <c r="C39" s="465"/>
      <c r="D39" s="465"/>
      <c r="E39" s="465"/>
    </row>
    <row r="40" spans="1:9" ht="33" customHeight="1" x14ac:dyDescent="0.2">
      <c r="A40" s="465"/>
      <c r="B40" s="465"/>
      <c r="C40" s="465"/>
      <c r="D40" s="465"/>
      <c r="E40" s="465"/>
    </row>
    <row r="41" spans="1:9" ht="16.5" customHeight="1" x14ac:dyDescent="0.2">
      <c r="A41" s="465"/>
      <c r="B41" s="465"/>
      <c r="C41" s="465"/>
      <c r="D41" s="465"/>
      <c r="E41" s="465"/>
    </row>
    <row r="42" spans="1:9" x14ac:dyDescent="0.2">
      <c r="A42" s="465"/>
      <c r="B42" s="465"/>
      <c r="C42" s="465"/>
      <c r="D42" s="465"/>
      <c r="E42" s="465"/>
    </row>
    <row r="43" spans="1:9" x14ac:dyDescent="0.2">
      <c r="A43" s="465"/>
      <c r="B43" s="465"/>
      <c r="C43" s="465"/>
      <c r="D43" s="465"/>
      <c r="E43" s="465"/>
    </row>
    <row r="44" spans="1:9" x14ac:dyDescent="0.2">
      <c r="A44" s="465"/>
      <c r="B44" s="465"/>
      <c r="C44" s="465"/>
      <c r="D44" s="465"/>
      <c r="E44" s="465"/>
    </row>
    <row r="45" spans="1:9" x14ac:dyDescent="0.2">
      <c r="A45" s="465"/>
      <c r="B45" s="465"/>
      <c r="C45" s="465"/>
      <c r="D45" s="465"/>
      <c r="E45" s="465"/>
    </row>
    <row r="46" spans="1:9" x14ac:dyDescent="0.2">
      <c r="A46" s="465"/>
      <c r="B46" s="465"/>
      <c r="C46" s="465"/>
      <c r="D46" s="465"/>
      <c r="E46" s="465"/>
    </row>
    <row r="47" spans="1:9" x14ac:dyDescent="0.2">
      <c r="A47" s="465"/>
      <c r="B47" s="465"/>
      <c r="C47" s="465"/>
      <c r="D47" s="465"/>
      <c r="E47" s="465"/>
    </row>
    <row r="48" spans="1:9" x14ac:dyDescent="0.2">
      <c r="A48" s="465"/>
      <c r="B48" s="465"/>
      <c r="C48" s="465"/>
      <c r="D48" s="465"/>
      <c r="E48" s="465"/>
    </row>
    <row r="49" spans="1:5" x14ac:dyDescent="0.2">
      <c r="A49" s="465"/>
      <c r="B49" s="465"/>
      <c r="C49" s="465"/>
      <c r="D49" s="465"/>
      <c r="E49" s="465"/>
    </row>
    <row r="50" spans="1:5" x14ac:dyDescent="0.2">
      <c r="A50" s="465"/>
      <c r="B50" s="465"/>
      <c r="C50" s="465"/>
      <c r="D50" s="465"/>
      <c r="E50" s="465"/>
    </row>
    <row r="51" spans="1:5" x14ac:dyDescent="0.2">
      <c r="A51" s="465"/>
      <c r="B51" s="465"/>
      <c r="C51" s="465"/>
      <c r="D51" s="465"/>
      <c r="E51" s="465"/>
    </row>
    <row r="52" spans="1:5" x14ac:dyDescent="0.2">
      <c r="A52" s="465"/>
      <c r="B52" s="465"/>
      <c r="C52" s="465"/>
      <c r="D52" s="465"/>
      <c r="E52" s="465"/>
    </row>
    <row r="53" spans="1:5" x14ac:dyDescent="0.2">
      <c r="A53" s="465"/>
      <c r="B53" s="465"/>
      <c r="C53" s="465"/>
      <c r="D53" s="465"/>
      <c r="E53" s="465"/>
    </row>
    <row r="54" spans="1:5" x14ac:dyDescent="0.2">
      <c r="A54" s="465"/>
      <c r="B54" s="465"/>
      <c r="C54" s="465"/>
      <c r="D54" s="465"/>
      <c r="E54" s="465"/>
    </row>
    <row r="55" spans="1:5" x14ac:dyDescent="0.2">
      <c r="A55" s="465"/>
      <c r="B55" s="465"/>
      <c r="C55" s="465"/>
      <c r="D55" s="465"/>
      <c r="E55" s="465"/>
    </row>
    <row r="56" spans="1:5" x14ac:dyDescent="0.2">
      <c r="A56" s="465"/>
      <c r="B56" s="465"/>
      <c r="C56" s="465"/>
      <c r="D56" s="465"/>
      <c r="E56" s="465"/>
    </row>
    <row r="57" spans="1:5" x14ac:dyDescent="0.2">
      <c r="A57" s="465"/>
      <c r="B57" s="465"/>
      <c r="C57" s="465"/>
      <c r="D57" s="465"/>
      <c r="E57" s="465"/>
    </row>
    <row r="58" spans="1:5" x14ac:dyDescent="0.2">
      <c r="A58" s="465"/>
      <c r="B58" s="465"/>
      <c r="C58" s="465"/>
      <c r="D58" s="465"/>
      <c r="E58" s="465"/>
    </row>
    <row r="59" spans="1:5" x14ac:dyDescent="0.2">
      <c r="A59" s="465"/>
      <c r="B59" s="465"/>
      <c r="C59" s="465"/>
      <c r="D59" s="465"/>
      <c r="E59" s="465"/>
    </row>
    <row r="60" spans="1:5" x14ac:dyDescent="0.2">
      <c r="A60" s="465"/>
      <c r="B60" s="465"/>
      <c r="C60" s="465"/>
      <c r="D60" s="465"/>
      <c r="E60" s="465"/>
    </row>
    <row r="61" spans="1:5" x14ac:dyDescent="0.2">
      <c r="A61" s="465"/>
      <c r="B61" s="465"/>
      <c r="C61" s="465"/>
      <c r="D61" s="465"/>
      <c r="E61" s="465"/>
    </row>
    <row r="62" spans="1:5" x14ac:dyDescent="0.2">
      <c r="A62" s="465"/>
      <c r="B62" s="465"/>
      <c r="C62" s="465"/>
      <c r="D62" s="465"/>
      <c r="E62" s="465"/>
    </row>
    <row r="63" spans="1:5" x14ac:dyDescent="0.2">
      <c r="A63" s="465"/>
      <c r="B63" s="465"/>
      <c r="C63" s="465"/>
      <c r="D63" s="465"/>
      <c r="E63" s="465"/>
    </row>
    <row r="64" spans="1:5" x14ac:dyDescent="0.2">
      <c r="A64" s="465"/>
      <c r="B64" s="465"/>
      <c r="C64" s="465"/>
      <c r="D64" s="465"/>
      <c r="E64" s="465"/>
    </row>
    <row r="65" spans="1:5" x14ac:dyDescent="0.2">
      <c r="A65" s="465"/>
      <c r="B65" s="465"/>
      <c r="C65" s="465"/>
      <c r="D65" s="465"/>
      <c r="E65" s="465"/>
    </row>
    <row r="66" spans="1:5" x14ac:dyDescent="0.2">
      <c r="A66" s="465"/>
      <c r="B66" s="465"/>
      <c r="C66" s="465"/>
      <c r="D66" s="465"/>
      <c r="E66" s="465"/>
    </row>
    <row r="67" spans="1:5" x14ac:dyDescent="0.2">
      <c r="A67" s="465"/>
      <c r="B67" s="465"/>
      <c r="C67" s="465"/>
      <c r="D67" s="465"/>
      <c r="E67" s="465"/>
    </row>
    <row r="68" spans="1:5" x14ac:dyDescent="0.2">
      <c r="A68" s="465"/>
      <c r="B68" s="465"/>
      <c r="C68" s="465"/>
      <c r="D68" s="465"/>
      <c r="E68" s="465"/>
    </row>
    <row r="69" spans="1:5" x14ac:dyDescent="0.2">
      <c r="A69" s="465"/>
      <c r="B69" s="465"/>
      <c r="C69" s="465"/>
      <c r="D69" s="465"/>
      <c r="E69" s="465"/>
    </row>
    <row r="70" spans="1:5" x14ac:dyDescent="0.2">
      <c r="A70" s="465"/>
      <c r="B70" s="465"/>
      <c r="C70" s="465"/>
      <c r="D70" s="465"/>
      <c r="E70" s="465"/>
    </row>
    <row r="71" spans="1:5" x14ac:dyDescent="0.2">
      <c r="A71" s="465"/>
      <c r="B71" s="465"/>
      <c r="C71" s="465"/>
      <c r="D71" s="465"/>
      <c r="E71" s="465"/>
    </row>
    <row r="72" spans="1:5" x14ac:dyDescent="0.2">
      <c r="A72" s="465"/>
      <c r="B72" s="465"/>
      <c r="C72" s="465"/>
      <c r="D72" s="465"/>
      <c r="E72" s="465"/>
    </row>
    <row r="73" spans="1:5" x14ac:dyDescent="0.2">
      <c r="A73" s="465"/>
      <c r="B73" s="465"/>
      <c r="C73" s="465"/>
      <c r="D73" s="465"/>
      <c r="E73" s="465"/>
    </row>
    <row r="74" spans="1:5" x14ac:dyDescent="0.2">
      <c r="A74" s="465"/>
      <c r="B74" s="465"/>
      <c r="C74" s="465"/>
      <c r="D74" s="465"/>
      <c r="E74" s="465"/>
    </row>
    <row r="75" spans="1:5" x14ac:dyDescent="0.2">
      <c r="A75" s="465"/>
      <c r="B75" s="465"/>
      <c r="C75" s="465"/>
      <c r="D75" s="465"/>
      <c r="E75" s="465"/>
    </row>
    <row r="76" spans="1:5" x14ac:dyDescent="0.2">
      <c r="A76" s="465"/>
      <c r="B76" s="465"/>
      <c r="C76" s="465"/>
      <c r="D76" s="465"/>
      <c r="E76" s="465"/>
    </row>
    <row r="77" spans="1:5" x14ac:dyDescent="0.2">
      <c r="A77" s="465"/>
      <c r="B77" s="465"/>
      <c r="C77" s="465"/>
      <c r="D77" s="465"/>
      <c r="E77" s="465"/>
    </row>
    <row r="78" spans="1:5" x14ac:dyDescent="0.2">
      <c r="A78" s="465"/>
      <c r="B78" s="465"/>
      <c r="C78" s="465"/>
      <c r="D78" s="465"/>
      <c r="E78" s="465"/>
    </row>
    <row r="79" spans="1:5" x14ac:dyDescent="0.2">
      <c r="A79" s="465"/>
      <c r="B79" s="465"/>
      <c r="C79" s="465"/>
      <c r="D79" s="465"/>
      <c r="E79" s="465"/>
    </row>
    <row r="80" spans="1:5" x14ac:dyDescent="0.2">
      <c r="A80" s="465"/>
      <c r="B80" s="465"/>
      <c r="C80" s="465"/>
      <c r="D80" s="465"/>
      <c r="E80" s="465"/>
    </row>
    <row r="81" spans="1:5" x14ac:dyDescent="0.2">
      <c r="A81" s="465"/>
      <c r="B81" s="465"/>
      <c r="C81" s="465"/>
      <c r="D81" s="465"/>
      <c r="E81" s="465"/>
    </row>
    <row r="82" spans="1:5" x14ac:dyDescent="0.2">
      <c r="A82" s="465"/>
      <c r="B82" s="465"/>
      <c r="C82" s="465"/>
      <c r="D82" s="465"/>
      <c r="E82" s="465"/>
    </row>
    <row r="83" spans="1:5" x14ac:dyDescent="0.2">
      <c r="A83" s="465"/>
      <c r="B83" s="465"/>
      <c r="C83" s="465"/>
      <c r="D83" s="465"/>
      <c r="E83" s="465"/>
    </row>
    <row r="84" spans="1:5" x14ac:dyDescent="0.2">
      <c r="A84" s="465"/>
      <c r="B84" s="465"/>
      <c r="C84" s="465"/>
      <c r="D84" s="465"/>
      <c r="E84" s="465"/>
    </row>
    <row r="85" spans="1:5" x14ac:dyDescent="0.2">
      <c r="A85" s="465"/>
      <c r="B85" s="465"/>
      <c r="C85" s="465"/>
      <c r="D85" s="465"/>
      <c r="E85" s="465"/>
    </row>
    <row r="86" spans="1:5" x14ac:dyDescent="0.2">
      <c r="A86" s="465"/>
      <c r="B86" s="465"/>
      <c r="C86" s="465"/>
      <c r="D86" s="465"/>
      <c r="E86" s="465"/>
    </row>
    <row r="87" spans="1:5" x14ac:dyDescent="0.2">
      <c r="A87" s="465"/>
      <c r="B87" s="465"/>
      <c r="C87" s="465"/>
      <c r="D87" s="465"/>
      <c r="E87" s="465"/>
    </row>
    <row r="88" spans="1:5" x14ac:dyDescent="0.2">
      <c r="A88" s="465"/>
      <c r="B88" s="465"/>
      <c r="C88" s="465"/>
      <c r="D88" s="465"/>
      <c r="E88" s="465"/>
    </row>
    <row r="89" spans="1:5" x14ac:dyDescent="0.2">
      <c r="A89" s="465"/>
      <c r="B89" s="465"/>
      <c r="C89" s="465"/>
      <c r="D89" s="465"/>
      <c r="E89" s="465"/>
    </row>
    <row r="90" spans="1:5" x14ac:dyDescent="0.2">
      <c r="A90" s="465"/>
      <c r="B90" s="465"/>
      <c r="C90" s="465"/>
      <c r="D90" s="465"/>
      <c r="E90" s="465"/>
    </row>
    <row r="91" spans="1:5" x14ac:dyDescent="0.2">
      <c r="A91" s="465"/>
      <c r="B91" s="465"/>
      <c r="C91" s="465"/>
      <c r="D91" s="465"/>
      <c r="E91" s="465"/>
    </row>
    <row r="92" spans="1:5" x14ac:dyDescent="0.2">
      <c r="A92" s="465"/>
      <c r="B92" s="465"/>
      <c r="C92" s="465"/>
      <c r="D92" s="465"/>
      <c r="E92" s="465"/>
    </row>
    <row r="93" spans="1:5" x14ac:dyDescent="0.2">
      <c r="A93" s="465"/>
      <c r="B93" s="465"/>
      <c r="C93" s="465"/>
      <c r="D93" s="465"/>
      <c r="E93" s="465"/>
    </row>
    <row r="94" spans="1:5" x14ac:dyDescent="0.2">
      <c r="A94" s="465"/>
      <c r="B94" s="465"/>
      <c r="C94" s="465"/>
      <c r="D94" s="465"/>
      <c r="E94" s="465"/>
    </row>
    <row r="95" spans="1:5" x14ac:dyDescent="0.2">
      <c r="A95" s="465"/>
      <c r="B95" s="465"/>
      <c r="C95" s="465"/>
      <c r="D95" s="465"/>
      <c r="E95" s="465"/>
    </row>
    <row r="96" spans="1:5" x14ac:dyDescent="0.2">
      <c r="A96" s="465"/>
      <c r="B96" s="465"/>
      <c r="C96" s="465"/>
      <c r="D96" s="465"/>
      <c r="E96" s="465"/>
    </row>
    <row r="97" spans="1:5" x14ac:dyDescent="0.2">
      <c r="A97" s="465"/>
      <c r="B97" s="465"/>
      <c r="C97" s="465"/>
      <c r="D97" s="465"/>
      <c r="E97" s="465"/>
    </row>
    <row r="98" spans="1:5" x14ac:dyDescent="0.2">
      <c r="A98" s="465"/>
      <c r="B98" s="465"/>
      <c r="C98" s="465"/>
      <c r="D98" s="465"/>
      <c r="E98" s="465"/>
    </row>
    <row r="99" spans="1:5" x14ac:dyDescent="0.2">
      <c r="A99" s="465"/>
      <c r="B99" s="465"/>
      <c r="C99" s="465"/>
      <c r="D99" s="465"/>
      <c r="E99" s="465"/>
    </row>
    <row r="100" spans="1:5" x14ac:dyDescent="0.2">
      <c r="A100" s="465"/>
      <c r="B100" s="465"/>
      <c r="C100" s="465"/>
      <c r="D100" s="465"/>
      <c r="E100" s="465"/>
    </row>
    <row r="101" spans="1:5" x14ac:dyDescent="0.2">
      <c r="A101" s="465"/>
      <c r="B101" s="465"/>
      <c r="C101" s="465"/>
      <c r="D101" s="465"/>
      <c r="E101" s="465"/>
    </row>
    <row r="102" spans="1:5" x14ac:dyDescent="0.2">
      <c r="A102" s="465"/>
      <c r="B102" s="465"/>
      <c r="C102" s="465"/>
      <c r="D102" s="465"/>
      <c r="E102" s="465"/>
    </row>
    <row r="103" spans="1:5" x14ac:dyDescent="0.2">
      <c r="A103" s="465"/>
      <c r="B103" s="465"/>
      <c r="C103" s="465"/>
      <c r="D103" s="465"/>
      <c r="E103" s="465"/>
    </row>
    <row r="104" spans="1:5" x14ac:dyDescent="0.2">
      <c r="A104" s="465"/>
      <c r="B104" s="465"/>
      <c r="C104" s="465"/>
      <c r="D104" s="465"/>
      <c r="E104" s="465"/>
    </row>
    <row r="105" spans="1:5" x14ac:dyDescent="0.2">
      <c r="A105" s="465"/>
      <c r="B105" s="465"/>
      <c r="C105" s="465"/>
      <c r="D105" s="465"/>
      <c r="E105" s="465"/>
    </row>
    <row r="106" spans="1:5" x14ac:dyDescent="0.2">
      <c r="A106" s="465"/>
      <c r="B106" s="465"/>
      <c r="C106" s="465"/>
      <c r="D106" s="465"/>
      <c r="E106" s="465"/>
    </row>
    <row r="107" spans="1:5" x14ac:dyDescent="0.2">
      <c r="A107" s="465"/>
      <c r="B107" s="465"/>
      <c r="C107" s="465"/>
      <c r="D107" s="465"/>
      <c r="E107" s="465"/>
    </row>
    <row r="108" spans="1:5" x14ac:dyDescent="0.2">
      <c r="A108" s="465"/>
      <c r="B108" s="465"/>
      <c r="C108" s="465"/>
      <c r="D108" s="465"/>
      <c r="E108" s="465"/>
    </row>
    <row r="109" spans="1:5" x14ac:dyDescent="0.2">
      <c r="A109" s="465"/>
      <c r="B109" s="465"/>
      <c r="C109" s="465"/>
      <c r="D109" s="465"/>
      <c r="E109" s="465"/>
    </row>
    <row r="110" spans="1:5" x14ac:dyDescent="0.2">
      <c r="A110" s="465"/>
      <c r="B110" s="465"/>
      <c r="C110" s="465"/>
      <c r="D110" s="465"/>
      <c r="E110" s="465"/>
    </row>
    <row r="111" spans="1:5" x14ac:dyDescent="0.2">
      <c r="A111" s="465"/>
      <c r="B111" s="465"/>
      <c r="C111" s="465"/>
      <c r="D111" s="465"/>
      <c r="E111" s="465"/>
    </row>
    <row r="112" spans="1:5" x14ac:dyDescent="0.2">
      <c r="A112" s="465"/>
      <c r="B112" s="465"/>
      <c r="C112" s="465"/>
      <c r="D112" s="465"/>
      <c r="E112" s="465"/>
    </row>
    <row r="113" spans="1:5" x14ac:dyDescent="0.2">
      <c r="A113" s="465"/>
      <c r="B113" s="465"/>
      <c r="C113" s="465"/>
      <c r="D113" s="465"/>
      <c r="E113" s="465"/>
    </row>
    <row r="114" spans="1:5" x14ac:dyDescent="0.2">
      <c r="A114" s="465"/>
      <c r="B114" s="465"/>
      <c r="C114" s="465"/>
      <c r="D114" s="465"/>
      <c r="E114" s="465"/>
    </row>
    <row r="115" spans="1:5" x14ac:dyDescent="0.2">
      <c r="A115" s="465"/>
      <c r="B115" s="465"/>
      <c r="C115" s="465"/>
      <c r="D115" s="465"/>
      <c r="E115" s="465"/>
    </row>
    <row r="116" spans="1:5" x14ac:dyDescent="0.2">
      <c r="A116" s="465"/>
      <c r="B116" s="465"/>
      <c r="C116" s="465"/>
      <c r="D116" s="465"/>
      <c r="E116" s="465"/>
    </row>
    <row r="117" spans="1:5" x14ac:dyDescent="0.2">
      <c r="A117" s="465"/>
      <c r="B117" s="465"/>
      <c r="C117" s="465"/>
      <c r="D117" s="465"/>
      <c r="E117" s="465"/>
    </row>
    <row r="118" spans="1:5" x14ac:dyDescent="0.2">
      <c r="A118" s="465"/>
      <c r="B118" s="465"/>
      <c r="C118" s="465"/>
      <c r="D118" s="465"/>
      <c r="E118" s="465"/>
    </row>
    <row r="119" spans="1:5" x14ac:dyDescent="0.2">
      <c r="A119" s="465"/>
      <c r="B119" s="465"/>
      <c r="C119" s="465"/>
      <c r="D119" s="465"/>
      <c r="E119" s="465"/>
    </row>
    <row r="120" spans="1:5" x14ac:dyDescent="0.2">
      <c r="A120" s="465"/>
      <c r="B120" s="465"/>
      <c r="C120" s="465"/>
      <c r="D120" s="465"/>
      <c r="E120" s="465"/>
    </row>
    <row r="121" spans="1:5" x14ac:dyDescent="0.2">
      <c r="A121" s="465"/>
      <c r="B121" s="465"/>
      <c r="C121" s="465"/>
      <c r="D121" s="465"/>
      <c r="E121" s="465"/>
    </row>
    <row r="122" spans="1:5" x14ac:dyDescent="0.2">
      <c r="A122" s="465"/>
      <c r="B122" s="465"/>
      <c r="C122" s="465"/>
      <c r="D122" s="465"/>
      <c r="E122" s="465"/>
    </row>
    <row r="123" spans="1:5" x14ac:dyDescent="0.2">
      <c r="A123" s="465"/>
      <c r="B123" s="465"/>
      <c r="C123" s="465"/>
      <c r="D123" s="465"/>
      <c r="E123" s="465"/>
    </row>
    <row r="124" spans="1:5" x14ac:dyDescent="0.2">
      <c r="A124" s="465"/>
      <c r="B124" s="465"/>
      <c r="C124" s="465"/>
      <c r="D124" s="465"/>
      <c r="E124" s="465"/>
    </row>
    <row r="125" spans="1:5" x14ac:dyDescent="0.2">
      <c r="A125" s="465"/>
      <c r="B125" s="465"/>
      <c r="C125" s="465"/>
      <c r="D125" s="465"/>
      <c r="E125" s="465"/>
    </row>
    <row r="126" spans="1:5" x14ac:dyDescent="0.2">
      <c r="A126" s="465"/>
      <c r="B126" s="465"/>
      <c r="C126" s="465"/>
      <c r="D126" s="465"/>
      <c r="E126" s="465"/>
    </row>
    <row r="127" spans="1:5" x14ac:dyDescent="0.2">
      <c r="A127" s="465"/>
      <c r="B127" s="465"/>
      <c r="C127" s="465"/>
      <c r="D127" s="465"/>
      <c r="E127" s="465"/>
    </row>
    <row r="128" spans="1:5" x14ac:dyDescent="0.2">
      <c r="A128" s="465"/>
      <c r="B128" s="465"/>
      <c r="C128" s="465"/>
      <c r="D128" s="465"/>
      <c r="E128" s="465"/>
    </row>
    <row r="129" spans="1:5" x14ac:dyDescent="0.2">
      <c r="A129" s="465"/>
      <c r="B129" s="465"/>
      <c r="C129" s="465"/>
      <c r="D129" s="465"/>
      <c r="E129" s="465"/>
    </row>
    <row r="130" spans="1:5" x14ac:dyDescent="0.2">
      <c r="A130" s="465"/>
      <c r="B130" s="465"/>
      <c r="C130" s="465"/>
      <c r="D130" s="465"/>
      <c r="E130" s="465"/>
    </row>
    <row r="131" spans="1:5" x14ac:dyDescent="0.2">
      <c r="A131" s="465"/>
      <c r="B131" s="465"/>
      <c r="C131" s="465"/>
      <c r="D131" s="465"/>
      <c r="E131" s="465"/>
    </row>
    <row r="132" spans="1:5" x14ac:dyDescent="0.2">
      <c r="A132" s="465"/>
      <c r="B132" s="465"/>
      <c r="C132" s="465"/>
      <c r="D132" s="465"/>
      <c r="E132" s="465"/>
    </row>
    <row r="133" spans="1:5" x14ac:dyDescent="0.2">
      <c r="A133" s="465"/>
      <c r="B133" s="465"/>
      <c r="C133" s="465"/>
      <c r="D133" s="465"/>
      <c r="E133" s="465"/>
    </row>
    <row r="134" spans="1:5" x14ac:dyDescent="0.2">
      <c r="A134" s="465"/>
      <c r="B134" s="465"/>
      <c r="C134" s="465"/>
      <c r="D134" s="465"/>
      <c r="E134" s="465"/>
    </row>
    <row r="135" spans="1:5" x14ac:dyDescent="0.2">
      <c r="A135" s="465"/>
      <c r="B135" s="465"/>
      <c r="C135" s="465"/>
      <c r="D135" s="465"/>
      <c r="E135" s="465"/>
    </row>
    <row r="136" spans="1:5" x14ac:dyDescent="0.2">
      <c r="A136" s="465"/>
      <c r="B136" s="465"/>
      <c r="C136" s="465"/>
      <c r="D136" s="465"/>
      <c r="E136" s="465"/>
    </row>
    <row r="137" spans="1:5" x14ac:dyDescent="0.2">
      <c r="A137" s="465"/>
      <c r="B137" s="465"/>
      <c r="C137" s="465"/>
      <c r="D137" s="465"/>
      <c r="E137" s="465"/>
    </row>
    <row r="138" spans="1:5" x14ac:dyDescent="0.2">
      <c r="A138" s="465"/>
      <c r="B138" s="465"/>
      <c r="C138" s="465"/>
      <c r="D138" s="465"/>
      <c r="E138" s="465"/>
    </row>
    <row r="139" spans="1:5" x14ac:dyDescent="0.2">
      <c r="A139" s="465"/>
      <c r="B139" s="465"/>
      <c r="C139" s="465"/>
      <c r="D139" s="465"/>
      <c r="E139" s="465"/>
    </row>
    <row r="140" spans="1:5" x14ac:dyDescent="0.2">
      <c r="A140" s="465"/>
      <c r="B140" s="465"/>
      <c r="C140" s="465"/>
      <c r="D140" s="465"/>
      <c r="E140" s="465"/>
    </row>
    <row r="141" spans="1:5" x14ac:dyDescent="0.2">
      <c r="A141" s="465"/>
      <c r="B141" s="465"/>
      <c r="C141" s="465"/>
      <c r="D141" s="465"/>
      <c r="E141" s="465"/>
    </row>
    <row r="142" spans="1:5" x14ac:dyDescent="0.2">
      <c r="A142" s="465"/>
      <c r="B142" s="465"/>
      <c r="C142" s="465"/>
      <c r="D142" s="465"/>
      <c r="E142" s="465"/>
    </row>
    <row r="143" spans="1:5" x14ac:dyDescent="0.2">
      <c r="A143" s="465"/>
      <c r="B143" s="465"/>
      <c r="C143" s="465"/>
      <c r="D143" s="465"/>
      <c r="E143" s="465"/>
    </row>
    <row r="144" spans="1:5" x14ac:dyDescent="0.2">
      <c r="A144" s="465"/>
      <c r="B144" s="465"/>
      <c r="C144" s="465"/>
      <c r="D144" s="465"/>
      <c r="E144" s="465"/>
    </row>
    <row r="145" spans="1:5" x14ac:dyDescent="0.2">
      <c r="A145" s="465"/>
      <c r="B145" s="465"/>
      <c r="C145" s="465"/>
      <c r="D145" s="465"/>
      <c r="E145" s="465"/>
    </row>
    <row r="146" spans="1:5" x14ac:dyDescent="0.2">
      <c r="A146" s="465"/>
      <c r="B146" s="465"/>
      <c r="C146" s="465"/>
      <c r="D146" s="465"/>
      <c r="E146" s="465"/>
    </row>
    <row r="147" spans="1:5" x14ac:dyDescent="0.2">
      <c r="A147" s="465"/>
      <c r="B147" s="465"/>
      <c r="C147" s="465"/>
      <c r="D147" s="465"/>
      <c r="E147" s="465"/>
    </row>
    <row r="148" spans="1:5" x14ac:dyDescent="0.2">
      <c r="A148" s="465"/>
      <c r="B148" s="465"/>
      <c r="C148" s="465"/>
      <c r="D148" s="465"/>
      <c r="E148" s="465"/>
    </row>
    <row r="149" spans="1:5" x14ac:dyDescent="0.2">
      <c r="A149" s="465"/>
      <c r="B149" s="465"/>
      <c r="C149" s="465"/>
      <c r="D149" s="465"/>
      <c r="E149" s="465"/>
    </row>
    <row r="150" spans="1:5" x14ac:dyDescent="0.2">
      <c r="A150" s="465"/>
      <c r="B150" s="465"/>
      <c r="C150" s="465"/>
      <c r="D150" s="465"/>
      <c r="E150" s="465"/>
    </row>
    <row r="151" spans="1:5" x14ac:dyDescent="0.2">
      <c r="A151" s="465"/>
      <c r="B151" s="465"/>
      <c r="C151" s="465"/>
      <c r="D151" s="465"/>
      <c r="E151" s="465"/>
    </row>
    <row r="152" spans="1:5" x14ac:dyDescent="0.2">
      <c r="A152" s="465"/>
      <c r="B152" s="465"/>
      <c r="C152" s="465"/>
      <c r="D152" s="465"/>
      <c r="E152" s="465"/>
    </row>
    <row r="153" spans="1:5" x14ac:dyDescent="0.2">
      <c r="A153" s="465"/>
      <c r="B153" s="465"/>
      <c r="C153" s="465"/>
      <c r="D153" s="465"/>
      <c r="E153" s="465"/>
    </row>
    <row r="154" spans="1:5" x14ac:dyDescent="0.2">
      <c r="A154" s="465"/>
      <c r="B154" s="465"/>
      <c r="C154" s="465"/>
      <c r="D154" s="465"/>
      <c r="E154" s="465"/>
    </row>
    <row r="155" spans="1:5" x14ac:dyDescent="0.2">
      <c r="A155" s="465"/>
      <c r="B155" s="465"/>
      <c r="C155" s="465"/>
      <c r="D155" s="465"/>
      <c r="E155" s="465"/>
    </row>
    <row r="156" spans="1:5" x14ac:dyDescent="0.2">
      <c r="A156" s="465"/>
      <c r="B156" s="465"/>
      <c r="C156" s="465"/>
      <c r="D156" s="465"/>
      <c r="E156" s="465"/>
    </row>
    <row r="157" spans="1:5" x14ac:dyDescent="0.2">
      <c r="A157" s="465"/>
      <c r="B157" s="465"/>
      <c r="C157" s="465"/>
      <c r="D157" s="465"/>
      <c r="E157" s="465"/>
    </row>
    <row r="158" spans="1:5" x14ac:dyDescent="0.2">
      <c r="A158" s="465"/>
      <c r="B158" s="465"/>
      <c r="C158" s="465"/>
      <c r="D158" s="465"/>
      <c r="E158" s="465"/>
    </row>
    <row r="159" spans="1:5" x14ac:dyDescent="0.2">
      <c r="A159" s="465"/>
      <c r="B159" s="465"/>
      <c r="C159" s="465"/>
      <c r="D159" s="465"/>
      <c r="E159" s="465"/>
    </row>
    <row r="160" spans="1:5" x14ac:dyDescent="0.2">
      <c r="A160" s="465"/>
      <c r="B160" s="465"/>
      <c r="C160" s="465"/>
      <c r="D160" s="465"/>
      <c r="E160" s="465"/>
    </row>
    <row r="161" spans="1:5" x14ac:dyDescent="0.2">
      <c r="A161" s="465"/>
      <c r="B161" s="465"/>
      <c r="C161" s="465"/>
      <c r="D161" s="465"/>
      <c r="E161" s="465"/>
    </row>
    <row r="162" spans="1:5" x14ac:dyDescent="0.2">
      <c r="A162" s="465"/>
      <c r="B162" s="465"/>
      <c r="C162" s="465"/>
      <c r="D162" s="465"/>
      <c r="E162" s="465"/>
    </row>
    <row r="163" spans="1:5" x14ac:dyDescent="0.2">
      <c r="A163" s="465"/>
      <c r="B163" s="465"/>
      <c r="C163" s="465"/>
      <c r="D163" s="465"/>
      <c r="E163" s="465"/>
    </row>
    <row r="164" spans="1:5" x14ac:dyDescent="0.2">
      <c r="A164" s="465"/>
      <c r="B164" s="465"/>
      <c r="C164" s="465"/>
      <c r="D164" s="465"/>
      <c r="E164" s="465"/>
    </row>
    <row r="165" spans="1:5" x14ac:dyDescent="0.2">
      <c r="A165" s="465"/>
      <c r="B165" s="465"/>
      <c r="C165" s="465"/>
      <c r="D165" s="465"/>
      <c r="E165" s="465"/>
    </row>
    <row r="166" spans="1:5" x14ac:dyDescent="0.2">
      <c r="A166" s="465"/>
      <c r="B166" s="465"/>
      <c r="C166" s="465"/>
      <c r="D166" s="465"/>
      <c r="E166" s="465"/>
    </row>
    <row r="167" spans="1:5" x14ac:dyDescent="0.2">
      <c r="A167" s="465"/>
      <c r="B167" s="465"/>
      <c r="C167" s="465"/>
      <c r="D167" s="465"/>
      <c r="E167" s="465"/>
    </row>
    <row r="168" spans="1:5" x14ac:dyDescent="0.2">
      <c r="A168" s="465"/>
      <c r="B168" s="465"/>
      <c r="C168" s="465"/>
      <c r="D168" s="465"/>
      <c r="E168" s="465"/>
    </row>
    <row r="169" spans="1:5" x14ac:dyDescent="0.2">
      <c r="A169" s="465"/>
      <c r="B169" s="465"/>
      <c r="C169" s="465"/>
      <c r="D169" s="465"/>
      <c r="E169" s="465"/>
    </row>
    <row r="170" spans="1:5" x14ac:dyDescent="0.2">
      <c r="A170" s="465"/>
      <c r="B170" s="465"/>
      <c r="C170" s="465"/>
      <c r="D170" s="465"/>
      <c r="E170" s="465"/>
    </row>
    <row r="171" spans="1:5" x14ac:dyDescent="0.2">
      <c r="A171" s="465"/>
      <c r="B171" s="465"/>
      <c r="C171" s="465"/>
      <c r="D171" s="465"/>
      <c r="E171" s="465"/>
    </row>
    <row r="172" spans="1:5" x14ac:dyDescent="0.2">
      <c r="A172" s="465"/>
      <c r="B172" s="465"/>
      <c r="C172" s="465"/>
      <c r="D172" s="465"/>
      <c r="E172" s="465"/>
    </row>
    <row r="173" spans="1:5" x14ac:dyDescent="0.2">
      <c r="A173" s="465"/>
      <c r="B173" s="465"/>
      <c r="C173" s="465"/>
      <c r="D173" s="465"/>
      <c r="E173" s="465"/>
    </row>
    <row r="174" spans="1:5" x14ac:dyDescent="0.2">
      <c r="A174" s="465"/>
      <c r="B174" s="465"/>
      <c r="C174" s="465"/>
      <c r="D174" s="465"/>
      <c r="E174" s="465"/>
    </row>
    <row r="175" spans="1:5" x14ac:dyDescent="0.2">
      <c r="A175" s="465"/>
      <c r="B175" s="465"/>
      <c r="C175" s="465"/>
      <c r="D175" s="465"/>
      <c r="E175" s="465"/>
    </row>
    <row r="176" spans="1:5" x14ac:dyDescent="0.2">
      <c r="A176" s="465"/>
      <c r="B176" s="465"/>
      <c r="C176" s="465"/>
      <c r="D176" s="465"/>
      <c r="E176" s="465"/>
    </row>
    <row r="177" spans="1:5" x14ac:dyDescent="0.2">
      <c r="A177" s="465"/>
      <c r="B177" s="465"/>
      <c r="C177" s="465"/>
      <c r="D177" s="465"/>
      <c r="E177" s="465"/>
    </row>
    <row r="178" spans="1:5" x14ac:dyDescent="0.2">
      <c r="A178" s="465"/>
      <c r="B178" s="465"/>
      <c r="C178" s="465"/>
      <c r="D178" s="465"/>
      <c r="E178" s="465"/>
    </row>
    <row r="179" spans="1:5" x14ac:dyDescent="0.2">
      <c r="A179" s="465"/>
      <c r="B179" s="465"/>
      <c r="C179" s="465"/>
      <c r="D179" s="465"/>
      <c r="E179" s="465"/>
    </row>
    <row r="180" spans="1:5" x14ac:dyDescent="0.2">
      <c r="A180" s="465"/>
      <c r="B180" s="465"/>
      <c r="C180" s="465"/>
      <c r="D180" s="465"/>
      <c r="E180" s="465"/>
    </row>
    <row r="181" spans="1:5" x14ac:dyDescent="0.2">
      <c r="A181" s="465"/>
      <c r="B181" s="465"/>
      <c r="C181" s="465"/>
      <c r="D181" s="465"/>
      <c r="E181" s="465"/>
    </row>
    <row r="182" spans="1:5" x14ac:dyDescent="0.2">
      <c r="A182" s="465"/>
      <c r="B182" s="465"/>
      <c r="C182" s="465"/>
      <c r="D182" s="465"/>
      <c r="E182" s="465"/>
    </row>
    <row r="183" spans="1:5" x14ac:dyDescent="0.2">
      <c r="A183" s="465"/>
      <c r="B183" s="465"/>
      <c r="C183" s="465"/>
      <c r="D183" s="465"/>
      <c r="E183" s="465"/>
    </row>
    <row r="184" spans="1:5" x14ac:dyDescent="0.2">
      <c r="A184" s="465"/>
      <c r="B184" s="465"/>
      <c r="C184" s="465"/>
      <c r="D184" s="465"/>
      <c r="E184" s="465"/>
    </row>
    <row r="185" spans="1:5" x14ac:dyDescent="0.2">
      <c r="A185" s="465"/>
      <c r="B185" s="465"/>
      <c r="C185" s="465"/>
      <c r="D185" s="465"/>
      <c r="E185" s="465"/>
    </row>
    <row r="186" spans="1:5" x14ac:dyDescent="0.2">
      <c r="A186" s="465"/>
      <c r="B186" s="465"/>
      <c r="C186" s="465"/>
      <c r="D186" s="465"/>
      <c r="E186" s="465"/>
    </row>
    <row r="187" spans="1:5" x14ac:dyDescent="0.2">
      <c r="A187" s="465"/>
      <c r="B187" s="465"/>
      <c r="C187" s="465"/>
      <c r="D187" s="465"/>
      <c r="E187" s="465"/>
    </row>
    <row r="188" spans="1:5" x14ac:dyDescent="0.2">
      <c r="A188" s="465"/>
      <c r="B188" s="465"/>
      <c r="C188" s="465"/>
      <c r="D188" s="465"/>
      <c r="E188" s="465"/>
    </row>
    <row r="189" spans="1:5" x14ac:dyDescent="0.2">
      <c r="A189" s="465"/>
      <c r="B189" s="465"/>
      <c r="C189" s="465"/>
      <c r="D189" s="465"/>
      <c r="E189" s="465"/>
    </row>
    <row r="190" spans="1:5" x14ac:dyDescent="0.2">
      <c r="A190" s="465"/>
      <c r="B190" s="465"/>
      <c r="C190" s="465"/>
      <c r="D190" s="465"/>
      <c r="E190" s="465"/>
    </row>
    <row r="191" spans="1:5" x14ac:dyDescent="0.2">
      <c r="A191" s="465"/>
      <c r="B191" s="465"/>
      <c r="C191" s="465"/>
      <c r="D191" s="465"/>
      <c r="E191" s="465"/>
    </row>
    <row r="192" spans="1:5" x14ac:dyDescent="0.2">
      <c r="A192" s="465"/>
      <c r="B192" s="465"/>
      <c r="C192" s="465"/>
      <c r="D192" s="465"/>
      <c r="E192" s="465"/>
    </row>
    <row r="193" spans="1:5" x14ac:dyDescent="0.2">
      <c r="A193" s="465"/>
      <c r="B193" s="465"/>
      <c r="C193" s="465"/>
      <c r="D193" s="465"/>
      <c r="E193" s="465"/>
    </row>
    <row r="194" spans="1:5" x14ac:dyDescent="0.2">
      <c r="A194" s="465"/>
      <c r="B194" s="465"/>
      <c r="C194" s="465"/>
      <c r="D194" s="465"/>
      <c r="E194" s="465"/>
    </row>
    <row r="195" spans="1:5" x14ac:dyDescent="0.2">
      <c r="A195" s="465"/>
      <c r="B195" s="465"/>
      <c r="C195" s="465"/>
      <c r="D195" s="465"/>
      <c r="E195" s="465"/>
    </row>
    <row r="196" spans="1:5" x14ac:dyDescent="0.2">
      <c r="A196" s="465"/>
      <c r="B196" s="465"/>
      <c r="C196" s="465"/>
      <c r="D196" s="465"/>
      <c r="E196" s="465"/>
    </row>
    <row r="197" spans="1:5" x14ac:dyDescent="0.2">
      <c r="A197" s="465"/>
      <c r="B197" s="465"/>
      <c r="C197" s="465"/>
      <c r="D197" s="465"/>
      <c r="E197" s="465"/>
    </row>
    <row r="198" spans="1:5" x14ac:dyDescent="0.2">
      <c r="A198" s="465"/>
      <c r="B198" s="465"/>
      <c r="C198" s="465"/>
      <c r="D198" s="465"/>
      <c r="E198" s="465"/>
    </row>
    <row r="199" spans="1:5" x14ac:dyDescent="0.2">
      <c r="A199" s="465"/>
      <c r="B199" s="465"/>
      <c r="C199" s="465"/>
      <c r="D199" s="465"/>
      <c r="E199" s="465"/>
    </row>
    <row r="200" spans="1:5" x14ac:dyDescent="0.2">
      <c r="A200" s="465"/>
      <c r="B200" s="465"/>
      <c r="C200" s="465"/>
      <c r="D200" s="465"/>
      <c r="E200" s="465"/>
    </row>
    <row r="201" spans="1:5" x14ac:dyDescent="0.2">
      <c r="A201" s="465"/>
      <c r="B201" s="465"/>
      <c r="C201" s="465"/>
      <c r="D201" s="465"/>
      <c r="E201" s="465"/>
    </row>
    <row r="202" spans="1:5" x14ac:dyDescent="0.2">
      <c r="A202" s="465"/>
      <c r="B202" s="465"/>
      <c r="C202" s="465"/>
      <c r="D202" s="465"/>
      <c r="E202" s="465"/>
    </row>
    <row r="203" spans="1:5" x14ac:dyDescent="0.2">
      <c r="A203" s="465"/>
      <c r="B203" s="465"/>
      <c r="C203" s="465"/>
      <c r="D203" s="465"/>
      <c r="E203" s="465"/>
    </row>
    <row r="204" spans="1:5" x14ac:dyDescent="0.2">
      <c r="A204" s="465"/>
      <c r="B204" s="465"/>
      <c r="C204" s="465"/>
      <c r="D204" s="465"/>
      <c r="E204" s="465"/>
    </row>
    <row r="205" spans="1:5" x14ac:dyDescent="0.2">
      <c r="A205" s="465"/>
      <c r="B205" s="465"/>
      <c r="C205" s="465"/>
      <c r="D205" s="465"/>
      <c r="E205" s="465"/>
    </row>
    <row r="206" spans="1:5" x14ac:dyDescent="0.2">
      <c r="A206" s="465"/>
      <c r="B206" s="465"/>
      <c r="C206" s="465"/>
      <c r="D206" s="465"/>
      <c r="E206" s="465"/>
    </row>
    <row r="207" spans="1:5" x14ac:dyDescent="0.2">
      <c r="A207" s="465"/>
      <c r="B207" s="465"/>
      <c r="C207" s="465"/>
      <c r="D207" s="465"/>
      <c r="E207" s="465"/>
    </row>
    <row r="208" spans="1:5" x14ac:dyDescent="0.2">
      <c r="A208" s="465"/>
      <c r="B208" s="465"/>
      <c r="C208" s="465"/>
      <c r="D208" s="465"/>
      <c r="E208" s="465"/>
    </row>
    <row r="209" spans="1:5" x14ac:dyDescent="0.2">
      <c r="A209" s="465"/>
      <c r="B209" s="465"/>
      <c r="C209" s="465"/>
      <c r="D209" s="465"/>
      <c r="E209" s="465"/>
    </row>
    <row r="210" spans="1:5" x14ac:dyDescent="0.2">
      <c r="A210" s="465"/>
      <c r="B210" s="465"/>
      <c r="C210" s="465"/>
      <c r="D210" s="465"/>
      <c r="E210" s="465"/>
    </row>
    <row r="211" spans="1:5" x14ac:dyDescent="0.2">
      <c r="A211" s="465"/>
      <c r="B211" s="465"/>
      <c r="C211" s="465"/>
      <c r="D211" s="465"/>
      <c r="E211" s="465"/>
    </row>
    <row r="212" spans="1:5" x14ac:dyDescent="0.2">
      <c r="A212" s="465"/>
      <c r="B212" s="465"/>
      <c r="C212" s="465"/>
      <c r="D212" s="465"/>
      <c r="E212" s="465"/>
    </row>
    <row r="213" spans="1:5" x14ac:dyDescent="0.2">
      <c r="A213" s="465"/>
      <c r="B213" s="465"/>
      <c r="C213" s="465"/>
      <c r="D213" s="465"/>
      <c r="E213" s="465"/>
    </row>
    <row r="214" spans="1:5" x14ac:dyDescent="0.2">
      <c r="A214" s="465"/>
      <c r="B214" s="465"/>
      <c r="C214" s="465"/>
      <c r="D214" s="465"/>
      <c r="E214" s="465"/>
    </row>
    <row r="215" spans="1:5" x14ac:dyDescent="0.2">
      <c r="A215" s="465"/>
      <c r="B215" s="465"/>
      <c r="C215" s="465"/>
      <c r="D215" s="465"/>
      <c r="E215" s="465"/>
    </row>
    <row r="216" spans="1:5" x14ac:dyDescent="0.2">
      <c r="A216" s="465"/>
      <c r="B216" s="465"/>
      <c r="C216" s="465"/>
      <c r="D216" s="465"/>
      <c r="E216" s="465"/>
    </row>
    <row r="217" spans="1:5" x14ac:dyDescent="0.2">
      <c r="A217" s="465"/>
      <c r="B217" s="465"/>
      <c r="C217" s="465"/>
      <c r="D217" s="465"/>
      <c r="E217" s="465"/>
    </row>
    <row r="218" spans="1:5" x14ac:dyDescent="0.2">
      <c r="A218" s="465"/>
      <c r="B218" s="465"/>
      <c r="C218" s="465"/>
      <c r="D218" s="465"/>
      <c r="E218" s="465"/>
    </row>
    <row r="219" spans="1:5" x14ac:dyDescent="0.2">
      <c r="A219" s="465"/>
      <c r="B219" s="465"/>
      <c r="C219" s="465"/>
      <c r="D219" s="465"/>
      <c r="E219" s="465"/>
    </row>
    <row r="220" spans="1:5" x14ac:dyDescent="0.2">
      <c r="A220" s="465"/>
      <c r="B220" s="465"/>
      <c r="C220" s="465"/>
      <c r="D220" s="465"/>
      <c r="E220" s="465"/>
    </row>
    <row r="221" spans="1:5" x14ac:dyDescent="0.2">
      <c r="A221" s="465"/>
      <c r="B221" s="465"/>
      <c r="C221" s="465"/>
      <c r="D221" s="465"/>
      <c r="E221" s="465"/>
    </row>
    <row r="222" spans="1:5" x14ac:dyDescent="0.2">
      <c r="A222" s="465"/>
      <c r="B222" s="465"/>
      <c r="C222" s="465"/>
      <c r="D222" s="465"/>
      <c r="E222" s="465"/>
    </row>
    <row r="223" spans="1:5" x14ac:dyDescent="0.2">
      <c r="A223" s="465"/>
      <c r="B223" s="465"/>
      <c r="C223" s="465"/>
      <c r="D223" s="465"/>
      <c r="E223" s="465"/>
    </row>
    <row r="224" spans="1:5" x14ac:dyDescent="0.2">
      <c r="A224" s="465"/>
      <c r="B224" s="465"/>
      <c r="C224" s="465"/>
      <c r="D224" s="465"/>
      <c r="E224" s="465"/>
    </row>
    <row r="225" spans="1:5" x14ac:dyDescent="0.2">
      <c r="A225" s="465"/>
      <c r="B225" s="465"/>
      <c r="C225" s="465"/>
      <c r="D225" s="465"/>
      <c r="E225" s="465"/>
    </row>
    <row r="226" spans="1:5" x14ac:dyDescent="0.2">
      <c r="A226" s="465"/>
      <c r="B226" s="465"/>
      <c r="C226" s="465"/>
      <c r="D226" s="465"/>
      <c r="E226" s="465"/>
    </row>
    <row r="227" spans="1:5" x14ac:dyDescent="0.2">
      <c r="A227" s="465"/>
      <c r="B227" s="465"/>
      <c r="C227" s="465"/>
      <c r="D227" s="465"/>
      <c r="E227" s="465"/>
    </row>
    <row r="228" spans="1:5" x14ac:dyDescent="0.2">
      <c r="A228" s="465"/>
      <c r="B228" s="465"/>
      <c r="C228" s="465"/>
      <c r="D228" s="465"/>
      <c r="E228" s="465"/>
    </row>
    <row r="229" spans="1:5" x14ac:dyDescent="0.2">
      <c r="A229" s="465"/>
      <c r="B229" s="465"/>
      <c r="C229" s="465"/>
      <c r="D229" s="465"/>
      <c r="E229" s="465"/>
    </row>
    <row r="230" spans="1:5" x14ac:dyDescent="0.2">
      <c r="A230" s="465"/>
      <c r="B230" s="465"/>
      <c r="C230" s="465"/>
      <c r="D230" s="465"/>
      <c r="E230" s="465"/>
    </row>
    <row r="231" spans="1:5" x14ac:dyDescent="0.2">
      <c r="A231" s="465"/>
      <c r="B231" s="465"/>
      <c r="C231" s="465"/>
      <c r="D231" s="465"/>
      <c r="E231" s="465"/>
    </row>
    <row r="232" spans="1:5" x14ac:dyDescent="0.2">
      <c r="A232" s="465"/>
      <c r="B232" s="465"/>
      <c r="C232" s="465"/>
      <c r="D232" s="465"/>
      <c r="E232" s="465"/>
    </row>
    <row r="233" spans="1:5" x14ac:dyDescent="0.2">
      <c r="A233" s="465"/>
      <c r="B233" s="465"/>
      <c r="C233" s="465"/>
      <c r="D233" s="465"/>
      <c r="E233" s="465"/>
    </row>
    <row r="234" spans="1:5" x14ac:dyDescent="0.2">
      <c r="A234" s="465"/>
      <c r="B234" s="465"/>
      <c r="C234" s="465"/>
      <c r="D234" s="465"/>
      <c r="E234" s="465"/>
    </row>
    <row r="235" spans="1:5" x14ac:dyDescent="0.2">
      <c r="A235" s="465"/>
      <c r="B235" s="465"/>
      <c r="C235" s="465"/>
      <c r="D235" s="465"/>
      <c r="E235" s="465"/>
    </row>
    <row r="236" spans="1:5" x14ac:dyDescent="0.2">
      <c r="A236" s="465"/>
      <c r="B236" s="465"/>
      <c r="C236" s="465"/>
      <c r="D236" s="465"/>
      <c r="E236" s="465"/>
    </row>
    <row r="237" spans="1:5" x14ac:dyDescent="0.2">
      <c r="A237" s="465"/>
      <c r="B237" s="465"/>
      <c r="C237" s="465"/>
      <c r="D237" s="465"/>
      <c r="E237" s="465"/>
    </row>
    <row r="238" spans="1:5" x14ac:dyDescent="0.2">
      <c r="A238" s="465"/>
      <c r="B238" s="465"/>
      <c r="C238" s="465"/>
      <c r="D238" s="465"/>
      <c r="E238" s="465"/>
    </row>
    <row r="239" spans="1:5" x14ac:dyDescent="0.2">
      <c r="A239" s="465"/>
      <c r="B239" s="465"/>
      <c r="C239" s="465"/>
      <c r="D239" s="465"/>
      <c r="E239" s="465"/>
    </row>
    <row r="240" spans="1:5" x14ac:dyDescent="0.2">
      <c r="A240" s="465"/>
      <c r="B240" s="465"/>
      <c r="C240" s="465"/>
      <c r="D240" s="465"/>
      <c r="E240" s="465"/>
    </row>
    <row r="241" spans="1:5" x14ac:dyDescent="0.2">
      <c r="A241" s="465"/>
      <c r="B241" s="465"/>
      <c r="C241" s="465"/>
      <c r="D241" s="465"/>
      <c r="E241" s="465"/>
    </row>
    <row r="242" spans="1:5" x14ac:dyDescent="0.2">
      <c r="A242" s="465"/>
      <c r="B242" s="465"/>
      <c r="C242" s="465"/>
      <c r="D242" s="465"/>
      <c r="E242" s="465"/>
    </row>
    <row r="243" spans="1:5" x14ac:dyDescent="0.2">
      <c r="A243" s="465"/>
      <c r="B243" s="465"/>
      <c r="C243" s="465"/>
      <c r="D243" s="465"/>
      <c r="E243" s="465"/>
    </row>
    <row r="244" spans="1:5" x14ac:dyDescent="0.2">
      <c r="A244" s="465"/>
      <c r="B244" s="465"/>
      <c r="C244" s="465"/>
      <c r="D244" s="465"/>
      <c r="E244" s="465"/>
    </row>
    <row r="245" spans="1:5" x14ac:dyDescent="0.2">
      <c r="A245" s="465"/>
      <c r="B245" s="465"/>
      <c r="C245" s="465"/>
      <c r="D245" s="465"/>
      <c r="E245" s="465"/>
    </row>
    <row r="246" spans="1:5" x14ac:dyDescent="0.2">
      <c r="A246" s="465"/>
      <c r="B246" s="465"/>
      <c r="C246" s="465"/>
      <c r="D246" s="465"/>
      <c r="E246" s="465"/>
    </row>
    <row r="247" spans="1:5" x14ac:dyDescent="0.2">
      <c r="A247" s="465"/>
      <c r="B247" s="465"/>
      <c r="C247" s="465"/>
      <c r="D247" s="465"/>
      <c r="E247" s="465"/>
    </row>
    <row r="248" spans="1:5" x14ac:dyDescent="0.2">
      <c r="A248" s="465"/>
      <c r="B248" s="465"/>
      <c r="C248" s="465"/>
      <c r="D248" s="465"/>
      <c r="E248" s="465"/>
    </row>
    <row r="249" spans="1:5" x14ac:dyDescent="0.2">
      <c r="A249" s="465"/>
      <c r="B249" s="465"/>
      <c r="C249" s="465"/>
      <c r="D249" s="465"/>
      <c r="E249" s="465"/>
    </row>
    <row r="250" spans="1:5" x14ac:dyDescent="0.2">
      <c r="A250" s="465"/>
      <c r="B250" s="465"/>
      <c r="C250" s="465"/>
      <c r="D250" s="465"/>
      <c r="E250" s="465"/>
    </row>
    <row r="251" spans="1:5" x14ac:dyDescent="0.2">
      <c r="A251" s="465"/>
      <c r="B251" s="465"/>
      <c r="C251" s="465"/>
      <c r="D251" s="465"/>
      <c r="E251" s="465"/>
    </row>
    <row r="252" spans="1:5" x14ac:dyDescent="0.2">
      <c r="A252" s="465"/>
      <c r="B252" s="465"/>
      <c r="C252" s="465"/>
      <c r="D252" s="465"/>
      <c r="E252" s="465"/>
    </row>
    <row r="253" spans="1:5" x14ac:dyDescent="0.2">
      <c r="A253" s="465"/>
      <c r="B253" s="465"/>
      <c r="C253" s="465"/>
      <c r="D253" s="465"/>
      <c r="E253" s="465"/>
    </row>
    <row r="254" spans="1:5" x14ac:dyDescent="0.2">
      <c r="A254" s="465"/>
      <c r="B254" s="465"/>
      <c r="C254" s="465"/>
      <c r="D254" s="465"/>
      <c r="E254" s="465"/>
    </row>
    <row r="255" spans="1:5" x14ac:dyDescent="0.2">
      <c r="A255" s="465"/>
      <c r="B255" s="465"/>
      <c r="C255" s="465"/>
      <c r="D255" s="465"/>
      <c r="E255" s="465"/>
    </row>
    <row r="256" spans="1:5" x14ac:dyDescent="0.2">
      <c r="A256" s="465"/>
      <c r="B256" s="465"/>
      <c r="C256" s="465"/>
      <c r="D256" s="465"/>
      <c r="E256" s="465"/>
    </row>
    <row r="257" spans="1:5" x14ac:dyDescent="0.2">
      <c r="A257" s="465"/>
      <c r="B257" s="465"/>
      <c r="C257" s="465"/>
      <c r="D257" s="465"/>
      <c r="E257" s="465"/>
    </row>
    <row r="258" spans="1:5" x14ac:dyDescent="0.2">
      <c r="A258" s="465"/>
      <c r="B258" s="465"/>
      <c r="C258" s="465"/>
      <c r="D258" s="465"/>
      <c r="E258" s="465"/>
    </row>
    <row r="259" spans="1:5" x14ac:dyDescent="0.2">
      <c r="A259" s="465"/>
      <c r="B259" s="465"/>
      <c r="C259" s="465"/>
      <c r="D259" s="465"/>
      <c r="E259" s="465"/>
    </row>
    <row r="260" spans="1:5" x14ac:dyDescent="0.2">
      <c r="A260" s="465"/>
      <c r="B260" s="465"/>
      <c r="C260" s="465"/>
      <c r="D260" s="465"/>
      <c r="E260" s="465"/>
    </row>
    <row r="261" spans="1:5" x14ac:dyDescent="0.2">
      <c r="A261" s="465"/>
      <c r="B261" s="465"/>
      <c r="C261" s="465"/>
      <c r="D261" s="465"/>
      <c r="E261" s="465"/>
    </row>
    <row r="262" spans="1:5" x14ac:dyDescent="0.2">
      <c r="A262" s="465"/>
      <c r="B262" s="465"/>
      <c r="C262" s="465"/>
      <c r="D262" s="465"/>
      <c r="E262" s="465"/>
    </row>
    <row r="263" spans="1:5" x14ac:dyDescent="0.2">
      <c r="A263" s="465"/>
      <c r="B263" s="465"/>
      <c r="C263" s="465"/>
      <c r="D263" s="465"/>
      <c r="E263" s="465"/>
    </row>
    <row r="264" spans="1:5" x14ac:dyDescent="0.2">
      <c r="A264" s="465"/>
      <c r="B264" s="465"/>
      <c r="C264" s="465"/>
      <c r="D264" s="465"/>
      <c r="E264" s="465"/>
    </row>
    <row r="265" spans="1:5" x14ac:dyDescent="0.2">
      <c r="A265" s="465"/>
      <c r="B265" s="465"/>
      <c r="C265" s="465"/>
      <c r="D265" s="465"/>
      <c r="E265" s="465"/>
    </row>
    <row r="266" spans="1:5" x14ac:dyDescent="0.2">
      <c r="A266" s="465"/>
      <c r="B266" s="465"/>
      <c r="C266" s="465"/>
      <c r="D266" s="465"/>
      <c r="E266" s="465"/>
    </row>
    <row r="267" spans="1:5" x14ac:dyDescent="0.2">
      <c r="A267" s="465"/>
      <c r="B267" s="465"/>
      <c r="C267" s="465"/>
      <c r="D267" s="465"/>
      <c r="E267" s="465"/>
    </row>
    <row r="268" spans="1:5" x14ac:dyDescent="0.2">
      <c r="A268" s="465"/>
      <c r="B268" s="465"/>
      <c r="C268" s="465"/>
      <c r="D268" s="465"/>
      <c r="E268" s="465"/>
    </row>
    <row r="269" spans="1:5" x14ac:dyDescent="0.2">
      <c r="A269" s="465"/>
      <c r="B269" s="465"/>
      <c r="C269" s="465"/>
      <c r="D269" s="465"/>
      <c r="E269" s="465"/>
    </row>
    <row r="270" spans="1:5" x14ac:dyDescent="0.2">
      <c r="A270" s="465"/>
      <c r="B270" s="465"/>
      <c r="C270" s="465"/>
      <c r="D270" s="465"/>
      <c r="E270" s="465"/>
    </row>
    <row r="271" spans="1:5" x14ac:dyDescent="0.2">
      <c r="A271" s="465"/>
      <c r="B271" s="465"/>
      <c r="C271" s="465"/>
      <c r="D271" s="465"/>
      <c r="E271" s="465"/>
    </row>
    <row r="272" spans="1:5" x14ac:dyDescent="0.2">
      <c r="A272" s="465"/>
      <c r="B272" s="465"/>
      <c r="C272" s="465"/>
      <c r="D272" s="465"/>
      <c r="E272" s="465"/>
    </row>
    <row r="273" spans="1:5" x14ac:dyDescent="0.2">
      <c r="A273" s="465"/>
      <c r="B273" s="465"/>
      <c r="C273" s="465"/>
      <c r="D273" s="465"/>
      <c r="E273" s="465"/>
    </row>
    <row r="274" spans="1:5" x14ac:dyDescent="0.2">
      <c r="A274" s="465"/>
      <c r="B274" s="465"/>
      <c r="C274" s="465"/>
      <c r="D274" s="465"/>
      <c r="E274" s="465"/>
    </row>
    <row r="275" spans="1:5" x14ac:dyDescent="0.2">
      <c r="A275" s="465"/>
      <c r="B275" s="465"/>
      <c r="C275" s="465"/>
      <c r="D275" s="465"/>
      <c r="E275" s="465"/>
    </row>
    <row r="276" spans="1:5" x14ac:dyDescent="0.2">
      <c r="A276" s="465"/>
      <c r="B276" s="465"/>
      <c r="C276" s="465"/>
      <c r="D276" s="465"/>
      <c r="E276" s="465"/>
    </row>
    <row r="277" spans="1:5" x14ac:dyDescent="0.2">
      <c r="A277" s="465"/>
      <c r="B277" s="465"/>
      <c r="C277" s="465"/>
      <c r="D277" s="465"/>
      <c r="E277" s="465"/>
    </row>
    <row r="278" spans="1:5" x14ac:dyDescent="0.2">
      <c r="A278" s="465"/>
      <c r="B278" s="465"/>
      <c r="C278" s="465"/>
      <c r="D278" s="465"/>
      <c r="E278" s="465"/>
    </row>
    <row r="279" spans="1:5" x14ac:dyDescent="0.2">
      <c r="A279" s="465"/>
      <c r="B279" s="465"/>
      <c r="C279" s="465"/>
      <c r="D279" s="465"/>
      <c r="E279" s="465"/>
    </row>
    <row r="280" spans="1:5" x14ac:dyDescent="0.2">
      <c r="A280" s="465"/>
      <c r="B280" s="465"/>
      <c r="C280" s="465"/>
      <c r="D280" s="465"/>
      <c r="E280" s="465"/>
    </row>
    <row r="281" spans="1:5" x14ac:dyDescent="0.2">
      <c r="A281" s="465"/>
      <c r="B281" s="465"/>
      <c r="C281" s="465"/>
      <c r="D281" s="465"/>
      <c r="E281" s="465"/>
    </row>
    <row r="282" spans="1:5" x14ac:dyDescent="0.2">
      <c r="A282" s="465"/>
      <c r="B282" s="465"/>
      <c r="C282" s="465"/>
      <c r="D282" s="465"/>
      <c r="E282" s="465"/>
    </row>
    <row r="283" spans="1:5" x14ac:dyDescent="0.2">
      <c r="A283" s="465"/>
      <c r="B283" s="465"/>
      <c r="C283" s="465"/>
      <c r="D283" s="465"/>
      <c r="E283" s="465"/>
    </row>
    <row r="284" spans="1:5" x14ac:dyDescent="0.2">
      <c r="A284" s="465"/>
      <c r="B284" s="465"/>
      <c r="C284" s="465"/>
      <c r="D284" s="465"/>
      <c r="E284" s="465"/>
    </row>
    <row r="285" spans="1:5" x14ac:dyDescent="0.2">
      <c r="A285" s="465"/>
      <c r="B285" s="465"/>
      <c r="C285" s="465"/>
      <c r="D285" s="465"/>
      <c r="E285" s="465"/>
    </row>
    <row r="286" spans="1:5" x14ac:dyDescent="0.2">
      <c r="A286" s="465"/>
      <c r="B286" s="465"/>
      <c r="C286" s="465"/>
      <c r="D286" s="465"/>
      <c r="E286" s="465"/>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3" customWidth="1"/>
    <col min="2" max="4" width="13.75" style="452" customWidth="1"/>
    <col min="5" max="7" width="13.75" style="487" customWidth="1"/>
    <col min="8" max="8" width="13.75" style="475" customWidth="1"/>
    <col min="9" max="14" width="13.75" style="487" customWidth="1"/>
    <col min="15" max="16384" width="11" style="452"/>
  </cols>
  <sheetData>
    <row r="1" spans="1:14" s="474" customFormat="1" ht="15" customHeight="1" x14ac:dyDescent="0.2">
      <c r="E1" s="475"/>
      <c r="F1" s="475"/>
      <c r="G1" s="475"/>
      <c r="H1" s="475"/>
      <c r="I1" s="475"/>
      <c r="J1" s="475"/>
      <c r="K1" s="475"/>
      <c r="L1" s="475"/>
      <c r="M1" s="475"/>
      <c r="N1" s="475"/>
    </row>
    <row r="2" spans="1:14" s="474" customFormat="1" ht="15" customHeight="1" x14ac:dyDescent="0.2">
      <c r="A2" s="476" t="s">
        <v>65</v>
      </c>
      <c r="E2" s="475"/>
      <c r="F2" s="475"/>
      <c r="G2" s="475"/>
      <c r="H2" s="475"/>
      <c r="I2" s="475"/>
      <c r="J2" s="475"/>
      <c r="K2" s="475"/>
      <c r="L2" s="475"/>
      <c r="M2" s="475"/>
      <c r="N2" s="475"/>
    </row>
    <row r="3" spans="1:14" s="474" customFormat="1" ht="15" customHeight="1" x14ac:dyDescent="0.2">
      <c r="E3" s="475"/>
      <c r="F3" s="475"/>
      <c r="G3" s="475"/>
      <c r="H3" s="475"/>
      <c r="I3" s="475"/>
      <c r="J3" s="475"/>
      <c r="K3" s="475"/>
      <c r="L3" s="475"/>
      <c r="M3" s="475"/>
      <c r="N3" s="475"/>
    </row>
    <row r="4" spans="1:14" s="474" customFormat="1" ht="15" customHeight="1" x14ac:dyDescent="0.2">
      <c r="B4" s="676" t="s">
        <v>436</v>
      </c>
      <c r="C4" s="676"/>
      <c r="D4" s="676" t="s">
        <v>437</v>
      </c>
      <c r="E4" s="676"/>
      <c r="F4" s="677" t="s">
        <v>438</v>
      </c>
      <c r="G4" s="677"/>
      <c r="H4" s="677" t="s">
        <v>439</v>
      </c>
      <c r="I4" s="677"/>
      <c r="J4" s="677" t="s">
        <v>440</v>
      </c>
      <c r="K4" s="677"/>
      <c r="L4" s="677"/>
      <c r="M4" s="677"/>
      <c r="N4" s="677"/>
    </row>
    <row r="5" spans="1:14" s="474" customFormat="1" ht="15" customHeight="1" x14ac:dyDescent="0.2">
      <c r="B5" s="474" t="s">
        <v>441</v>
      </c>
      <c r="C5" s="474" t="s">
        <v>442</v>
      </c>
      <c r="D5" s="474" t="s">
        <v>441</v>
      </c>
      <c r="E5" s="474" t="s">
        <v>442</v>
      </c>
      <c r="F5" s="474" t="s">
        <v>441</v>
      </c>
      <c r="G5" s="474" t="s">
        <v>442</v>
      </c>
      <c r="H5" s="474" t="s">
        <v>441</v>
      </c>
      <c r="I5" s="474" t="s">
        <v>442</v>
      </c>
      <c r="J5" s="475" t="s">
        <v>443</v>
      </c>
      <c r="K5" s="475" t="s">
        <v>444</v>
      </c>
      <c r="L5" s="475" t="s">
        <v>445</v>
      </c>
      <c r="M5" s="475" t="s">
        <v>446</v>
      </c>
      <c r="N5" s="475" t="s">
        <v>447</v>
      </c>
    </row>
    <row r="6" spans="1:14" s="474" customFormat="1" ht="15" customHeight="1" x14ac:dyDescent="0.2">
      <c r="A6" s="477" t="s">
        <v>448</v>
      </c>
      <c r="B6" s="478">
        <f>'Tabelle 2.3'!J11</f>
        <v>1.6950210057817894</v>
      </c>
      <c r="C6" s="479">
        <f>'Tabelle 3.3'!J11</f>
        <v>-4.3694911270419556</v>
      </c>
      <c r="D6" s="480">
        <f t="shared" ref="D6:E9" si="0">IF(OR(AND(B6&gt;=-50,B6&lt;=50),ISNUMBER(B6)=FALSE),B6,"")</f>
        <v>1.6950210057817894</v>
      </c>
      <c r="E6" s="480">
        <f t="shared" si="0"/>
        <v>-4.3694911270419556</v>
      </c>
      <c r="F6" s="475" t="str">
        <f t="shared" ref="F6:G9" si="1">IF(ISNUMBER(B6)=FALSE,"",IF(B6&lt;-50,"&lt; -50",IF(B6&gt;50,"&gt; 50","")))</f>
        <v/>
      </c>
      <c r="G6" s="475" t="str">
        <f t="shared" si="1"/>
        <v/>
      </c>
      <c r="H6" s="481" t="str">
        <f t="shared" ref="H6:I9" si="2">IF(B6&lt;-50,0.75,IF(B6&gt;50,-0.75,""))</f>
        <v/>
      </c>
      <c r="I6" s="481" t="str">
        <f t="shared" si="2"/>
        <v/>
      </c>
      <c r="J6" s="475" t="e">
        <f>IF(OR(B6&lt;-50,B6&gt;50),N6,#N/A)</f>
        <v>#N/A</v>
      </c>
      <c r="K6" s="475" t="e">
        <f>IF(B6&lt;-50,-45,IF(B6&gt;50,45,#N/A))</f>
        <v>#N/A</v>
      </c>
      <c r="L6" s="475" t="e">
        <f>IF(OR(C6&lt;-50,C6&gt;50),N6,#N/A)</f>
        <v>#N/A</v>
      </c>
      <c r="M6" s="475" t="e">
        <f>IF(C6&lt;-50,-45,IF(C6&gt;50,45,#N/A))</f>
        <v>#N/A</v>
      </c>
      <c r="N6" s="475">
        <v>5</v>
      </c>
    </row>
    <row r="7" spans="1:14" s="474" customFormat="1" ht="15" customHeight="1" x14ac:dyDescent="0.2">
      <c r="A7" s="477" t="s">
        <v>449</v>
      </c>
      <c r="B7" s="478">
        <f>'Tabelle 2.1'!J25</f>
        <v>1.3225681822425275</v>
      </c>
      <c r="C7" s="479">
        <f>'Tabelle 3.1'!J23</f>
        <v>-3.156552267354261</v>
      </c>
      <c r="D7" s="480">
        <f t="shared" si="0"/>
        <v>1.3225681822425275</v>
      </c>
      <c r="E7" s="480">
        <f>IF(OR(AND(C7&gt;=-50,C7&lt;=50),ISNUMBER(C7)=FALSE),C7,"")</f>
        <v>-3.156552267354261</v>
      </c>
      <c r="F7" s="475" t="str">
        <f t="shared" si="1"/>
        <v/>
      </c>
      <c r="G7" s="475" t="str">
        <f>IF(ISNUMBER(C7)=FALSE,"",IF(C7&lt;-50,"&lt; -50",IF(C7&gt;50,"&gt; 50","")))</f>
        <v/>
      </c>
      <c r="H7" s="481" t="str">
        <f t="shared" si="2"/>
        <v/>
      </c>
      <c r="I7" s="481" t="str">
        <f>IF(C7&lt;-50,0.75,IF(C7&gt;50,-0.75,""))</f>
        <v/>
      </c>
      <c r="J7" s="475" t="e">
        <f>IF(OR(B7&lt;-50,B7&gt;50),N7,#N/A)</f>
        <v>#N/A</v>
      </c>
      <c r="K7" s="475" t="e">
        <f>IF(B7&lt;-50,-45,IF(B7&gt;50,45,#N/A))</f>
        <v>#N/A</v>
      </c>
      <c r="L7" s="475" t="e">
        <f>IF(OR(C7&lt;-50,C7&gt;50),N7,#N/A)</f>
        <v>#N/A</v>
      </c>
      <c r="M7" s="475" t="e">
        <f>IF(C7&lt;-50,-45,IF(C7&gt;50,45,#N/A))</f>
        <v>#N/A</v>
      </c>
      <c r="N7" s="475">
        <v>15</v>
      </c>
    </row>
    <row r="8" spans="1:14" s="474" customFormat="1" ht="15" customHeight="1" x14ac:dyDescent="0.2">
      <c r="A8" s="477" t="s">
        <v>450</v>
      </c>
      <c r="B8" s="478">
        <f>'Tabelle 2.1'!J38</f>
        <v>1.1186464311118853</v>
      </c>
      <c r="C8" s="479">
        <f>'Tabelle 3.1'!J34</f>
        <v>-2.7637010795899166</v>
      </c>
      <c r="D8" s="480">
        <f t="shared" si="0"/>
        <v>1.1186464311118853</v>
      </c>
      <c r="E8" s="480">
        <f>IF(OR(AND(C8&gt;=-50,C8&lt;=50),ISNUMBER(C8)=FALSE),C8,"")</f>
        <v>-2.7637010795899166</v>
      </c>
      <c r="F8" s="475" t="str">
        <f t="shared" si="1"/>
        <v/>
      </c>
      <c r="G8" s="475" t="str">
        <f>IF(ISNUMBER(C8)=FALSE,"",IF(C8&lt;-50,"&lt; -50",IF(C8&gt;50,"&gt; 50","")))</f>
        <v/>
      </c>
      <c r="H8" s="481" t="str">
        <f t="shared" si="2"/>
        <v/>
      </c>
      <c r="I8" s="481" t="str">
        <f>IF(C8&lt;-50,0.75,IF(C8&gt;50,-0.75,""))</f>
        <v/>
      </c>
      <c r="J8" s="475" t="e">
        <f>IF(OR(B8&lt;-50,B8&gt;50),N8,#N/A)</f>
        <v>#N/A</v>
      </c>
      <c r="K8" s="475" t="e">
        <f>IF(B8&lt;-50,-45,IF(B8&gt;50,45,#N/A))</f>
        <v>#N/A</v>
      </c>
      <c r="L8" s="475" t="e">
        <f>IF(OR(C8&lt;-50,C8&gt;50),N8,#N/A)</f>
        <v>#N/A</v>
      </c>
      <c r="M8" s="475" t="e">
        <f>IF(C8&lt;-50,-45,IF(C8&gt;50,45,#N/A))</f>
        <v>#N/A</v>
      </c>
      <c r="N8" s="475">
        <v>25</v>
      </c>
    </row>
    <row r="9" spans="1:14" s="474" customFormat="1" ht="15" customHeight="1" x14ac:dyDescent="0.2">
      <c r="A9" s="477" t="s">
        <v>451</v>
      </c>
      <c r="B9" s="478">
        <f>'Tabelle 2.1'!J51</f>
        <v>1.0875687030768</v>
      </c>
      <c r="C9" s="479">
        <f>'Tabelle 3.1'!J45</f>
        <v>-2.8655893304673015</v>
      </c>
      <c r="D9" s="480">
        <f t="shared" si="0"/>
        <v>1.0875687030768</v>
      </c>
      <c r="E9" s="480">
        <f t="shared" si="0"/>
        <v>-2.8655893304673015</v>
      </c>
      <c r="F9" s="475" t="str">
        <f t="shared" si="1"/>
        <v/>
      </c>
      <c r="G9" s="475" t="str">
        <f t="shared" si="1"/>
        <v/>
      </c>
      <c r="H9" s="481" t="str">
        <f t="shared" si="2"/>
        <v/>
      </c>
      <c r="I9" s="481" t="str">
        <f t="shared" si="2"/>
        <v/>
      </c>
      <c r="J9" s="475" t="e">
        <f>IF(OR(B9&lt;-50,B9&gt;50),N9,#N/A)</f>
        <v>#N/A</v>
      </c>
      <c r="K9" s="475" t="e">
        <f>IF(B9&lt;-50,-45,IF(B9&gt;50,45,#N/A))</f>
        <v>#N/A</v>
      </c>
      <c r="L9" s="475" t="e">
        <f>IF(OR(C9&lt;-50,C9&gt;50),N9,#N/A)</f>
        <v>#N/A</v>
      </c>
      <c r="M9" s="475" t="e">
        <f>IF(C9&lt;-50,-45,IF(C9&gt;50,45,#N/A))</f>
        <v>#N/A</v>
      </c>
      <c r="N9" s="475">
        <v>35</v>
      </c>
    </row>
    <row r="10" spans="1:14" s="474" customFormat="1" ht="15" customHeight="1" x14ac:dyDescent="0.2">
      <c r="E10" s="475"/>
      <c r="F10" s="475"/>
      <c r="G10" s="475"/>
      <c r="H10" s="475"/>
      <c r="I10" s="475"/>
      <c r="J10" s="475"/>
      <c r="K10" s="475"/>
      <c r="L10" s="475"/>
      <c r="M10" s="475"/>
      <c r="N10" s="475"/>
    </row>
    <row r="11" spans="1:14" s="474" customFormat="1" ht="15" customHeight="1" x14ac:dyDescent="0.2">
      <c r="E11" s="475"/>
      <c r="F11" s="475"/>
      <c r="G11" s="475"/>
      <c r="H11" s="475"/>
      <c r="I11" s="475"/>
      <c r="J11" s="475"/>
      <c r="K11" s="475"/>
      <c r="L11" s="475"/>
      <c r="M11" s="475"/>
      <c r="N11" s="475"/>
    </row>
    <row r="12" spans="1:14" s="474" customFormat="1" ht="15" customHeight="1" x14ac:dyDescent="0.2">
      <c r="A12" s="683" t="s">
        <v>452</v>
      </c>
      <c r="B12" s="676" t="s">
        <v>436</v>
      </c>
      <c r="C12" s="676"/>
      <c r="D12" s="676" t="s">
        <v>437</v>
      </c>
      <c r="E12" s="676"/>
      <c r="F12" s="677" t="s">
        <v>438</v>
      </c>
      <c r="G12" s="677"/>
      <c r="H12" s="677" t="s">
        <v>439</v>
      </c>
      <c r="I12" s="677"/>
      <c r="J12" s="677" t="s">
        <v>440</v>
      </c>
      <c r="K12" s="677"/>
      <c r="L12" s="677"/>
      <c r="M12" s="677"/>
      <c r="N12" s="677"/>
    </row>
    <row r="13" spans="1:14" s="474" customFormat="1" ht="15" customHeight="1" x14ac:dyDescent="0.2">
      <c r="A13" s="683"/>
      <c r="B13" s="474" t="s">
        <v>441</v>
      </c>
      <c r="C13" s="474" t="s">
        <v>442</v>
      </c>
      <c r="D13" s="474" t="s">
        <v>441</v>
      </c>
      <c r="E13" s="474" t="s">
        <v>442</v>
      </c>
      <c r="F13" s="474" t="s">
        <v>441</v>
      </c>
      <c r="G13" s="474" t="s">
        <v>442</v>
      </c>
      <c r="H13" s="474" t="s">
        <v>441</v>
      </c>
      <c r="I13" s="474" t="s">
        <v>442</v>
      </c>
      <c r="J13" s="475" t="s">
        <v>443</v>
      </c>
      <c r="K13" s="475" t="s">
        <v>444</v>
      </c>
      <c r="L13" s="475" t="s">
        <v>445</v>
      </c>
      <c r="M13" s="475" t="s">
        <v>446</v>
      </c>
      <c r="N13" s="475" t="s">
        <v>447</v>
      </c>
    </row>
    <row r="14" spans="1:14" s="474" customFormat="1" ht="15" customHeight="1" x14ac:dyDescent="0.2">
      <c r="A14" s="474">
        <v>1</v>
      </c>
      <c r="B14" s="478">
        <f>'Tabelle 2.3'!J11</f>
        <v>1.6950210057817894</v>
      </c>
      <c r="C14" s="479">
        <f>'Tabelle 3.3'!J11</f>
        <v>-4.3694911270419556</v>
      </c>
      <c r="D14" s="480">
        <f>IF(OR(AND(B14&gt;=-50,B14&lt;=50),ISNUMBER(B14)=FALSE),B14,"")</f>
        <v>1.6950210057817894</v>
      </c>
      <c r="E14" s="480">
        <f>IF(OR(AND(C14&gt;=-50,C14&lt;=50),ISNUMBER(C14)=FALSE),C14,"")</f>
        <v>-4.3694911270419556</v>
      </c>
      <c r="F14" s="475" t="str">
        <f>IF(ISNUMBER(B14)=FALSE,"",IF(B14&lt;-50,"&lt; -50",IF(B14&gt;50,"&gt; 50","")))</f>
        <v/>
      </c>
      <c r="G14" s="475" t="str">
        <f>IF(ISNUMBER(C14)=FALSE,"",IF(C14&lt;-50,"&lt; -50",IF(C14&gt;50,"&gt; 50","")))</f>
        <v/>
      </c>
      <c r="H14" s="481" t="str">
        <f>IF(B14&lt;-50,0.75,IF(B14&gt;50,-0.75,""))</f>
        <v/>
      </c>
      <c r="I14" s="481" t="str">
        <f>IF(C14&lt;-50,0.75,IF(C14&gt;50,-0.75,""))</f>
        <v/>
      </c>
      <c r="J14" s="475" t="e">
        <f>IF(OR(B14&lt;-50,B14&gt;50),N14,#N/A)</f>
        <v>#N/A</v>
      </c>
      <c r="K14" s="475" t="e">
        <f>IF(B14&lt;-50,-45,IF(B14&gt;50,45,#N/A))</f>
        <v>#N/A</v>
      </c>
      <c r="L14" s="475" t="e">
        <f>IF(OR(C14&lt;-50,C14&gt;50),N14,#N/A)</f>
        <v>#N/A</v>
      </c>
      <c r="M14" s="475" t="e">
        <f>IF(C14&lt;-50,-45,IF(C14&gt;50,45,#N/A))</f>
        <v>#N/A</v>
      </c>
      <c r="N14" s="475">
        <v>5</v>
      </c>
    </row>
    <row r="15" spans="1:14" s="474" customFormat="1" ht="15" customHeight="1" x14ac:dyDescent="0.2">
      <c r="A15" s="474">
        <v>2</v>
      </c>
      <c r="B15" s="478">
        <f>'Tabelle 2.3'!J12</f>
        <v>-3.7115588547189819</v>
      </c>
      <c r="C15" s="479">
        <f>'Tabelle 3.3'!J12</f>
        <v>3.0555555555555554</v>
      </c>
      <c r="D15" s="480">
        <f t="shared" ref="D15:E45" si="3">IF(OR(AND(B15&gt;=-50,B15&lt;=50),ISNUMBER(B15)=FALSE),B15,"")</f>
        <v>-3.7115588547189819</v>
      </c>
      <c r="E15" s="480">
        <f t="shared" si="3"/>
        <v>3.0555555555555554</v>
      </c>
      <c r="F15" s="475" t="str">
        <f t="shared" ref="F15:G45" si="4">IF(ISNUMBER(B15)=FALSE,"",IF(B15&lt;-50,"&lt; -50",IF(B15&gt;50,"&gt; 50","")))</f>
        <v/>
      </c>
      <c r="G15" s="475" t="str">
        <f t="shared" si="4"/>
        <v/>
      </c>
      <c r="H15" s="481" t="str">
        <f t="shared" ref="H15:I45" si="5">IF(B15&lt;-50,0.75,IF(B15&gt;50,-0.75,""))</f>
        <v/>
      </c>
      <c r="I15" s="481" t="str">
        <f t="shared" si="5"/>
        <v/>
      </c>
      <c r="J15" s="475" t="e">
        <f t="shared" ref="J15:J45" si="6">IF(OR(B15&lt;-50,B15&gt;50),N15,#N/A)</f>
        <v>#N/A</v>
      </c>
      <c r="K15" s="475" t="e">
        <f t="shared" ref="K15:K45" si="7">IF(B15&lt;-50,-45,IF(B15&gt;50,45,#N/A))</f>
        <v>#N/A</v>
      </c>
      <c r="L15" s="475" t="e">
        <f t="shared" ref="L15:L45" si="8">IF(OR(C15&lt;-50,C15&gt;50),N15,#N/A)</f>
        <v>#N/A</v>
      </c>
      <c r="M15" s="475" t="e">
        <f t="shared" ref="M15:M45" si="9">IF(C15&lt;-50,-45,IF(C15&gt;50,45,#N/A))</f>
        <v>#N/A</v>
      </c>
      <c r="N15" s="475">
        <v>15</v>
      </c>
    </row>
    <row r="16" spans="1:14" s="474" customFormat="1" ht="15" customHeight="1" x14ac:dyDescent="0.2">
      <c r="A16" s="474">
        <v>3</v>
      </c>
      <c r="B16" s="478">
        <f>'Tabelle 2.3'!J13</f>
        <v>0.48455481526347666</v>
      </c>
      <c r="C16" s="479">
        <f>'Tabelle 3.3'!J13</f>
        <v>-1.6666666666666667</v>
      </c>
      <c r="D16" s="480">
        <f t="shared" si="3"/>
        <v>0.48455481526347666</v>
      </c>
      <c r="E16" s="480">
        <f t="shared" si="3"/>
        <v>-1.6666666666666667</v>
      </c>
      <c r="F16" s="475" t="str">
        <f t="shared" si="4"/>
        <v/>
      </c>
      <c r="G16" s="475" t="str">
        <f t="shared" si="4"/>
        <v/>
      </c>
      <c r="H16" s="481" t="str">
        <f t="shared" si="5"/>
        <v/>
      </c>
      <c r="I16" s="481" t="str">
        <f t="shared" si="5"/>
        <v/>
      </c>
      <c r="J16" s="475" t="e">
        <f t="shared" si="6"/>
        <v>#N/A</v>
      </c>
      <c r="K16" s="475" t="e">
        <f t="shared" si="7"/>
        <v>#N/A</v>
      </c>
      <c r="L16" s="475" t="e">
        <f t="shared" si="8"/>
        <v>#N/A</v>
      </c>
      <c r="M16" s="475" t="e">
        <f t="shared" si="9"/>
        <v>#N/A</v>
      </c>
      <c r="N16" s="475">
        <v>25</v>
      </c>
    </row>
    <row r="17" spans="1:14" s="474" customFormat="1" ht="15" customHeight="1" x14ac:dyDescent="0.2">
      <c r="A17" s="474">
        <v>4</v>
      </c>
      <c r="B17" s="478">
        <f>'Tabelle 2.3'!J14</f>
        <v>1.2894240273160211</v>
      </c>
      <c r="C17" s="479">
        <f>'Tabelle 3.3'!J14</f>
        <v>-1.7978620019436347</v>
      </c>
      <c r="D17" s="480">
        <f t="shared" si="3"/>
        <v>1.2894240273160211</v>
      </c>
      <c r="E17" s="480">
        <f t="shared" si="3"/>
        <v>-1.7978620019436347</v>
      </c>
      <c r="F17" s="475" t="str">
        <f t="shared" si="4"/>
        <v/>
      </c>
      <c r="G17" s="475" t="str">
        <f t="shared" si="4"/>
        <v/>
      </c>
      <c r="H17" s="481" t="str">
        <f t="shared" si="5"/>
        <v/>
      </c>
      <c r="I17" s="481" t="str">
        <f t="shared" si="5"/>
        <v/>
      </c>
      <c r="J17" s="475" t="e">
        <f t="shared" si="6"/>
        <v>#N/A</v>
      </c>
      <c r="K17" s="475" t="e">
        <f t="shared" si="7"/>
        <v>#N/A</v>
      </c>
      <c r="L17" s="475" t="e">
        <f t="shared" si="8"/>
        <v>#N/A</v>
      </c>
      <c r="M17" s="475" t="e">
        <f t="shared" si="9"/>
        <v>#N/A</v>
      </c>
      <c r="N17" s="475">
        <v>36</v>
      </c>
    </row>
    <row r="18" spans="1:14" s="474" customFormat="1" ht="15" customHeight="1" x14ac:dyDescent="0.2">
      <c r="A18" s="474">
        <v>5</v>
      </c>
      <c r="B18" s="478">
        <f>'Tabelle 2.3'!J15</f>
        <v>6.3988919667590025</v>
      </c>
      <c r="C18" s="479">
        <f>'Tabelle 3.3'!J15</f>
        <v>0.81892629663330296</v>
      </c>
      <c r="D18" s="480">
        <f t="shared" si="3"/>
        <v>6.3988919667590025</v>
      </c>
      <c r="E18" s="480">
        <f t="shared" si="3"/>
        <v>0.81892629663330296</v>
      </c>
      <c r="F18" s="475" t="str">
        <f t="shared" si="4"/>
        <v/>
      </c>
      <c r="G18" s="475" t="str">
        <f t="shared" si="4"/>
        <v/>
      </c>
      <c r="H18" s="481" t="str">
        <f t="shared" si="5"/>
        <v/>
      </c>
      <c r="I18" s="481" t="str">
        <f t="shared" si="5"/>
        <v/>
      </c>
      <c r="J18" s="475" t="e">
        <f t="shared" si="6"/>
        <v>#N/A</v>
      </c>
      <c r="K18" s="475" t="e">
        <f t="shared" si="7"/>
        <v>#N/A</v>
      </c>
      <c r="L18" s="475" t="e">
        <f t="shared" si="8"/>
        <v>#N/A</v>
      </c>
      <c r="M18" s="475" t="e">
        <f t="shared" si="9"/>
        <v>#N/A</v>
      </c>
      <c r="N18" s="475">
        <v>46</v>
      </c>
    </row>
    <row r="19" spans="1:14" s="474" customFormat="1" ht="15" customHeight="1" x14ac:dyDescent="0.2">
      <c r="A19" s="474">
        <v>6</v>
      </c>
      <c r="B19" s="478">
        <f>'Tabelle 2.3'!J16</f>
        <v>-1.9987376393856511</v>
      </c>
      <c r="C19" s="479">
        <f>'Tabelle 3.3'!J16</f>
        <v>-2.2255192878338277</v>
      </c>
      <c r="D19" s="480">
        <f t="shared" si="3"/>
        <v>-1.9987376393856511</v>
      </c>
      <c r="E19" s="480">
        <f t="shared" si="3"/>
        <v>-2.2255192878338277</v>
      </c>
      <c r="F19" s="475" t="str">
        <f t="shared" si="4"/>
        <v/>
      </c>
      <c r="G19" s="475" t="str">
        <f t="shared" si="4"/>
        <v/>
      </c>
      <c r="H19" s="481" t="str">
        <f t="shared" si="5"/>
        <v/>
      </c>
      <c r="I19" s="481" t="str">
        <f t="shared" si="5"/>
        <v/>
      </c>
      <c r="J19" s="475" t="e">
        <f t="shared" si="6"/>
        <v>#N/A</v>
      </c>
      <c r="K19" s="475" t="e">
        <f t="shared" si="7"/>
        <v>#N/A</v>
      </c>
      <c r="L19" s="475" t="e">
        <f t="shared" si="8"/>
        <v>#N/A</v>
      </c>
      <c r="M19" s="475" t="e">
        <f t="shared" si="9"/>
        <v>#N/A</v>
      </c>
      <c r="N19" s="475">
        <v>56</v>
      </c>
    </row>
    <row r="20" spans="1:14" s="474" customFormat="1" ht="15" customHeight="1" x14ac:dyDescent="0.2">
      <c r="A20" s="474">
        <v>7</v>
      </c>
      <c r="B20" s="478">
        <f>'Tabelle 2.3'!J17</f>
        <v>2.6908772697440386</v>
      </c>
      <c r="C20" s="479">
        <f>'Tabelle 3.3'!J17</f>
        <v>-10.87719298245614</v>
      </c>
      <c r="D20" s="480">
        <f t="shared" si="3"/>
        <v>2.6908772697440386</v>
      </c>
      <c r="E20" s="480">
        <f t="shared" si="3"/>
        <v>-10.87719298245614</v>
      </c>
      <c r="F20" s="475" t="str">
        <f t="shared" si="4"/>
        <v/>
      </c>
      <c r="G20" s="475" t="str">
        <f t="shared" si="4"/>
        <v/>
      </c>
      <c r="H20" s="481" t="str">
        <f t="shared" si="5"/>
        <v/>
      </c>
      <c r="I20" s="481" t="str">
        <f t="shared" si="5"/>
        <v/>
      </c>
      <c r="J20" s="475" t="e">
        <f t="shared" si="6"/>
        <v>#N/A</v>
      </c>
      <c r="K20" s="475" t="e">
        <f t="shared" si="7"/>
        <v>#N/A</v>
      </c>
      <c r="L20" s="475" t="e">
        <f t="shared" si="8"/>
        <v>#N/A</v>
      </c>
      <c r="M20" s="475" t="e">
        <f t="shared" si="9"/>
        <v>#N/A</v>
      </c>
      <c r="N20" s="475">
        <v>67</v>
      </c>
    </row>
    <row r="21" spans="1:14" s="474" customFormat="1" ht="15" customHeight="1" x14ac:dyDescent="0.2">
      <c r="A21" s="474">
        <v>8</v>
      </c>
      <c r="B21" s="478">
        <f>'Tabelle 2.3'!J18</f>
        <v>3.5595475715236193</v>
      </c>
      <c r="C21" s="479">
        <f>'Tabelle 3.3'!J18</f>
        <v>-0.86206896551724133</v>
      </c>
      <c r="D21" s="480">
        <f t="shared" si="3"/>
        <v>3.5595475715236193</v>
      </c>
      <c r="E21" s="480">
        <f t="shared" si="3"/>
        <v>-0.86206896551724133</v>
      </c>
      <c r="F21" s="475" t="str">
        <f t="shared" si="4"/>
        <v/>
      </c>
      <c r="G21" s="475" t="str">
        <f t="shared" si="4"/>
        <v/>
      </c>
      <c r="H21" s="481" t="str">
        <f t="shared" si="5"/>
        <v/>
      </c>
      <c r="I21" s="481" t="str">
        <f t="shared" si="5"/>
        <v/>
      </c>
      <c r="J21" s="475" t="e">
        <f t="shared" si="6"/>
        <v>#N/A</v>
      </c>
      <c r="K21" s="475" t="e">
        <f t="shared" si="7"/>
        <v>#N/A</v>
      </c>
      <c r="L21" s="475" t="e">
        <f t="shared" si="8"/>
        <v>#N/A</v>
      </c>
      <c r="M21" s="475" t="e">
        <f t="shared" si="9"/>
        <v>#N/A</v>
      </c>
      <c r="N21" s="475">
        <v>77</v>
      </c>
    </row>
    <row r="22" spans="1:14" s="474" customFormat="1" ht="15" customHeight="1" x14ac:dyDescent="0.2">
      <c r="A22" s="474">
        <v>9</v>
      </c>
      <c r="B22" s="478">
        <f>'Tabelle 2.3'!J19</f>
        <v>0.75939248601119103</v>
      </c>
      <c r="C22" s="479">
        <f>'Tabelle 3.3'!J19</f>
        <v>1.2168141592920354</v>
      </c>
      <c r="D22" s="480">
        <f t="shared" si="3"/>
        <v>0.75939248601119103</v>
      </c>
      <c r="E22" s="480">
        <f t="shared" si="3"/>
        <v>1.2168141592920354</v>
      </c>
      <c r="F22" s="475" t="str">
        <f t="shared" si="4"/>
        <v/>
      </c>
      <c r="G22" s="475" t="str">
        <f t="shared" si="4"/>
        <v/>
      </c>
      <c r="H22" s="481" t="str">
        <f t="shared" si="5"/>
        <v/>
      </c>
      <c r="I22" s="481" t="str">
        <f t="shared" si="5"/>
        <v/>
      </c>
      <c r="J22" s="475" t="e">
        <f t="shared" si="6"/>
        <v>#N/A</v>
      </c>
      <c r="K22" s="475" t="e">
        <f t="shared" si="7"/>
        <v>#N/A</v>
      </c>
      <c r="L22" s="475" t="e">
        <f t="shared" si="8"/>
        <v>#N/A</v>
      </c>
      <c r="M22" s="475" t="e">
        <f t="shared" si="9"/>
        <v>#N/A</v>
      </c>
      <c r="N22" s="475">
        <v>87</v>
      </c>
    </row>
    <row r="23" spans="1:14" s="474" customFormat="1" ht="15" customHeight="1" x14ac:dyDescent="0.2">
      <c r="A23" s="474">
        <v>10</v>
      </c>
      <c r="B23" s="478">
        <f>'Tabelle 2.3'!J20</f>
        <v>1.0166919575113809</v>
      </c>
      <c r="C23" s="479">
        <f>'Tabelle 3.3'!J20</f>
        <v>-7.0929419986023756</v>
      </c>
      <c r="D23" s="480">
        <f t="shared" si="3"/>
        <v>1.0166919575113809</v>
      </c>
      <c r="E23" s="480">
        <f t="shared" si="3"/>
        <v>-7.0929419986023756</v>
      </c>
      <c r="F23" s="475" t="str">
        <f t="shared" si="4"/>
        <v/>
      </c>
      <c r="G23" s="475" t="str">
        <f t="shared" si="4"/>
        <v/>
      </c>
      <c r="H23" s="481" t="str">
        <f t="shared" si="5"/>
        <v/>
      </c>
      <c r="I23" s="481" t="str">
        <f t="shared" si="5"/>
        <v/>
      </c>
      <c r="J23" s="475" t="e">
        <f t="shared" si="6"/>
        <v>#N/A</v>
      </c>
      <c r="K23" s="475" t="e">
        <f t="shared" si="7"/>
        <v>#N/A</v>
      </c>
      <c r="L23" s="475" t="e">
        <f t="shared" si="8"/>
        <v>#N/A</v>
      </c>
      <c r="M23" s="475" t="e">
        <f t="shared" si="9"/>
        <v>#N/A</v>
      </c>
      <c r="N23" s="475">
        <v>98</v>
      </c>
    </row>
    <row r="24" spans="1:14" s="474" customFormat="1" ht="15" customHeight="1" x14ac:dyDescent="0.2">
      <c r="A24" s="474">
        <v>11</v>
      </c>
      <c r="B24" s="478">
        <f>'Tabelle 2.3'!J21</f>
        <v>-2.0314880650076179</v>
      </c>
      <c r="C24" s="479">
        <f>'Tabelle 3.3'!J21</f>
        <v>-19.565217391304348</v>
      </c>
      <c r="D24" s="480">
        <f t="shared" si="3"/>
        <v>-2.0314880650076179</v>
      </c>
      <c r="E24" s="480">
        <f t="shared" si="3"/>
        <v>-19.565217391304348</v>
      </c>
      <c r="F24" s="475" t="str">
        <f t="shared" si="4"/>
        <v/>
      </c>
      <c r="G24" s="475" t="str">
        <f t="shared" si="4"/>
        <v/>
      </c>
      <c r="H24" s="481" t="str">
        <f t="shared" si="5"/>
        <v/>
      </c>
      <c r="I24" s="481" t="str">
        <f t="shared" si="5"/>
        <v/>
      </c>
      <c r="J24" s="475" t="e">
        <f t="shared" si="6"/>
        <v>#N/A</v>
      </c>
      <c r="K24" s="475" t="e">
        <f t="shared" si="7"/>
        <v>#N/A</v>
      </c>
      <c r="L24" s="475" t="e">
        <f t="shared" si="8"/>
        <v>#N/A</v>
      </c>
      <c r="M24" s="475" t="e">
        <f t="shared" si="9"/>
        <v>#N/A</v>
      </c>
      <c r="N24" s="475">
        <v>108</v>
      </c>
    </row>
    <row r="25" spans="1:14" s="474" customFormat="1" ht="15" customHeight="1" x14ac:dyDescent="0.2">
      <c r="A25" s="474">
        <v>12</v>
      </c>
      <c r="B25" s="478">
        <f>'Tabelle 2.3'!J22</f>
        <v>1.644157369348209</v>
      </c>
      <c r="C25" s="479">
        <f>'Tabelle 3.3'!J22</f>
        <v>2.1943573667711598</v>
      </c>
      <c r="D25" s="480">
        <f t="shared" si="3"/>
        <v>1.644157369348209</v>
      </c>
      <c r="E25" s="480">
        <f t="shared" si="3"/>
        <v>2.1943573667711598</v>
      </c>
      <c r="F25" s="475" t="str">
        <f t="shared" si="4"/>
        <v/>
      </c>
      <c r="G25" s="475" t="str">
        <f t="shared" si="4"/>
        <v/>
      </c>
      <c r="H25" s="481" t="str">
        <f t="shared" si="5"/>
        <v/>
      </c>
      <c r="I25" s="481" t="str">
        <f t="shared" si="5"/>
        <v/>
      </c>
      <c r="J25" s="475" t="e">
        <f t="shared" si="6"/>
        <v>#N/A</v>
      </c>
      <c r="K25" s="475" t="e">
        <f t="shared" si="7"/>
        <v>#N/A</v>
      </c>
      <c r="L25" s="475" t="e">
        <f t="shared" si="8"/>
        <v>#N/A</v>
      </c>
      <c r="M25" s="475" t="e">
        <f t="shared" si="9"/>
        <v>#N/A</v>
      </c>
      <c r="N25" s="475">
        <v>118</v>
      </c>
    </row>
    <row r="26" spans="1:14" s="474" customFormat="1" ht="15" customHeight="1" x14ac:dyDescent="0.2">
      <c r="A26" s="474">
        <v>13</v>
      </c>
      <c r="B26" s="478">
        <f>'Tabelle 2.3'!J23</f>
        <v>1.9433882551753274</v>
      </c>
      <c r="C26" s="479">
        <f>'Tabelle 3.3'!J23</f>
        <v>-1.5384615384615385</v>
      </c>
      <c r="D26" s="480">
        <f t="shared" si="3"/>
        <v>1.9433882551753274</v>
      </c>
      <c r="E26" s="480">
        <f t="shared" si="3"/>
        <v>-1.5384615384615385</v>
      </c>
      <c r="F26" s="475" t="str">
        <f t="shared" si="4"/>
        <v/>
      </c>
      <c r="G26" s="475" t="str">
        <f t="shared" si="4"/>
        <v/>
      </c>
      <c r="H26" s="481" t="str">
        <f t="shared" si="5"/>
        <v/>
      </c>
      <c r="I26" s="481" t="str">
        <f t="shared" si="5"/>
        <v/>
      </c>
      <c r="J26" s="475" t="e">
        <f t="shared" si="6"/>
        <v>#N/A</v>
      </c>
      <c r="K26" s="475" t="e">
        <f t="shared" si="7"/>
        <v>#N/A</v>
      </c>
      <c r="L26" s="475" t="e">
        <f t="shared" si="8"/>
        <v>#N/A</v>
      </c>
      <c r="M26" s="475" t="e">
        <f t="shared" si="9"/>
        <v>#N/A</v>
      </c>
      <c r="N26" s="475">
        <v>129</v>
      </c>
    </row>
    <row r="27" spans="1:14" s="474" customFormat="1" ht="15" customHeight="1" x14ac:dyDescent="0.2">
      <c r="A27" s="474">
        <v>14</v>
      </c>
      <c r="B27" s="478">
        <f>'Tabelle 2.3'!J24</f>
        <v>7.0141859941454632</v>
      </c>
      <c r="C27" s="479">
        <f>'Tabelle 3.3'!J24</f>
        <v>2.6366916458506799</v>
      </c>
      <c r="D27" s="480">
        <f t="shared" si="3"/>
        <v>7.0141859941454632</v>
      </c>
      <c r="E27" s="480">
        <f t="shared" si="3"/>
        <v>2.6366916458506799</v>
      </c>
      <c r="F27" s="475" t="str">
        <f t="shared" si="4"/>
        <v/>
      </c>
      <c r="G27" s="475" t="str">
        <f t="shared" si="4"/>
        <v/>
      </c>
      <c r="H27" s="481" t="str">
        <f t="shared" si="5"/>
        <v/>
      </c>
      <c r="I27" s="481" t="str">
        <f t="shared" si="5"/>
        <v/>
      </c>
      <c r="J27" s="475" t="e">
        <f t="shared" si="6"/>
        <v>#N/A</v>
      </c>
      <c r="K27" s="475" t="e">
        <f t="shared" si="7"/>
        <v>#N/A</v>
      </c>
      <c r="L27" s="475" t="e">
        <f t="shared" si="8"/>
        <v>#N/A</v>
      </c>
      <c r="M27" s="475" t="e">
        <f t="shared" si="9"/>
        <v>#N/A</v>
      </c>
      <c r="N27" s="475">
        <v>139</v>
      </c>
    </row>
    <row r="28" spans="1:14" s="474" customFormat="1" ht="15" customHeight="1" x14ac:dyDescent="0.2">
      <c r="A28" s="474">
        <v>15</v>
      </c>
      <c r="B28" s="478">
        <f>'Tabelle 2.3'!J25</f>
        <v>5.3306790533067909</v>
      </c>
      <c r="C28" s="479">
        <f>'Tabelle 3.3'!J25</f>
        <v>-7.8841512469831052</v>
      </c>
      <c r="D28" s="480">
        <f t="shared" si="3"/>
        <v>5.3306790533067909</v>
      </c>
      <c r="E28" s="480">
        <f t="shared" si="3"/>
        <v>-7.8841512469831052</v>
      </c>
      <c r="F28" s="475" t="str">
        <f t="shared" si="4"/>
        <v/>
      </c>
      <c r="G28" s="475" t="str">
        <f t="shared" si="4"/>
        <v/>
      </c>
      <c r="H28" s="481" t="str">
        <f t="shared" si="5"/>
        <v/>
      </c>
      <c r="I28" s="481" t="str">
        <f t="shared" si="5"/>
        <v/>
      </c>
      <c r="J28" s="475" t="e">
        <f t="shared" si="6"/>
        <v>#N/A</v>
      </c>
      <c r="K28" s="475" t="e">
        <f t="shared" si="7"/>
        <v>#N/A</v>
      </c>
      <c r="L28" s="475" t="e">
        <f t="shared" si="8"/>
        <v>#N/A</v>
      </c>
      <c r="M28" s="475" t="e">
        <f t="shared" si="9"/>
        <v>#N/A</v>
      </c>
      <c r="N28" s="475">
        <v>149</v>
      </c>
    </row>
    <row r="29" spans="1:14" s="474" customFormat="1" ht="15" customHeight="1" x14ac:dyDescent="0.2">
      <c r="A29" s="474">
        <v>16</v>
      </c>
      <c r="B29" s="478">
        <f>'Tabelle 2.3'!J26</f>
        <v>-7.8781860311155247</v>
      </c>
      <c r="C29" s="479">
        <f>'Tabelle 3.3'!J26</f>
        <v>28</v>
      </c>
      <c r="D29" s="480">
        <f t="shared" si="3"/>
        <v>-7.8781860311155247</v>
      </c>
      <c r="E29" s="480">
        <f t="shared" si="3"/>
        <v>28</v>
      </c>
      <c r="F29" s="475" t="str">
        <f t="shared" si="4"/>
        <v/>
      </c>
      <c r="G29" s="475" t="str">
        <f t="shared" si="4"/>
        <v/>
      </c>
      <c r="H29" s="481" t="str">
        <f t="shared" si="5"/>
        <v/>
      </c>
      <c r="I29" s="481" t="str">
        <f t="shared" si="5"/>
        <v/>
      </c>
      <c r="J29" s="475" t="e">
        <f t="shared" si="6"/>
        <v>#N/A</v>
      </c>
      <c r="K29" s="475" t="e">
        <f t="shared" si="7"/>
        <v>#N/A</v>
      </c>
      <c r="L29" s="475" t="e">
        <f t="shared" si="8"/>
        <v>#N/A</v>
      </c>
      <c r="M29" s="475" t="e">
        <f t="shared" si="9"/>
        <v>#N/A</v>
      </c>
      <c r="N29" s="475">
        <v>160</v>
      </c>
    </row>
    <row r="30" spans="1:14" s="474" customFormat="1" ht="15" customHeight="1" x14ac:dyDescent="0.2">
      <c r="A30" s="474">
        <v>17</v>
      </c>
      <c r="B30" s="478">
        <f>'Tabelle 2.3'!J27</f>
        <v>10.026857654431513</v>
      </c>
      <c r="C30" s="479">
        <f>'Tabelle 3.3'!J27</f>
        <v>6.9264069264069263</v>
      </c>
      <c r="D30" s="480">
        <f t="shared" si="3"/>
        <v>10.026857654431513</v>
      </c>
      <c r="E30" s="480">
        <f t="shared" si="3"/>
        <v>6.9264069264069263</v>
      </c>
      <c r="F30" s="475" t="str">
        <f t="shared" si="4"/>
        <v/>
      </c>
      <c r="G30" s="475" t="str">
        <f t="shared" si="4"/>
        <v/>
      </c>
      <c r="H30" s="481" t="str">
        <f t="shared" si="5"/>
        <v/>
      </c>
      <c r="I30" s="481" t="str">
        <f t="shared" si="5"/>
        <v/>
      </c>
      <c r="J30" s="475" t="e">
        <f t="shared" si="6"/>
        <v>#N/A</v>
      </c>
      <c r="K30" s="475" t="e">
        <f t="shared" si="7"/>
        <v>#N/A</v>
      </c>
      <c r="L30" s="475" t="e">
        <f t="shared" si="8"/>
        <v>#N/A</v>
      </c>
      <c r="M30" s="475" t="e">
        <f t="shared" si="9"/>
        <v>#N/A</v>
      </c>
      <c r="N30" s="475">
        <v>170</v>
      </c>
    </row>
    <row r="31" spans="1:14" s="474" customFormat="1" ht="15" customHeight="1" x14ac:dyDescent="0.2">
      <c r="A31" s="474">
        <v>18</v>
      </c>
      <c r="B31" s="478">
        <f>'Tabelle 2.3'!J28</f>
        <v>2.6609645996673796</v>
      </c>
      <c r="C31" s="479">
        <f>'Tabelle 3.3'!J28</f>
        <v>-0.49443757725587145</v>
      </c>
      <c r="D31" s="480">
        <f t="shared" si="3"/>
        <v>2.6609645996673796</v>
      </c>
      <c r="E31" s="480">
        <f t="shared" si="3"/>
        <v>-0.49443757725587145</v>
      </c>
      <c r="F31" s="475" t="str">
        <f t="shared" si="4"/>
        <v/>
      </c>
      <c r="G31" s="475" t="str">
        <f t="shared" si="4"/>
        <v/>
      </c>
      <c r="H31" s="481" t="str">
        <f t="shared" si="5"/>
        <v/>
      </c>
      <c r="I31" s="481" t="str">
        <f t="shared" si="5"/>
        <v/>
      </c>
      <c r="J31" s="475" t="e">
        <f t="shared" si="6"/>
        <v>#N/A</v>
      </c>
      <c r="K31" s="475" t="e">
        <f t="shared" si="7"/>
        <v>#N/A</v>
      </c>
      <c r="L31" s="475" t="e">
        <f t="shared" si="8"/>
        <v>#N/A</v>
      </c>
      <c r="M31" s="475" t="e">
        <f t="shared" si="9"/>
        <v>#N/A</v>
      </c>
      <c r="N31" s="475">
        <v>180</v>
      </c>
    </row>
    <row r="32" spans="1:14" s="474" customFormat="1" ht="15" customHeight="1" x14ac:dyDescent="0.2">
      <c r="A32" s="474">
        <v>19</v>
      </c>
      <c r="B32" s="478">
        <f>'Tabelle 2.3'!J29</f>
        <v>3.6685109453933125</v>
      </c>
      <c r="C32" s="479">
        <f>'Tabelle 3.3'!J29</f>
        <v>-0.98698968147151189</v>
      </c>
      <c r="D32" s="480">
        <f t="shared" si="3"/>
        <v>3.6685109453933125</v>
      </c>
      <c r="E32" s="480">
        <f t="shared" si="3"/>
        <v>-0.98698968147151189</v>
      </c>
      <c r="F32" s="475" t="str">
        <f t="shared" si="4"/>
        <v/>
      </c>
      <c r="G32" s="475" t="str">
        <f t="shared" si="4"/>
        <v/>
      </c>
      <c r="H32" s="481" t="str">
        <f t="shared" si="5"/>
        <v/>
      </c>
      <c r="I32" s="481" t="str">
        <f t="shared" si="5"/>
        <v/>
      </c>
      <c r="J32" s="475" t="e">
        <f t="shared" si="6"/>
        <v>#N/A</v>
      </c>
      <c r="K32" s="475" t="e">
        <f t="shared" si="7"/>
        <v>#N/A</v>
      </c>
      <c r="L32" s="475" t="e">
        <f t="shared" si="8"/>
        <v>#N/A</v>
      </c>
      <c r="M32" s="475" t="e">
        <f t="shared" si="9"/>
        <v>#N/A</v>
      </c>
      <c r="N32" s="475">
        <v>191</v>
      </c>
    </row>
    <row r="33" spans="1:14" s="474" customFormat="1" ht="15" customHeight="1" x14ac:dyDescent="0.2">
      <c r="A33" s="474">
        <v>20</v>
      </c>
      <c r="B33" s="478">
        <f>'Tabelle 2.3'!J30</f>
        <v>-2.5063362433117433</v>
      </c>
      <c r="C33" s="479">
        <f>'Tabelle 3.3'!J30</f>
        <v>-2.6766125493637563</v>
      </c>
      <c r="D33" s="480">
        <f t="shared" si="3"/>
        <v>-2.5063362433117433</v>
      </c>
      <c r="E33" s="480">
        <f t="shared" si="3"/>
        <v>-2.6766125493637563</v>
      </c>
      <c r="F33" s="475" t="str">
        <f t="shared" si="4"/>
        <v/>
      </c>
      <c r="G33" s="475" t="str">
        <f t="shared" si="4"/>
        <v/>
      </c>
      <c r="H33" s="481" t="str">
        <f t="shared" si="5"/>
        <v/>
      </c>
      <c r="I33" s="481" t="str">
        <f t="shared" si="5"/>
        <v/>
      </c>
      <c r="J33" s="475" t="e">
        <f t="shared" si="6"/>
        <v>#N/A</v>
      </c>
      <c r="K33" s="475" t="e">
        <f t="shared" si="7"/>
        <v>#N/A</v>
      </c>
      <c r="L33" s="475" t="e">
        <f t="shared" si="8"/>
        <v>#N/A</v>
      </c>
      <c r="M33" s="475" t="e">
        <f t="shared" si="9"/>
        <v>#N/A</v>
      </c>
      <c r="N33" s="475">
        <v>201</v>
      </c>
    </row>
    <row r="34" spans="1:14" s="474" customFormat="1" ht="15" customHeight="1" x14ac:dyDescent="0.2">
      <c r="A34" s="474">
        <v>21</v>
      </c>
      <c r="B34" s="478">
        <f>'Tabelle 2.3'!J31</f>
        <v>-6.7358610463884769</v>
      </c>
      <c r="C34" s="479">
        <f>'Tabelle 3.3'!J31</f>
        <v>-5.6944444444444446</v>
      </c>
      <c r="D34" s="480">
        <f t="shared" si="3"/>
        <v>-6.7358610463884769</v>
      </c>
      <c r="E34" s="480">
        <f t="shared" si="3"/>
        <v>-5.6944444444444446</v>
      </c>
      <c r="F34" s="475" t="str">
        <f t="shared" si="4"/>
        <v/>
      </c>
      <c r="G34" s="475" t="str">
        <f t="shared" si="4"/>
        <v/>
      </c>
      <c r="H34" s="481" t="str">
        <f t="shared" si="5"/>
        <v/>
      </c>
      <c r="I34" s="481" t="str">
        <f t="shared" si="5"/>
        <v/>
      </c>
      <c r="J34" s="475" t="e">
        <f t="shared" si="6"/>
        <v>#N/A</v>
      </c>
      <c r="K34" s="475" t="e">
        <f t="shared" si="7"/>
        <v>#N/A</v>
      </c>
      <c r="L34" s="475" t="e">
        <f t="shared" si="8"/>
        <v>#N/A</v>
      </c>
      <c r="M34" s="475" t="e">
        <f t="shared" si="9"/>
        <v>#N/A</v>
      </c>
      <c r="N34" s="475">
        <v>211</v>
      </c>
    </row>
    <row r="35" spans="1:14" s="474" customFormat="1" ht="15" customHeight="1" x14ac:dyDescent="0.2">
      <c r="A35" s="474">
        <v>22</v>
      </c>
      <c r="B35" s="478">
        <f>'Tabelle 2.3'!J32</f>
        <v>0</v>
      </c>
      <c r="C35" s="479">
        <f>'Tabelle 3.3'!J32</f>
        <v>0</v>
      </c>
      <c r="D35" s="480">
        <f t="shared" si="3"/>
        <v>0</v>
      </c>
      <c r="E35" s="480">
        <f t="shared" si="3"/>
        <v>0</v>
      </c>
      <c r="F35" s="475" t="str">
        <f t="shared" si="4"/>
        <v/>
      </c>
      <c r="G35" s="475" t="str">
        <f t="shared" si="4"/>
        <v/>
      </c>
      <c r="H35" s="481" t="str">
        <f t="shared" si="5"/>
        <v/>
      </c>
      <c r="I35" s="481" t="str">
        <f t="shared" si="5"/>
        <v/>
      </c>
      <c r="J35" s="475" t="e">
        <f t="shared" si="6"/>
        <v>#N/A</v>
      </c>
      <c r="K35" s="475" t="e">
        <f t="shared" si="7"/>
        <v>#N/A</v>
      </c>
      <c r="L35" s="475" t="e">
        <f t="shared" si="8"/>
        <v>#N/A</v>
      </c>
      <c r="M35" s="475" t="e">
        <f t="shared" si="9"/>
        <v>#N/A</v>
      </c>
      <c r="N35" s="475">
        <v>222</v>
      </c>
    </row>
    <row r="36" spans="1:14" s="474" customFormat="1" ht="15" customHeight="1" x14ac:dyDescent="0.2">
      <c r="A36" s="474">
        <v>23</v>
      </c>
      <c r="B36" s="478"/>
      <c r="C36" s="479"/>
      <c r="D36" s="480">
        <f t="shared" si="3"/>
        <v>0</v>
      </c>
      <c r="E36" s="480">
        <f t="shared" si="3"/>
        <v>0</v>
      </c>
      <c r="F36" s="475" t="str">
        <f t="shared" si="4"/>
        <v/>
      </c>
      <c r="G36" s="475" t="str">
        <f t="shared" si="4"/>
        <v/>
      </c>
      <c r="H36" s="481" t="str">
        <f t="shared" si="5"/>
        <v/>
      </c>
      <c r="I36" s="481" t="str">
        <f t="shared" si="5"/>
        <v/>
      </c>
      <c r="J36" s="475" t="e">
        <f t="shared" si="6"/>
        <v>#N/A</v>
      </c>
      <c r="K36" s="475" t="e">
        <f t="shared" si="7"/>
        <v>#N/A</v>
      </c>
      <c r="L36" s="475" t="e">
        <f t="shared" si="8"/>
        <v>#N/A</v>
      </c>
      <c r="M36" s="475" t="e">
        <f t="shared" si="9"/>
        <v>#N/A</v>
      </c>
      <c r="N36" s="475">
        <v>232</v>
      </c>
    </row>
    <row r="37" spans="1:14" s="474" customFormat="1" ht="15" customHeight="1" x14ac:dyDescent="0.2">
      <c r="A37" s="474">
        <v>24</v>
      </c>
      <c r="B37" s="478">
        <f>'Tabelle 2.3'!J34</f>
        <v>-3.7115588547189819</v>
      </c>
      <c r="C37" s="479">
        <f>'Tabelle 3.3'!J34</f>
        <v>3.0555555555555554</v>
      </c>
      <c r="D37" s="480">
        <f t="shared" si="3"/>
        <v>-3.7115588547189819</v>
      </c>
      <c r="E37" s="480">
        <f t="shared" si="3"/>
        <v>3.0555555555555554</v>
      </c>
      <c r="F37" s="475" t="str">
        <f t="shared" si="4"/>
        <v/>
      </c>
      <c r="G37" s="475" t="str">
        <f t="shared" si="4"/>
        <v/>
      </c>
      <c r="H37" s="481" t="str">
        <f t="shared" si="5"/>
        <v/>
      </c>
      <c r="I37" s="481" t="str">
        <f t="shared" si="5"/>
        <v/>
      </c>
      <c r="J37" s="475" t="e">
        <f t="shared" si="6"/>
        <v>#N/A</v>
      </c>
      <c r="K37" s="475" t="e">
        <f t="shared" si="7"/>
        <v>#N/A</v>
      </c>
      <c r="L37" s="475" t="e">
        <f t="shared" si="8"/>
        <v>#N/A</v>
      </c>
      <c r="M37" s="475" t="e">
        <f t="shared" si="9"/>
        <v>#N/A</v>
      </c>
      <c r="N37" s="475">
        <v>242</v>
      </c>
    </row>
    <row r="38" spans="1:14" s="474" customFormat="1" ht="15" customHeight="1" x14ac:dyDescent="0.2">
      <c r="A38" s="474">
        <v>25</v>
      </c>
      <c r="B38" s="478">
        <f>'Tabelle 2.3'!J35</f>
        <v>1.7444588589251704</v>
      </c>
      <c r="C38" s="479">
        <f>'Tabelle 3.3'!J35</f>
        <v>-1.3982392542723978</v>
      </c>
      <c r="D38" s="480">
        <f t="shared" si="3"/>
        <v>1.7444588589251704</v>
      </c>
      <c r="E38" s="480">
        <f t="shared" si="3"/>
        <v>-1.3982392542723978</v>
      </c>
      <c r="F38" s="475" t="str">
        <f t="shared" si="4"/>
        <v/>
      </c>
      <c r="G38" s="475" t="str">
        <f t="shared" si="4"/>
        <v/>
      </c>
      <c r="H38" s="481" t="str">
        <f t="shared" si="5"/>
        <v/>
      </c>
      <c r="I38" s="481" t="str">
        <f t="shared" si="5"/>
        <v/>
      </c>
      <c r="J38" s="475" t="e">
        <f t="shared" si="6"/>
        <v>#N/A</v>
      </c>
      <c r="K38" s="475" t="e">
        <f t="shared" si="7"/>
        <v>#N/A</v>
      </c>
      <c r="L38" s="475" t="e">
        <f t="shared" si="8"/>
        <v>#N/A</v>
      </c>
      <c r="M38" s="475" t="e">
        <f t="shared" si="9"/>
        <v>#N/A</v>
      </c>
      <c r="N38" s="475">
        <v>253</v>
      </c>
    </row>
    <row r="39" spans="1:14" s="474" customFormat="1" ht="15" customHeight="1" x14ac:dyDescent="0.2">
      <c r="A39" s="474">
        <v>26</v>
      </c>
      <c r="B39" s="478">
        <f>'Tabelle 2.3'!J36</f>
        <v>1.725909184302445</v>
      </c>
      <c r="C39" s="479">
        <f>'Tabelle 3.3'!J36</f>
        <v>-4.7386686846019366</v>
      </c>
      <c r="D39" s="480">
        <f t="shared" si="3"/>
        <v>1.725909184302445</v>
      </c>
      <c r="E39" s="480">
        <f t="shared" si="3"/>
        <v>-4.7386686846019366</v>
      </c>
      <c r="F39" s="475" t="str">
        <f t="shared" si="4"/>
        <v/>
      </c>
      <c r="G39" s="475" t="str">
        <f t="shared" si="4"/>
        <v/>
      </c>
      <c r="H39" s="481" t="str">
        <f t="shared" si="5"/>
        <v/>
      </c>
      <c r="I39" s="481" t="str">
        <f t="shared" si="5"/>
        <v/>
      </c>
      <c r="J39" s="475" t="e">
        <f t="shared" si="6"/>
        <v>#N/A</v>
      </c>
      <c r="K39" s="475" t="e">
        <f t="shared" si="7"/>
        <v>#N/A</v>
      </c>
      <c r="L39" s="475" t="e">
        <f t="shared" si="8"/>
        <v>#N/A</v>
      </c>
      <c r="M39" s="475" t="e">
        <f t="shared" si="9"/>
        <v>#N/A</v>
      </c>
      <c r="N39" s="475">
        <v>263</v>
      </c>
    </row>
    <row r="40" spans="1:14" s="474" customFormat="1" ht="15" customHeight="1" x14ac:dyDescent="0.2">
      <c r="A40" s="474">
        <v>27</v>
      </c>
      <c r="B40" s="478" t="e">
        <f>'Tabelle 2.3'!#REF!</f>
        <v>#REF!</v>
      </c>
      <c r="C40" s="479" t="e">
        <f>'Tabelle 3.3'!#REF!</f>
        <v>#REF!</v>
      </c>
      <c r="D40" s="480" t="e">
        <f t="shared" si="3"/>
        <v>#REF!</v>
      </c>
      <c r="E40" s="480" t="e">
        <f t="shared" si="3"/>
        <v>#REF!</v>
      </c>
      <c r="F40" s="475" t="str">
        <f t="shared" si="4"/>
        <v/>
      </c>
      <c r="G40" s="475" t="str">
        <f t="shared" si="4"/>
        <v/>
      </c>
      <c r="H40" s="481" t="e">
        <f t="shared" si="5"/>
        <v>#REF!</v>
      </c>
      <c r="I40" s="481" t="e">
        <f t="shared" si="5"/>
        <v>#REF!</v>
      </c>
      <c r="J40" s="475" t="e">
        <f t="shared" si="6"/>
        <v>#REF!</v>
      </c>
      <c r="K40" s="475" t="e">
        <f t="shared" si="7"/>
        <v>#REF!</v>
      </c>
      <c r="L40" s="475" t="e">
        <f t="shared" si="8"/>
        <v>#REF!</v>
      </c>
      <c r="M40" s="475" t="e">
        <f t="shared" si="9"/>
        <v>#REF!</v>
      </c>
      <c r="N40" s="475">
        <v>273</v>
      </c>
    </row>
    <row r="41" spans="1:14" s="474" customFormat="1" ht="15" customHeight="1" x14ac:dyDescent="0.2">
      <c r="A41" s="474">
        <v>28</v>
      </c>
      <c r="B41" s="478" t="e">
        <f>'Tabelle 2.3'!#REF!</f>
        <v>#REF!</v>
      </c>
      <c r="C41" s="479" t="e">
        <f>'Tabelle 3.3'!#REF!</f>
        <v>#REF!</v>
      </c>
      <c r="D41" s="480" t="e">
        <f t="shared" si="3"/>
        <v>#REF!</v>
      </c>
      <c r="E41" s="480" t="e">
        <f t="shared" si="3"/>
        <v>#REF!</v>
      </c>
      <c r="F41" s="475" t="str">
        <f t="shared" si="4"/>
        <v/>
      </c>
      <c r="G41" s="475" t="str">
        <f t="shared" si="4"/>
        <v/>
      </c>
      <c r="H41" s="481" t="e">
        <f t="shared" si="5"/>
        <v>#REF!</v>
      </c>
      <c r="I41" s="481" t="e">
        <f t="shared" si="5"/>
        <v>#REF!</v>
      </c>
      <c r="J41" s="475" t="e">
        <f t="shared" si="6"/>
        <v>#REF!</v>
      </c>
      <c r="K41" s="475" t="e">
        <f t="shared" si="7"/>
        <v>#REF!</v>
      </c>
      <c r="L41" s="475" t="e">
        <f t="shared" si="8"/>
        <v>#REF!</v>
      </c>
      <c r="M41" s="475" t="e">
        <f t="shared" si="9"/>
        <v>#REF!</v>
      </c>
      <c r="N41" s="475">
        <v>284</v>
      </c>
    </row>
    <row r="42" spans="1:14" s="474" customFormat="1" ht="15" customHeight="1" x14ac:dyDescent="0.2">
      <c r="A42" s="474">
        <v>29</v>
      </c>
      <c r="B42" s="478" t="e">
        <f>'Tabelle 2.3'!#REF!</f>
        <v>#REF!</v>
      </c>
      <c r="C42" s="479" t="e">
        <f>'Tabelle 3.3'!#REF!</f>
        <v>#REF!</v>
      </c>
      <c r="D42" s="480" t="e">
        <f t="shared" si="3"/>
        <v>#REF!</v>
      </c>
      <c r="E42" s="480" t="e">
        <f t="shared" si="3"/>
        <v>#REF!</v>
      </c>
      <c r="F42" s="475" t="str">
        <f t="shared" si="4"/>
        <v/>
      </c>
      <c r="G42" s="475" t="str">
        <f t="shared" si="4"/>
        <v/>
      </c>
      <c r="H42" s="481" t="e">
        <f t="shared" si="5"/>
        <v>#REF!</v>
      </c>
      <c r="I42" s="481" t="e">
        <f t="shared" si="5"/>
        <v>#REF!</v>
      </c>
      <c r="J42" s="475" t="e">
        <f t="shared" si="6"/>
        <v>#REF!</v>
      </c>
      <c r="K42" s="475" t="e">
        <f t="shared" si="7"/>
        <v>#REF!</v>
      </c>
      <c r="L42" s="475" t="e">
        <f t="shared" si="8"/>
        <v>#REF!</v>
      </c>
      <c r="M42" s="475" t="e">
        <f t="shared" si="9"/>
        <v>#REF!</v>
      </c>
      <c r="N42" s="475">
        <v>294</v>
      </c>
    </row>
    <row r="43" spans="1:14" s="474" customFormat="1" ht="15" customHeight="1" x14ac:dyDescent="0.2">
      <c r="A43" s="474">
        <v>30</v>
      </c>
      <c r="B43" s="478" t="e">
        <f>'Tabelle 2.3'!#REF!</f>
        <v>#REF!</v>
      </c>
      <c r="C43" s="479" t="e">
        <f>'Tabelle 3.3'!#REF!</f>
        <v>#REF!</v>
      </c>
      <c r="D43" s="480" t="e">
        <f t="shared" si="3"/>
        <v>#REF!</v>
      </c>
      <c r="E43" s="480" t="e">
        <f t="shared" si="3"/>
        <v>#REF!</v>
      </c>
      <c r="F43" s="475" t="str">
        <f t="shared" si="4"/>
        <v/>
      </c>
      <c r="G43" s="475" t="str">
        <f t="shared" si="4"/>
        <v/>
      </c>
      <c r="H43" s="481" t="e">
        <f t="shared" si="5"/>
        <v>#REF!</v>
      </c>
      <c r="I43" s="481" t="e">
        <f t="shared" si="5"/>
        <v>#REF!</v>
      </c>
      <c r="J43" s="475" t="e">
        <f t="shared" si="6"/>
        <v>#REF!</v>
      </c>
      <c r="K43" s="475" t="e">
        <f t="shared" si="7"/>
        <v>#REF!</v>
      </c>
      <c r="L43" s="475" t="e">
        <f t="shared" si="8"/>
        <v>#REF!</v>
      </c>
      <c r="M43" s="475" t="e">
        <f t="shared" si="9"/>
        <v>#REF!</v>
      </c>
      <c r="N43" s="475">
        <v>304</v>
      </c>
    </row>
    <row r="44" spans="1:14" s="474" customFormat="1" ht="15" customHeight="1" x14ac:dyDescent="0.2">
      <c r="A44" s="474">
        <v>31</v>
      </c>
      <c r="B44" s="478" t="e">
        <f>'Tabelle 2.3'!#REF!</f>
        <v>#REF!</v>
      </c>
      <c r="C44" s="479" t="e">
        <f>'Tabelle 3.3'!#REF!</f>
        <v>#REF!</v>
      </c>
      <c r="D44" s="480" t="e">
        <f t="shared" si="3"/>
        <v>#REF!</v>
      </c>
      <c r="E44" s="480" t="e">
        <f t="shared" si="3"/>
        <v>#REF!</v>
      </c>
      <c r="F44" s="475" t="str">
        <f t="shared" si="4"/>
        <v/>
      </c>
      <c r="G44" s="475" t="str">
        <f t="shared" si="4"/>
        <v/>
      </c>
      <c r="H44" s="481" t="e">
        <f t="shared" si="5"/>
        <v>#REF!</v>
      </c>
      <c r="I44" s="481" t="e">
        <f t="shared" si="5"/>
        <v>#REF!</v>
      </c>
      <c r="J44" s="475" t="e">
        <f t="shared" si="6"/>
        <v>#REF!</v>
      </c>
      <c r="K44" s="475" t="e">
        <f t="shared" si="7"/>
        <v>#REF!</v>
      </c>
      <c r="L44" s="475" t="e">
        <f t="shared" si="8"/>
        <v>#REF!</v>
      </c>
      <c r="M44" s="475" t="e">
        <f t="shared" si="9"/>
        <v>#REF!</v>
      </c>
      <c r="N44" s="475">
        <v>315</v>
      </c>
    </row>
    <row r="45" spans="1:14" s="474" customFormat="1" ht="15" customHeight="1" x14ac:dyDescent="0.2">
      <c r="A45" s="474">
        <v>32</v>
      </c>
      <c r="B45" s="478">
        <f>'Tabelle 2.3'!J36</f>
        <v>1.725909184302445</v>
      </c>
      <c r="C45" s="479">
        <f>'Tabelle 3.3'!J36</f>
        <v>-4.7386686846019366</v>
      </c>
      <c r="D45" s="480">
        <f t="shared" si="3"/>
        <v>1.725909184302445</v>
      </c>
      <c r="E45" s="480">
        <f t="shared" si="3"/>
        <v>-4.7386686846019366</v>
      </c>
      <c r="F45" s="475" t="str">
        <f t="shared" si="4"/>
        <v/>
      </c>
      <c r="G45" s="475" t="str">
        <f t="shared" si="4"/>
        <v/>
      </c>
      <c r="H45" s="481" t="str">
        <f t="shared" si="5"/>
        <v/>
      </c>
      <c r="I45" s="481" t="str">
        <f t="shared" si="5"/>
        <v/>
      </c>
      <c r="J45" s="475" t="e">
        <f t="shared" si="6"/>
        <v>#N/A</v>
      </c>
      <c r="K45" s="475" t="e">
        <f t="shared" si="7"/>
        <v>#N/A</v>
      </c>
      <c r="L45" s="475" t="e">
        <f t="shared" si="8"/>
        <v>#N/A</v>
      </c>
      <c r="M45" s="475" t="e">
        <f t="shared" si="9"/>
        <v>#N/A</v>
      </c>
      <c r="N45" s="475">
        <v>325</v>
      </c>
    </row>
    <row r="46" spans="1:14" s="474" customFormat="1" ht="15" customHeight="1" x14ac:dyDescent="0.2">
      <c r="E46" s="475"/>
      <c r="F46" s="475"/>
      <c r="G46" s="475"/>
      <c r="H46" s="475"/>
      <c r="I46" s="475"/>
      <c r="J46" s="475"/>
      <c r="K46" s="475"/>
      <c r="L46" s="475"/>
      <c r="M46" s="475"/>
      <c r="N46" s="475"/>
    </row>
    <row r="47" spans="1:14" s="474" customFormat="1" ht="15" customHeight="1" x14ac:dyDescent="0.2">
      <c r="D47" s="482"/>
      <c r="E47" s="475"/>
      <c r="F47" s="475"/>
      <c r="G47" s="475"/>
      <c r="H47" s="475"/>
      <c r="I47" s="475"/>
      <c r="J47" s="475"/>
      <c r="K47" s="475"/>
      <c r="L47" s="475"/>
      <c r="M47" s="475"/>
      <c r="N47" s="475"/>
    </row>
    <row r="48" spans="1:14" s="474" customFormat="1" ht="15" customHeight="1" x14ac:dyDescent="0.2">
      <c r="A48" s="476" t="s">
        <v>453</v>
      </c>
      <c r="E48" s="475"/>
      <c r="F48" s="475"/>
      <c r="G48" s="475"/>
      <c r="H48" s="475"/>
      <c r="I48" s="475"/>
      <c r="J48" s="475"/>
      <c r="K48" s="475"/>
      <c r="L48" s="475"/>
      <c r="M48" s="475"/>
      <c r="N48" s="475"/>
    </row>
    <row r="49" spans="1:14" ht="15" customHeight="1" x14ac:dyDescent="0.2">
      <c r="A49" s="678" t="s">
        <v>454</v>
      </c>
      <c r="B49" s="679" t="s">
        <v>102</v>
      </c>
      <c r="C49" s="679"/>
      <c r="D49" s="679"/>
      <c r="E49" s="680" t="s">
        <v>455</v>
      </c>
      <c r="F49" s="680"/>
      <c r="G49" s="680"/>
      <c r="H49" s="681" t="s">
        <v>456</v>
      </c>
      <c r="I49" s="682" t="s">
        <v>457</v>
      </c>
      <c r="J49" s="682"/>
      <c r="K49" s="682"/>
      <c r="L49" s="483" t="s">
        <v>458</v>
      </c>
      <c r="M49" s="460"/>
      <c r="N49" s="452"/>
    </row>
    <row r="50" spans="1:14" ht="39.950000000000003" customHeight="1" x14ac:dyDescent="0.2">
      <c r="A50" s="678"/>
      <c r="B50" s="484" t="s">
        <v>441</v>
      </c>
      <c r="C50" s="484" t="s">
        <v>120</v>
      </c>
      <c r="D50" s="484" t="s">
        <v>121</v>
      </c>
      <c r="E50" s="484" t="s">
        <v>441</v>
      </c>
      <c r="F50" s="484" t="s">
        <v>120</v>
      </c>
      <c r="G50" s="484" t="s">
        <v>121</v>
      </c>
      <c r="H50" s="681"/>
      <c r="I50" s="484" t="s">
        <v>441</v>
      </c>
      <c r="J50" s="484" t="s">
        <v>120</v>
      </c>
      <c r="K50" s="484" t="s">
        <v>121</v>
      </c>
      <c r="L50" s="484" t="s">
        <v>459</v>
      </c>
      <c r="M50" s="484"/>
      <c r="N50" s="484"/>
    </row>
    <row r="51" spans="1:14" ht="15" customHeight="1" x14ac:dyDescent="0.2">
      <c r="A51" s="485" t="s">
        <v>460</v>
      </c>
      <c r="B51" s="486">
        <v>128007</v>
      </c>
      <c r="C51" s="486">
        <v>28137</v>
      </c>
      <c r="D51" s="486">
        <v>13263</v>
      </c>
      <c r="E51" s="487">
        <f>IF($A$51=37802,IF(COUNTBLANK(B$51:B$70)&gt;0,#N/A,B51/B$51*100),IF(COUNTBLANK(B$51:B$75)&gt;0,#N/A,B51/B$51*100))</f>
        <v>100</v>
      </c>
      <c r="F51" s="487">
        <f>IF($A$51=37802,IF(COUNTBLANK(C$51:C$70)&gt;0,#N/A,C51/C$51*100),IF(COUNTBLANK(C$51:C$75)&gt;0,#N/A,C51/C$51*100))</f>
        <v>100</v>
      </c>
      <c r="G51" s="487">
        <f>IF($A$51=37802,IF(COUNTBLANK(D$51:D$70)&gt;0,#N/A,D51/D$51*100),IF(COUNTBLANK(D$51:D$75)&gt;0,#N/A,D51/D$51*100))</f>
        <v>100</v>
      </c>
      <c r="H51" s="488" t="str">
        <f>IF(ISERROR(L51)=TRUE,IF(MONTH(A51)=MONTH(MAX(A$51:A$75)),A51,""),"")</f>
        <v/>
      </c>
      <c r="I51" s="487" t="str">
        <f>IF($H51&lt;&gt;"",E51,"")</f>
        <v/>
      </c>
      <c r="J51" s="487" t="str">
        <f>IF($H51&lt;&gt;"",F51,"")</f>
        <v/>
      </c>
      <c r="K51" s="487" t="str">
        <f t="shared" ref="J51:K66" si="10">IF($H51&lt;&gt;"",G51,"")</f>
        <v/>
      </c>
      <c r="L51" s="487" t="e">
        <f>IF(A$51=37802,IF(AND(COUNTBLANK(B$51:B$70)&lt;&gt;0,COUNTBLANK(C$51:C$70)&lt;&gt;0,COUNTBLANK(D$51:D$70)&lt;&gt;0),135,#N/A),IF(AND(COUNTBLANK(B$51:B$75)&lt;&gt;0,COUNTBLANK(C$51:C$75)&lt;&gt;0,COUNTBLANK(D$51:D$75)&lt;&gt;0),135,#N/A))</f>
        <v>#N/A</v>
      </c>
    </row>
    <row r="52" spans="1:14" ht="15" customHeight="1" x14ac:dyDescent="0.2">
      <c r="A52" s="485" t="s">
        <v>461</v>
      </c>
      <c r="B52" s="486">
        <v>129198</v>
      </c>
      <c r="C52" s="486">
        <v>28612</v>
      </c>
      <c r="D52" s="486">
        <v>13559</v>
      </c>
      <c r="E52" s="487">
        <f t="shared" ref="E52:G70" si="11">IF($A$51=37802,IF(COUNTBLANK(B$51:B$70)&gt;0,#N/A,B52/B$51*100),IF(COUNTBLANK(B$51:B$75)&gt;0,#N/A,B52/B$51*100))</f>
        <v>100.93041786777286</v>
      </c>
      <c r="F52" s="487">
        <f t="shared" si="11"/>
        <v>101.688168603618</v>
      </c>
      <c r="G52" s="487">
        <f t="shared" si="11"/>
        <v>102.23177260046748</v>
      </c>
      <c r="H52" s="488" t="str">
        <f>IF(ISERROR(L52)=TRUE,IF(MONTH(A52)=MONTH(MAX(A$51:A$75)),A52,""),"")</f>
        <v/>
      </c>
      <c r="I52" s="487" t="str">
        <f t="shared" ref="I52:K75" si="12">IF($H52&lt;&gt;"",E52,"")</f>
        <v/>
      </c>
      <c r="J52" s="487" t="str">
        <f t="shared" si="10"/>
        <v/>
      </c>
      <c r="K52" s="487" t="str">
        <f t="shared" si="10"/>
        <v/>
      </c>
      <c r="L52" s="487" t="e">
        <f t="shared" ref="L52:L75" si="13">IF(A$51=37802,IF(AND(COUNTBLANK(B$51:B$70)&lt;&gt;0,COUNTBLANK(C$51:C$70)&lt;&gt;0,COUNTBLANK(D$51:D$70)&lt;&gt;0),135,#N/A),IF(AND(COUNTBLANK(B$51:B$75)&lt;&gt;0,COUNTBLANK(C$51:C$75)&lt;&gt;0,COUNTBLANK(D$51:D$75)&lt;&gt;0),135,#N/A))</f>
        <v>#N/A</v>
      </c>
    </row>
    <row r="53" spans="1:14" ht="15" customHeight="1" x14ac:dyDescent="0.2">
      <c r="A53" s="489">
        <v>41883</v>
      </c>
      <c r="B53" s="486">
        <v>130774</v>
      </c>
      <c r="C53" s="486">
        <v>28063</v>
      </c>
      <c r="D53" s="486">
        <v>13829</v>
      </c>
      <c r="E53" s="487">
        <f t="shared" si="11"/>
        <v>102.1616005374706</v>
      </c>
      <c r="F53" s="487">
        <f t="shared" si="11"/>
        <v>99.737001101752142</v>
      </c>
      <c r="G53" s="487">
        <f t="shared" si="11"/>
        <v>104.26751112116415</v>
      </c>
      <c r="H53" s="488">
        <f>IF(ISERROR(L53)=TRUE,IF(MONTH(A53)=MONTH(MAX(A$51:A$75)),A53,""),"")</f>
        <v>41883</v>
      </c>
      <c r="I53" s="487">
        <f t="shared" si="12"/>
        <v>102.1616005374706</v>
      </c>
      <c r="J53" s="487">
        <f t="shared" si="10"/>
        <v>99.737001101752142</v>
      </c>
      <c r="K53" s="487">
        <f t="shared" si="10"/>
        <v>104.26751112116415</v>
      </c>
      <c r="L53" s="487" t="e">
        <f t="shared" si="13"/>
        <v>#N/A</v>
      </c>
    </row>
    <row r="54" spans="1:14" ht="15" customHeight="1" x14ac:dyDescent="0.2">
      <c r="A54" s="489" t="s">
        <v>462</v>
      </c>
      <c r="B54" s="486">
        <v>129854</v>
      </c>
      <c r="C54" s="486">
        <v>27871</v>
      </c>
      <c r="D54" s="486">
        <v>13926</v>
      </c>
      <c r="E54" s="487">
        <f t="shared" si="11"/>
        <v>101.44288984196177</v>
      </c>
      <c r="F54" s="487">
        <f t="shared" si="11"/>
        <v>99.054625581973909</v>
      </c>
      <c r="G54" s="487">
        <f t="shared" si="11"/>
        <v>104.99886903415516</v>
      </c>
      <c r="H54" s="488" t="str">
        <f>IF(ISERROR(L54)=TRUE,IF(MONTH(A54)=MONTH(MAX(A$51:A$75)),A54,""),"")</f>
        <v/>
      </c>
      <c r="I54" s="487" t="str">
        <f t="shared" si="12"/>
        <v/>
      </c>
      <c r="J54" s="487" t="str">
        <f t="shared" si="10"/>
        <v/>
      </c>
      <c r="K54" s="487" t="str">
        <f t="shared" si="10"/>
        <v/>
      </c>
      <c r="L54" s="487" t="e">
        <f t="shared" si="13"/>
        <v>#N/A</v>
      </c>
    </row>
    <row r="55" spans="1:14" ht="15" customHeight="1" x14ac:dyDescent="0.2">
      <c r="A55" s="489" t="s">
        <v>463</v>
      </c>
      <c r="B55" s="486">
        <v>130548</v>
      </c>
      <c r="C55" s="486">
        <v>27229</v>
      </c>
      <c r="D55" s="486">
        <v>13958</v>
      </c>
      <c r="E55" s="487">
        <f t="shared" si="11"/>
        <v>101.98504769270431</v>
      </c>
      <c r="F55" s="487">
        <f t="shared" si="11"/>
        <v>96.772932437715468</v>
      </c>
      <c r="G55" s="487">
        <f t="shared" si="11"/>
        <v>105.24014174771924</v>
      </c>
      <c r="H55" s="488" t="str">
        <f t="shared" ref="H55:H70" si="14">IF(ISERROR(L55)=TRUE,IF(MONTH(A55)=MONTH(MAX(A$51:A$75)),A55,""),"")</f>
        <v/>
      </c>
      <c r="I55" s="487" t="str">
        <f t="shared" si="12"/>
        <v/>
      </c>
      <c r="J55" s="487" t="str">
        <f t="shared" si="10"/>
        <v/>
      </c>
      <c r="K55" s="487" t="str">
        <f t="shared" si="10"/>
        <v/>
      </c>
      <c r="L55" s="487" t="e">
        <f t="shared" si="13"/>
        <v>#N/A</v>
      </c>
    </row>
    <row r="56" spans="1:14" ht="15" customHeight="1" x14ac:dyDescent="0.2">
      <c r="A56" s="489" t="s">
        <v>464</v>
      </c>
      <c r="B56" s="486">
        <v>131953</v>
      </c>
      <c r="C56" s="486">
        <v>27895</v>
      </c>
      <c r="D56" s="486">
        <v>14227</v>
      </c>
      <c r="E56" s="487">
        <f t="shared" si="11"/>
        <v>103.08264391791073</v>
      </c>
      <c r="F56" s="487">
        <f t="shared" si="11"/>
        <v>99.13992252194619</v>
      </c>
      <c r="G56" s="487">
        <f t="shared" si="11"/>
        <v>107.26834049611702</v>
      </c>
      <c r="H56" s="488" t="str">
        <f t="shared" si="14"/>
        <v/>
      </c>
      <c r="I56" s="487" t="str">
        <f t="shared" si="12"/>
        <v/>
      </c>
      <c r="J56" s="487" t="str">
        <f t="shared" si="10"/>
        <v/>
      </c>
      <c r="K56" s="487" t="str">
        <f t="shared" si="10"/>
        <v/>
      </c>
      <c r="L56" s="487" t="e">
        <f t="shared" si="13"/>
        <v>#N/A</v>
      </c>
    </row>
    <row r="57" spans="1:14" ht="15" customHeight="1" x14ac:dyDescent="0.2">
      <c r="A57" s="489">
        <v>42248</v>
      </c>
      <c r="B57" s="486">
        <v>135546</v>
      </c>
      <c r="C57" s="486">
        <v>27547</v>
      </c>
      <c r="D57" s="486">
        <v>14781</v>
      </c>
      <c r="E57" s="487">
        <f t="shared" si="11"/>
        <v>105.88952166678385</v>
      </c>
      <c r="F57" s="487">
        <f t="shared" si="11"/>
        <v>97.903116892348152</v>
      </c>
      <c r="G57" s="487">
        <f t="shared" si="11"/>
        <v>111.44537434969463</v>
      </c>
      <c r="H57" s="488">
        <f t="shared" si="14"/>
        <v>42248</v>
      </c>
      <c r="I57" s="487">
        <f t="shared" si="12"/>
        <v>105.88952166678385</v>
      </c>
      <c r="J57" s="487">
        <f t="shared" si="10"/>
        <v>97.903116892348152</v>
      </c>
      <c r="K57" s="487">
        <f t="shared" si="10"/>
        <v>111.44537434969463</v>
      </c>
      <c r="L57" s="487" t="e">
        <f t="shared" si="13"/>
        <v>#N/A</v>
      </c>
    </row>
    <row r="58" spans="1:14" ht="15" customHeight="1" x14ac:dyDescent="0.2">
      <c r="A58" s="489" t="s">
        <v>465</v>
      </c>
      <c r="B58" s="486">
        <v>134623</v>
      </c>
      <c r="C58" s="486">
        <v>27260</v>
      </c>
      <c r="D58" s="486">
        <v>14481</v>
      </c>
      <c r="E58" s="487">
        <f t="shared" si="11"/>
        <v>105.16846734944183</v>
      </c>
      <c r="F58" s="487">
        <f t="shared" si="11"/>
        <v>96.883107651846316</v>
      </c>
      <c r="G58" s="487">
        <f t="shared" si="11"/>
        <v>109.18344266003166</v>
      </c>
      <c r="H58" s="488" t="str">
        <f t="shared" si="14"/>
        <v/>
      </c>
      <c r="I58" s="487" t="str">
        <f t="shared" si="12"/>
        <v/>
      </c>
      <c r="J58" s="487" t="str">
        <f t="shared" si="10"/>
        <v/>
      </c>
      <c r="K58" s="487" t="str">
        <f t="shared" si="10"/>
        <v/>
      </c>
      <c r="L58" s="487" t="e">
        <f t="shared" si="13"/>
        <v>#N/A</v>
      </c>
    </row>
    <row r="59" spans="1:14" ht="15" customHeight="1" x14ac:dyDescent="0.2">
      <c r="A59" s="489" t="s">
        <v>466</v>
      </c>
      <c r="B59" s="486">
        <v>134699</v>
      </c>
      <c r="C59" s="486">
        <v>26989</v>
      </c>
      <c r="D59" s="486">
        <v>14421</v>
      </c>
      <c r="E59" s="487">
        <f t="shared" si="11"/>
        <v>105.22783910254907</v>
      </c>
      <c r="F59" s="487">
        <f t="shared" si="11"/>
        <v>95.919963037992687</v>
      </c>
      <c r="G59" s="487">
        <f t="shared" si="11"/>
        <v>108.73105632209908</v>
      </c>
      <c r="H59" s="488" t="str">
        <f t="shared" si="14"/>
        <v/>
      </c>
      <c r="I59" s="487" t="str">
        <f t="shared" si="12"/>
        <v/>
      </c>
      <c r="J59" s="487" t="str">
        <f t="shared" si="10"/>
        <v/>
      </c>
      <c r="K59" s="487" t="str">
        <f t="shared" si="10"/>
        <v/>
      </c>
      <c r="L59" s="487" t="e">
        <f t="shared" si="13"/>
        <v>#N/A</v>
      </c>
    </row>
    <row r="60" spans="1:14" ht="15" customHeight="1" x14ac:dyDescent="0.2">
      <c r="A60" s="489" t="s">
        <v>467</v>
      </c>
      <c r="B60" s="486">
        <v>135049</v>
      </c>
      <c r="C60" s="486">
        <v>27782</v>
      </c>
      <c r="D60" s="486">
        <v>14667</v>
      </c>
      <c r="E60" s="487">
        <f t="shared" si="11"/>
        <v>105.50126164975353</v>
      </c>
      <c r="F60" s="487">
        <f t="shared" si="11"/>
        <v>98.738316096243381</v>
      </c>
      <c r="G60" s="487">
        <f t="shared" si="11"/>
        <v>110.5858403076227</v>
      </c>
      <c r="H60" s="488" t="str">
        <f t="shared" si="14"/>
        <v/>
      </c>
      <c r="I60" s="487" t="str">
        <f t="shared" si="12"/>
        <v/>
      </c>
      <c r="J60" s="487" t="str">
        <f t="shared" si="10"/>
        <v/>
      </c>
      <c r="K60" s="487" t="str">
        <f t="shared" si="10"/>
        <v/>
      </c>
      <c r="L60" s="487" t="e">
        <f t="shared" si="13"/>
        <v>#N/A</v>
      </c>
    </row>
    <row r="61" spans="1:14" ht="15" customHeight="1" x14ac:dyDescent="0.2">
      <c r="A61" s="489">
        <v>42614</v>
      </c>
      <c r="B61" s="486">
        <v>138007</v>
      </c>
      <c r="C61" s="486">
        <v>27678</v>
      </c>
      <c r="D61" s="486">
        <v>15412</v>
      </c>
      <c r="E61" s="487">
        <f t="shared" si="11"/>
        <v>107.81207277726999</v>
      </c>
      <c r="F61" s="487">
        <f t="shared" si="11"/>
        <v>98.368696023030182</v>
      </c>
      <c r="G61" s="487">
        <f t="shared" si="11"/>
        <v>116.20297067028575</v>
      </c>
      <c r="H61" s="488">
        <f t="shared" si="14"/>
        <v>42614</v>
      </c>
      <c r="I61" s="487">
        <f t="shared" si="12"/>
        <v>107.81207277726999</v>
      </c>
      <c r="J61" s="487">
        <f t="shared" si="10"/>
        <v>98.368696023030182</v>
      </c>
      <c r="K61" s="487">
        <f t="shared" si="10"/>
        <v>116.20297067028575</v>
      </c>
      <c r="L61" s="487" t="e">
        <f t="shared" si="13"/>
        <v>#N/A</v>
      </c>
    </row>
    <row r="62" spans="1:14" ht="15" customHeight="1" x14ac:dyDescent="0.2">
      <c r="A62" s="489" t="s">
        <v>468</v>
      </c>
      <c r="B62" s="486">
        <v>137704</v>
      </c>
      <c r="C62" s="486">
        <v>27577</v>
      </c>
      <c r="D62" s="486">
        <v>15539</v>
      </c>
      <c r="E62" s="487">
        <f t="shared" si="11"/>
        <v>107.57536697211872</v>
      </c>
      <c r="F62" s="487">
        <f t="shared" si="11"/>
        <v>98.009738067313506</v>
      </c>
      <c r="G62" s="487">
        <f t="shared" si="11"/>
        <v>117.16052175224307</v>
      </c>
      <c r="H62" s="488" t="str">
        <f t="shared" si="14"/>
        <v/>
      </c>
      <c r="I62" s="487" t="str">
        <f t="shared" si="12"/>
        <v/>
      </c>
      <c r="J62" s="487" t="str">
        <f t="shared" si="10"/>
        <v/>
      </c>
      <c r="K62" s="487" t="str">
        <f t="shared" si="10"/>
        <v/>
      </c>
      <c r="L62" s="487" t="e">
        <f t="shared" si="13"/>
        <v>#N/A</v>
      </c>
    </row>
    <row r="63" spans="1:14" ht="15" customHeight="1" x14ac:dyDescent="0.2">
      <c r="A63" s="489" t="s">
        <v>469</v>
      </c>
      <c r="B63" s="486">
        <v>138204</v>
      </c>
      <c r="C63" s="486">
        <v>27533</v>
      </c>
      <c r="D63" s="486">
        <v>15483</v>
      </c>
      <c r="E63" s="487">
        <f t="shared" si="11"/>
        <v>107.96597061098221</v>
      </c>
      <c r="F63" s="487">
        <f t="shared" si="11"/>
        <v>97.853360344030989</v>
      </c>
      <c r="G63" s="487">
        <f t="shared" si="11"/>
        <v>116.73829450350598</v>
      </c>
      <c r="H63" s="488" t="str">
        <f t="shared" si="14"/>
        <v/>
      </c>
      <c r="I63" s="487" t="str">
        <f t="shared" si="12"/>
        <v/>
      </c>
      <c r="J63" s="487" t="str">
        <f t="shared" si="10"/>
        <v/>
      </c>
      <c r="K63" s="487" t="str">
        <f t="shared" si="10"/>
        <v/>
      </c>
      <c r="L63" s="487" t="e">
        <f t="shared" si="13"/>
        <v>#N/A</v>
      </c>
    </row>
    <row r="64" spans="1:14" ht="15" customHeight="1" x14ac:dyDescent="0.2">
      <c r="A64" s="489" t="s">
        <v>470</v>
      </c>
      <c r="B64" s="486">
        <v>138564</v>
      </c>
      <c r="C64" s="486">
        <v>27769</v>
      </c>
      <c r="D64" s="486">
        <v>15566</v>
      </c>
      <c r="E64" s="487">
        <f t="shared" si="11"/>
        <v>108.24720523096394</v>
      </c>
      <c r="F64" s="487">
        <f t="shared" si="11"/>
        <v>98.69211358709174</v>
      </c>
      <c r="G64" s="487">
        <f t="shared" si="11"/>
        <v>117.36409560431275</v>
      </c>
      <c r="H64" s="488" t="str">
        <f t="shared" si="14"/>
        <v/>
      </c>
      <c r="I64" s="487" t="str">
        <f t="shared" si="12"/>
        <v/>
      </c>
      <c r="J64" s="487" t="str">
        <f t="shared" si="10"/>
        <v/>
      </c>
      <c r="K64" s="487" t="str">
        <f t="shared" si="10"/>
        <v/>
      </c>
      <c r="L64" s="487" t="e">
        <f t="shared" si="13"/>
        <v>#N/A</v>
      </c>
    </row>
    <row r="65" spans="1:12" ht="15" customHeight="1" x14ac:dyDescent="0.2">
      <c r="A65" s="489">
        <v>42979</v>
      </c>
      <c r="B65" s="486">
        <v>140619</v>
      </c>
      <c r="C65" s="486">
        <v>27247</v>
      </c>
      <c r="D65" s="486">
        <v>16198</v>
      </c>
      <c r="E65" s="487">
        <f t="shared" si="11"/>
        <v>109.85258618669292</v>
      </c>
      <c r="F65" s="487">
        <f t="shared" si="11"/>
        <v>96.836905142694675</v>
      </c>
      <c r="G65" s="487">
        <f t="shared" si="11"/>
        <v>122.12923169720273</v>
      </c>
      <c r="H65" s="488">
        <f t="shared" si="14"/>
        <v>42979</v>
      </c>
      <c r="I65" s="487">
        <f t="shared" si="12"/>
        <v>109.85258618669292</v>
      </c>
      <c r="J65" s="487">
        <f t="shared" si="10"/>
        <v>96.836905142694675</v>
      </c>
      <c r="K65" s="487">
        <f t="shared" si="10"/>
        <v>122.12923169720273</v>
      </c>
      <c r="L65" s="487" t="e">
        <f t="shared" si="13"/>
        <v>#N/A</v>
      </c>
    </row>
    <row r="66" spans="1:12" ht="15" customHeight="1" x14ac:dyDescent="0.2">
      <c r="A66" s="489" t="s">
        <v>471</v>
      </c>
      <c r="B66" s="486">
        <v>140098</v>
      </c>
      <c r="C66" s="486">
        <v>26917</v>
      </c>
      <c r="D66" s="486">
        <v>16098</v>
      </c>
      <c r="E66" s="487">
        <f t="shared" si="11"/>
        <v>109.44557719499714</v>
      </c>
      <c r="F66" s="487">
        <f t="shared" si="11"/>
        <v>95.664072218075844</v>
      </c>
      <c r="G66" s="487">
        <f t="shared" si="11"/>
        <v>121.3752544673151</v>
      </c>
      <c r="H66" s="488" t="str">
        <f t="shared" si="14"/>
        <v/>
      </c>
      <c r="I66" s="487" t="str">
        <f t="shared" si="12"/>
        <v/>
      </c>
      <c r="J66" s="487" t="str">
        <f t="shared" si="10"/>
        <v/>
      </c>
      <c r="K66" s="487" t="str">
        <f t="shared" si="10"/>
        <v/>
      </c>
      <c r="L66" s="487" t="e">
        <f t="shared" si="13"/>
        <v>#N/A</v>
      </c>
    </row>
    <row r="67" spans="1:12" ht="15" customHeight="1" x14ac:dyDescent="0.2">
      <c r="A67" s="489" t="s">
        <v>472</v>
      </c>
      <c r="B67" s="486">
        <v>139612</v>
      </c>
      <c r="C67" s="486">
        <v>26589</v>
      </c>
      <c r="D67" s="486">
        <v>15912</v>
      </c>
      <c r="E67" s="487">
        <f t="shared" si="11"/>
        <v>109.06591045802183</v>
      </c>
      <c r="F67" s="487">
        <f t="shared" si="11"/>
        <v>94.498347371788043</v>
      </c>
      <c r="G67" s="487">
        <f t="shared" si="11"/>
        <v>119.97285681972404</v>
      </c>
      <c r="H67" s="488" t="str">
        <f t="shared" si="14"/>
        <v/>
      </c>
      <c r="I67" s="487" t="str">
        <f t="shared" si="12"/>
        <v/>
      </c>
      <c r="J67" s="487" t="str">
        <f t="shared" si="12"/>
        <v/>
      </c>
      <c r="K67" s="487" t="str">
        <f t="shared" si="12"/>
        <v/>
      </c>
      <c r="L67" s="487" t="e">
        <f t="shared" si="13"/>
        <v>#N/A</v>
      </c>
    </row>
    <row r="68" spans="1:12" ht="15" customHeight="1" x14ac:dyDescent="0.2">
      <c r="A68" s="489" t="s">
        <v>473</v>
      </c>
      <c r="B68" s="486">
        <v>141674</v>
      </c>
      <c r="C68" s="486">
        <v>27071</v>
      </c>
      <c r="D68" s="486">
        <v>16293</v>
      </c>
      <c r="E68" s="487">
        <f t="shared" si="11"/>
        <v>110.6767598646949</v>
      </c>
      <c r="F68" s="487">
        <f t="shared" si="11"/>
        <v>96.211394249564634</v>
      </c>
      <c r="G68" s="487">
        <f t="shared" si="11"/>
        <v>122.845510065596</v>
      </c>
      <c r="H68" s="488" t="str">
        <f t="shared" si="14"/>
        <v/>
      </c>
      <c r="I68" s="487" t="str">
        <f t="shared" si="12"/>
        <v/>
      </c>
      <c r="J68" s="487" t="str">
        <f t="shared" si="12"/>
        <v/>
      </c>
      <c r="K68" s="487" t="str">
        <f t="shared" si="12"/>
        <v/>
      </c>
      <c r="L68" s="487" t="e">
        <f t="shared" si="13"/>
        <v>#N/A</v>
      </c>
    </row>
    <row r="69" spans="1:12" ht="15" customHeight="1" x14ac:dyDescent="0.2">
      <c r="A69" s="489">
        <v>43344</v>
      </c>
      <c r="B69" s="486">
        <v>144371</v>
      </c>
      <c r="C69" s="486">
        <v>26344</v>
      </c>
      <c r="D69" s="486">
        <v>16796</v>
      </c>
      <c r="E69" s="487">
        <f t="shared" si="11"/>
        <v>112.78367589272462</v>
      </c>
      <c r="F69" s="487">
        <f t="shared" si="11"/>
        <v>93.627607776237696</v>
      </c>
      <c r="G69" s="487">
        <f t="shared" si="11"/>
        <v>126.63801553193093</v>
      </c>
      <c r="H69" s="488">
        <f t="shared" si="14"/>
        <v>43344</v>
      </c>
      <c r="I69" s="487">
        <f t="shared" si="12"/>
        <v>112.78367589272462</v>
      </c>
      <c r="J69" s="487">
        <f t="shared" si="12"/>
        <v>93.627607776237696</v>
      </c>
      <c r="K69" s="487">
        <f t="shared" si="12"/>
        <v>126.63801553193093</v>
      </c>
      <c r="L69" s="487" t="e">
        <f t="shared" si="13"/>
        <v>#N/A</v>
      </c>
    </row>
    <row r="70" spans="1:12" ht="15" customHeight="1" x14ac:dyDescent="0.2">
      <c r="A70" s="489" t="s">
        <v>474</v>
      </c>
      <c r="B70" s="486">
        <v>143839</v>
      </c>
      <c r="C70" s="486">
        <v>26336</v>
      </c>
      <c r="D70" s="486">
        <v>16801</v>
      </c>
      <c r="E70" s="487">
        <f t="shared" si="11"/>
        <v>112.36807362097385</v>
      </c>
      <c r="F70" s="487">
        <f t="shared" si="11"/>
        <v>93.599175462913593</v>
      </c>
      <c r="G70" s="487">
        <f t="shared" si="11"/>
        <v>126.67571439342531</v>
      </c>
      <c r="H70" s="488" t="str">
        <f t="shared" si="14"/>
        <v/>
      </c>
      <c r="I70" s="487" t="str">
        <f t="shared" si="12"/>
        <v/>
      </c>
      <c r="J70" s="487" t="str">
        <f t="shared" si="12"/>
        <v/>
      </c>
      <c r="K70" s="487" t="str">
        <f t="shared" si="12"/>
        <v/>
      </c>
      <c r="L70" s="487" t="e">
        <f t="shared" si="13"/>
        <v>#N/A</v>
      </c>
    </row>
    <row r="71" spans="1:12" ht="15" customHeight="1" x14ac:dyDescent="0.2">
      <c r="A71" s="489" t="s">
        <v>475</v>
      </c>
      <c r="B71" s="486">
        <v>144246</v>
      </c>
      <c r="C71" s="486">
        <v>26020</v>
      </c>
      <c r="D71" s="486">
        <v>16525</v>
      </c>
      <c r="E71" s="490">
        <f t="shared" ref="E71:G75" si="15">IF($A$51=37802,IF(COUNTBLANK(B$51:B$70)&gt;0,#N/A,IF(ISBLANK(B71)=FALSE,B71/B$51*100,#N/A)),IF(COUNTBLANK(B$51:B$75)&gt;0,#N/A,B71/B$51*100))</f>
        <v>112.68602498300875</v>
      </c>
      <c r="F71" s="490">
        <f t="shared" si="15"/>
        <v>92.476099086611924</v>
      </c>
      <c r="G71" s="490">
        <f t="shared" si="15"/>
        <v>124.59473723893539</v>
      </c>
      <c r="H71" s="491" t="str">
        <f>IF(A$51=37802,IF(ISERROR(L71)=TRUE,IF(ISBLANK(A71)=FALSE,IF(MONTH(A71)=MONTH(MAX(A$51:A$75)),A71,""),""),""),IF(ISERROR(L71)=TRUE,IF(MONTH(A71)=MONTH(MAX(A$51:A$75)),A71,""),""))</f>
        <v/>
      </c>
      <c r="I71" s="487" t="str">
        <f t="shared" si="12"/>
        <v/>
      </c>
      <c r="J71" s="487" t="str">
        <f t="shared" si="12"/>
        <v/>
      </c>
      <c r="K71" s="487" t="str">
        <f t="shared" si="12"/>
        <v/>
      </c>
      <c r="L71" s="487" t="e">
        <f t="shared" si="13"/>
        <v>#N/A</v>
      </c>
    </row>
    <row r="72" spans="1:12" ht="15" customHeight="1" x14ac:dyDescent="0.2">
      <c r="A72" s="489" t="s">
        <v>476</v>
      </c>
      <c r="B72" s="486">
        <v>145370</v>
      </c>
      <c r="C72" s="486">
        <v>26323</v>
      </c>
      <c r="D72" s="486">
        <v>16812</v>
      </c>
      <c r="E72" s="490">
        <f t="shared" si="15"/>
        <v>113.56410196317388</v>
      </c>
      <c r="F72" s="490">
        <f t="shared" si="15"/>
        <v>93.552972953761952</v>
      </c>
      <c r="G72" s="490">
        <f t="shared" si="15"/>
        <v>126.75865188871296</v>
      </c>
      <c r="H72" s="491" t="str">
        <f>IF(A$51=37802,IF(ISERROR(L72)=TRUE,IF(ISBLANK(A72)=FALSE,IF(MONTH(A72)=MONTH(MAX(A$51:A$75)),A72,""),""),""),IF(ISERROR(L72)=TRUE,IF(MONTH(A72)=MONTH(MAX(A$51:A$75)),A72,""),""))</f>
        <v/>
      </c>
      <c r="I72" s="487" t="str">
        <f t="shared" si="12"/>
        <v/>
      </c>
      <c r="J72" s="487" t="str">
        <f t="shared" si="12"/>
        <v/>
      </c>
      <c r="K72" s="487" t="str">
        <f t="shared" si="12"/>
        <v/>
      </c>
      <c r="L72" s="487" t="e">
        <f t="shared" si="13"/>
        <v>#N/A</v>
      </c>
    </row>
    <row r="73" spans="1:12" ht="15" customHeight="1" x14ac:dyDescent="0.2">
      <c r="A73" s="489">
        <v>43709</v>
      </c>
      <c r="B73" s="486">
        <v>148331</v>
      </c>
      <c r="C73" s="486">
        <v>25681</v>
      </c>
      <c r="D73" s="486">
        <v>17289</v>
      </c>
      <c r="E73" s="490">
        <f t="shared" si="15"/>
        <v>115.87725671252353</v>
      </c>
      <c r="F73" s="490">
        <f t="shared" si="15"/>
        <v>91.271279809503497</v>
      </c>
      <c r="G73" s="490">
        <f t="shared" si="15"/>
        <v>130.35512327527709</v>
      </c>
      <c r="H73" s="491">
        <f>IF(A$51=37802,IF(ISERROR(L73)=TRUE,IF(ISBLANK(A73)=FALSE,IF(MONTH(A73)=MONTH(MAX(A$51:A$75)),A73,""),""),""),IF(ISERROR(L73)=TRUE,IF(MONTH(A73)=MONTH(MAX(A$51:A$75)),A73,""),""))</f>
        <v>43709</v>
      </c>
      <c r="I73" s="487">
        <f t="shared" si="12"/>
        <v>115.87725671252353</v>
      </c>
      <c r="J73" s="487">
        <f t="shared" si="12"/>
        <v>91.271279809503497</v>
      </c>
      <c r="K73" s="487">
        <f t="shared" si="12"/>
        <v>130.35512327527709</v>
      </c>
      <c r="L73" s="487" t="e">
        <f t="shared" si="13"/>
        <v>#N/A</v>
      </c>
    </row>
    <row r="74" spans="1:12" ht="15" customHeight="1" x14ac:dyDescent="0.2">
      <c r="A74" s="489" t="s">
        <v>477</v>
      </c>
      <c r="B74" s="486">
        <v>147367</v>
      </c>
      <c r="C74" s="486">
        <v>25535</v>
      </c>
      <c r="D74" s="486">
        <v>17249</v>
      </c>
      <c r="E74" s="490">
        <f t="shared" si="15"/>
        <v>115.1241728967947</v>
      </c>
      <c r="F74" s="490">
        <f t="shared" si="15"/>
        <v>90.75239009133881</v>
      </c>
      <c r="G74" s="490">
        <f t="shared" si="15"/>
        <v>130.05353238332202</v>
      </c>
      <c r="H74" s="491" t="str">
        <f>IF(A$51=37802,IF(ISERROR(L74)=TRUE,IF(ISBLANK(A74)=FALSE,IF(MONTH(A74)=MONTH(MAX(A$51:A$75)),A74,""),""),""),IF(ISERROR(L74)=TRUE,IF(MONTH(A74)=MONTH(MAX(A$51:A$75)),A74,""),""))</f>
        <v/>
      </c>
      <c r="I74" s="487" t="str">
        <f t="shared" si="12"/>
        <v/>
      </c>
      <c r="J74" s="487" t="str">
        <f t="shared" si="12"/>
        <v/>
      </c>
      <c r="K74" s="487" t="str">
        <f t="shared" si="12"/>
        <v/>
      </c>
      <c r="L74" s="487" t="e">
        <f t="shared" si="13"/>
        <v>#N/A</v>
      </c>
    </row>
    <row r="75" spans="1:12" ht="15" customHeight="1" x14ac:dyDescent="0.2">
      <c r="A75" s="489" t="s">
        <v>478</v>
      </c>
      <c r="B75" s="486">
        <v>146691</v>
      </c>
      <c r="C75" s="492">
        <v>24401</v>
      </c>
      <c r="D75" s="492">
        <v>16285</v>
      </c>
      <c r="E75" s="490">
        <f t="shared" si="15"/>
        <v>114.59607677705125</v>
      </c>
      <c r="F75" s="490">
        <f t="shared" si="15"/>
        <v>86.722109677648646</v>
      </c>
      <c r="G75" s="490">
        <f t="shared" si="15"/>
        <v>122.785191887205</v>
      </c>
      <c r="H75" s="491" t="str">
        <f>IF(A$51=37802,IF(ISERROR(L75)=TRUE,IF(ISBLANK(A75)=FALSE,IF(MONTH(A75)=MONTH(MAX(A$51:A$75)),A75,""),""),""),IF(ISERROR(L75)=TRUE,IF(MONTH(A75)=MONTH(MAX(A$51:A$75)),A75,""),""))</f>
        <v/>
      </c>
      <c r="I75" s="487" t="str">
        <f t="shared" si="12"/>
        <v/>
      </c>
      <c r="J75" s="487" t="str">
        <f t="shared" si="12"/>
        <v/>
      </c>
      <c r="K75" s="487" t="str">
        <f t="shared" si="12"/>
        <v/>
      </c>
      <c r="L75" s="487" t="e">
        <f t="shared" si="13"/>
        <v>#N/A</v>
      </c>
    </row>
    <row r="77" spans="1:12" ht="15" customHeight="1" x14ac:dyDescent="0.2">
      <c r="I77" s="487">
        <f>IF(I75&lt;&gt;"",I75,IF(I74&lt;&gt;"",I74,IF(I73&lt;&gt;"",I73,IF(I72&lt;&gt;"",I72,IF(I71&lt;&gt;"",I71,IF(I70&lt;&gt;"",I70,""))))))</f>
        <v>115.87725671252353</v>
      </c>
      <c r="J77" s="487">
        <f>IF(J75&lt;&gt;"",J75,IF(J74&lt;&gt;"",J74,IF(J73&lt;&gt;"",J73,IF(J72&lt;&gt;"",J72,IF(J71&lt;&gt;"",J71,IF(J70&lt;&gt;"",J70,""))))))</f>
        <v>91.271279809503497</v>
      </c>
      <c r="K77" s="487">
        <f>IF(K75&lt;&gt;"",K75,IF(K74&lt;&gt;"",K74,IF(K73&lt;&gt;"",K73,IF(K72&lt;&gt;"",K72,IF(K71&lt;&gt;"",K71,IF(K70&lt;&gt;"",K70,""))))))</f>
        <v>130.35512327527709</v>
      </c>
    </row>
    <row r="78" spans="1:12" ht="15" customHeight="1" x14ac:dyDescent="0.2">
      <c r="I78" s="494">
        <f>RANK(I77,$I77:$K77)</f>
        <v>2</v>
      </c>
      <c r="J78" s="494">
        <f>RANK(J77,$I77:$K77)</f>
        <v>3</v>
      </c>
      <c r="K78" s="494">
        <f>RANK(K77,$I77:$K77)</f>
        <v>1</v>
      </c>
    </row>
    <row r="79" spans="1:12" ht="15" customHeight="1" x14ac:dyDescent="0.2">
      <c r="I79" s="487" t="str">
        <f>"SvB: "&amp;IF(I77&gt;100,"+","")&amp;TEXT(I77-100,"0,0")&amp;"%"</f>
        <v>SvB: +15,9%</v>
      </c>
      <c r="J79" s="487" t="str">
        <f>"GeB - ausschließlich: "&amp;IF(J77&gt;100,"+","")&amp;TEXT(J77-100,"0,0")&amp;"%"</f>
        <v>GeB - ausschließlich: -8,7%</v>
      </c>
      <c r="K79" s="487" t="str">
        <f>"GeB - im Nebenjob: "&amp;IF(K77&gt;100,"+","")&amp;TEXT(K77-100,"0,0")&amp;"%"</f>
        <v>GeB - im Nebenjob: +30,4%</v>
      </c>
    </row>
    <row r="81" spans="9:9" ht="15" customHeight="1" x14ac:dyDescent="0.2">
      <c r="I81" s="487" t="str">
        <f>IF(ISERROR(HLOOKUP(1,I$78:K$79,2,FALSE)),"",HLOOKUP(1,I$78:K$79,2,FALSE))</f>
        <v>GeB - im Nebenjob: +30,4%</v>
      </c>
    </row>
    <row r="82" spans="9:9" ht="15" customHeight="1" x14ac:dyDescent="0.2">
      <c r="I82" s="487" t="str">
        <f>IF(ISERROR(HLOOKUP(2,I$78:K$79,2,FALSE)),"",HLOOKUP(2,I$78:K$79,2,FALSE))</f>
        <v>SvB: +15,9%</v>
      </c>
    </row>
    <row r="83" spans="9:9" ht="15" customHeight="1" x14ac:dyDescent="0.2">
      <c r="I83" s="487" t="str">
        <f>IF(ISERROR(HLOOKUP(3,I$78:K$79,2,FALSE)),"",HLOOKUP(3,I$78:K$79,2,FALSE))</f>
        <v>GeB - ausschließlich: -8,7%</v>
      </c>
    </row>
  </sheetData>
  <mergeCells count="16">
    <mergeCell ref="J12:N12"/>
    <mergeCell ref="A49:A50"/>
    <mergeCell ref="B49:D49"/>
    <mergeCell ref="E49:G49"/>
    <mergeCell ref="H49:H50"/>
    <mergeCell ref="I49:K49"/>
    <mergeCell ref="A12:A13"/>
    <mergeCell ref="B12:C12"/>
    <mergeCell ref="D12:E12"/>
    <mergeCell ref="F12:G12"/>
    <mergeCell ref="H12:I12"/>
    <mergeCell ref="B4:C4"/>
    <mergeCell ref="D4:E4"/>
    <mergeCell ref="F4:G4"/>
    <mergeCell ref="H4:I4"/>
    <mergeCell ref="J4:N4"/>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2" customWidth="1"/>
    <col min="2" max="2" width="15.125" style="522" customWidth="1"/>
    <col min="3" max="3" width="20.375" style="522" customWidth="1"/>
    <col min="4" max="5" width="10" style="522" customWidth="1"/>
    <col min="6" max="8" width="11" style="522"/>
    <col min="9" max="9" width="13.75" style="522" customWidth="1"/>
    <col min="10" max="256" width="11" style="522"/>
    <col min="257" max="257" width="2.375" style="522" customWidth="1"/>
    <col min="258" max="258" width="15.125" style="522" customWidth="1"/>
    <col min="259" max="259" width="20.375" style="522" customWidth="1"/>
    <col min="260" max="261" width="10" style="522" customWidth="1"/>
    <col min="262" max="264" width="11" style="522"/>
    <col min="265" max="265" width="13.75" style="522" customWidth="1"/>
    <col min="266" max="512" width="11" style="522"/>
    <col min="513" max="513" width="2.375" style="522" customWidth="1"/>
    <col min="514" max="514" width="15.125" style="522" customWidth="1"/>
    <col min="515" max="515" width="20.375" style="522" customWidth="1"/>
    <col min="516" max="517" width="10" style="522" customWidth="1"/>
    <col min="518" max="520" width="11" style="522"/>
    <col min="521" max="521" width="13.75" style="522" customWidth="1"/>
    <col min="522" max="768" width="11" style="522"/>
    <col min="769" max="769" width="2.375" style="522" customWidth="1"/>
    <col min="770" max="770" width="15.125" style="522" customWidth="1"/>
    <col min="771" max="771" width="20.375" style="522" customWidth="1"/>
    <col min="772" max="773" width="10" style="522" customWidth="1"/>
    <col min="774" max="776" width="11" style="522"/>
    <col min="777" max="777" width="13.75" style="522" customWidth="1"/>
    <col min="778" max="1024" width="11" style="522"/>
    <col min="1025" max="1025" width="2.375" style="522" customWidth="1"/>
    <col min="1026" max="1026" width="15.125" style="522" customWidth="1"/>
    <col min="1027" max="1027" width="20.375" style="522" customWidth="1"/>
    <col min="1028" max="1029" width="10" style="522" customWidth="1"/>
    <col min="1030" max="1032" width="11" style="522"/>
    <col min="1033" max="1033" width="13.75" style="522" customWidth="1"/>
    <col min="1034" max="1280" width="11" style="522"/>
    <col min="1281" max="1281" width="2.375" style="522" customWidth="1"/>
    <col min="1282" max="1282" width="15.125" style="522" customWidth="1"/>
    <col min="1283" max="1283" width="20.375" style="522" customWidth="1"/>
    <col min="1284" max="1285" width="10" style="522" customWidth="1"/>
    <col min="1286" max="1288" width="11" style="522"/>
    <col min="1289" max="1289" width="13.75" style="522" customWidth="1"/>
    <col min="1290" max="1536" width="11" style="522"/>
    <col min="1537" max="1537" width="2.375" style="522" customWidth="1"/>
    <col min="1538" max="1538" width="15.125" style="522" customWidth="1"/>
    <col min="1539" max="1539" width="20.375" style="522" customWidth="1"/>
    <col min="1540" max="1541" width="10" style="522" customWidth="1"/>
    <col min="1542" max="1544" width="11" style="522"/>
    <col min="1545" max="1545" width="13.75" style="522" customWidth="1"/>
    <col min="1546" max="1792" width="11" style="522"/>
    <col min="1793" max="1793" width="2.375" style="522" customWidth="1"/>
    <col min="1794" max="1794" width="15.125" style="522" customWidth="1"/>
    <col min="1795" max="1795" width="20.375" style="522" customWidth="1"/>
    <col min="1796" max="1797" width="10" style="522" customWidth="1"/>
    <col min="1798" max="1800" width="11" style="522"/>
    <col min="1801" max="1801" width="13.75" style="522" customWidth="1"/>
    <col min="1802" max="2048" width="11" style="522"/>
    <col min="2049" max="2049" width="2.375" style="522" customWidth="1"/>
    <col min="2050" max="2050" width="15.125" style="522" customWidth="1"/>
    <col min="2051" max="2051" width="20.375" style="522" customWidth="1"/>
    <col min="2052" max="2053" width="10" style="522" customWidth="1"/>
    <col min="2054" max="2056" width="11" style="522"/>
    <col min="2057" max="2057" width="13.75" style="522" customWidth="1"/>
    <col min="2058" max="2304" width="11" style="522"/>
    <col min="2305" max="2305" width="2.375" style="522" customWidth="1"/>
    <col min="2306" max="2306" width="15.125" style="522" customWidth="1"/>
    <col min="2307" max="2307" width="20.375" style="522" customWidth="1"/>
    <col min="2308" max="2309" width="10" style="522" customWidth="1"/>
    <col min="2310" max="2312" width="11" style="522"/>
    <col min="2313" max="2313" width="13.75" style="522" customWidth="1"/>
    <col min="2314" max="2560" width="11" style="522"/>
    <col min="2561" max="2561" width="2.375" style="522" customWidth="1"/>
    <col min="2562" max="2562" width="15.125" style="522" customWidth="1"/>
    <col min="2563" max="2563" width="20.375" style="522" customWidth="1"/>
    <col min="2564" max="2565" width="10" style="522" customWidth="1"/>
    <col min="2566" max="2568" width="11" style="522"/>
    <col min="2569" max="2569" width="13.75" style="522" customWidth="1"/>
    <col min="2570" max="2816" width="11" style="522"/>
    <col min="2817" max="2817" width="2.375" style="522" customWidth="1"/>
    <col min="2818" max="2818" width="15.125" style="522" customWidth="1"/>
    <col min="2819" max="2819" width="20.375" style="522" customWidth="1"/>
    <col min="2820" max="2821" width="10" style="522" customWidth="1"/>
    <col min="2822" max="2824" width="11" style="522"/>
    <col min="2825" max="2825" width="13.75" style="522" customWidth="1"/>
    <col min="2826" max="3072" width="11" style="522"/>
    <col min="3073" max="3073" width="2.375" style="522" customWidth="1"/>
    <col min="3074" max="3074" width="15.125" style="522" customWidth="1"/>
    <col min="3075" max="3075" width="20.375" style="522" customWidth="1"/>
    <col min="3076" max="3077" width="10" style="522" customWidth="1"/>
    <col min="3078" max="3080" width="11" style="522"/>
    <col min="3081" max="3081" width="13.75" style="522" customWidth="1"/>
    <col min="3082" max="3328" width="11" style="522"/>
    <col min="3329" max="3329" width="2.375" style="522" customWidth="1"/>
    <col min="3330" max="3330" width="15.125" style="522" customWidth="1"/>
    <col min="3331" max="3331" width="20.375" style="522" customWidth="1"/>
    <col min="3332" max="3333" width="10" style="522" customWidth="1"/>
    <col min="3334" max="3336" width="11" style="522"/>
    <col min="3337" max="3337" width="13.75" style="522" customWidth="1"/>
    <col min="3338" max="3584" width="11" style="522"/>
    <col min="3585" max="3585" width="2.375" style="522" customWidth="1"/>
    <col min="3586" max="3586" width="15.125" style="522" customWidth="1"/>
    <col min="3587" max="3587" width="20.375" style="522" customWidth="1"/>
    <col min="3588" max="3589" width="10" style="522" customWidth="1"/>
    <col min="3590" max="3592" width="11" style="522"/>
    <col min="3593" max="3593" width="13.75" style="522" customWidth="1"/>
    <col min="3594" max="3840" width="11" style="522"/>
    <col min="3841" max="3841" width="2.375" style="522" customWidth="1"/>
    <col min="3842" max="3842" width="15.125" style="522" customWidth="1"/>
    <col min="3843" max="3843" width="20.375" style="522" customWidth="1"/>
    <col min="3844" max="3845" width="10" style="522" customWidth="1"/>
    <col min="3846" max="3848" width="11" style="522"/>
    <col min="3849" max="3849" width="13.75" style="522" customWidth="1"/>
    <col min="3850" max="4096" width="11" style="522"/>
    <col min="4097" max="4097" width="2.375" style="522" customWidth="1"/>
    <col min="4098" max="4098" width="15.125" style="522" customWidth="1"/>
    <col min="4099" max="4099" width="20.375" style="522" customWidth="1"/>
    <col min="4100" max="4101" width="10" style="522" customWidth="1"/>
    <col min="4102" max="4104" width="11" style="522"/>
    <col min="4105" max="4105" width="13.75" style="522" customWidth="1"/>
    <col min="4106" max="4352" width="11" style="522"/>
    <col min="4353" max="4353" width="2.375" style="522" customWidth="1"/>
    <col min="4354" max="4354" width="15.125" style="522" customWidth="1"/>
    <col min="4355" max="4355" width="20.375" style="522" customWidth="1"/>
    <col min="4356" max="4357" width="10" style="522" customWidth="1"/>
    <col min="4358" max="4360" width="11" style="522"/>
    <col min="4361" max="4361" width="13.75" style="522" customWidth="1"/>
    <col min="4362" max="4608" width="11" style="522"/>
    <col min="4609" max="4609" width="2.375" style="522" customWidth="1"/>
    <col min="4610" max="4610" width="15.125" style="522" customWidth="1"/>
    <col min="4611" max="4611" width="20.375" style="522" customWidth="1"/>
    <col min="4612" max="4613" width="10" style="522" customWidth="1"/>
    <col min="4614" max="4616" width="11" style="522"/>
    <col min="4617" max="4617" width="13.75" style="522" customWidth="1"/>
    <col min="4618" max="4864" width="11" style="522"/>
    <col min="4865" max="4865" width="2.375" style="522" customWidth="1"/>
    <col min="4866" max="4866" width="15.125" style="522" customWidth="1"/>
    <col min="4867" max="4867" width="20.375" style="522" customWidth="1"/>
    <col min="4868" max="4869" width="10" style="522" customWidth="1"/>
    <col min="4870" max="4872" width="11" style="522"/>
    <col min="4873" max="4873" width="13.75" style="522" customWidth="1"/>
    <col min="4874" max="5120" width="11" style="522"/>
    <col min="5121" max="5121" width="2.375" style="522" customWidth="1"/>
    <col min="5122" max="5122" width="15.125" style="522" customWidth="1"/>
    <col min="5123" max="5123" width="20.375" style="522" customWidth="1"/>
    <col min="5124" max="5125" width="10" style="522" customWidth="1"/>
    <col min="5126" max="5128" width="11" style="522"/>
    <col min="5129" max="5129" width="13.75" style="522" customWidth="1"/>
    <col min="5130" max="5376" width="11" style="522"/>
    <col min="5377" max="5377" width="2.375" style="522" customWidth="1"/>
    <col min="5378" max="5378" width="15.125" style="522" customWidth="1"/>
    <col min="5379" max="5379" width="20.375" style="522" customWidth="1"/>
    <col min="5380" max="5381" width="10" style="522" customWidth="1"/>
    <col min="5382" max="5384" width="11" style="522"/>
    <col min="5385" max="5385" width="13.75" style="522" customWidth="1"/>
    <col min="5386" max="5632" width="11" style="522"/>
    <col min="5633" max="5633" width="2.375" style="522" customWidth="1"/>
    <col min="5634" max="5634" width="15.125" style="522" customWidth="1"/>
    <col min="5635" max="5635" width="20.375" style="522" customWidth="1"/>
    <col min="5636" max="5637" width="10" style="522" customWidth="1"/>
    <col min="5638" max="5640" width="11" style="522"/>
    <col min="5641" max="5641" width="13.75" style="522" customWidth="1"/>
    <col min="5642" max="5888" width="11" style="522"/>
    <col min="5889" max="5889" width="2.375" style="522" customWidth="1"/>
    <col min="5890" max="5890" width="15.125" style="522" customWidth="1"/>
    <col min="5891" max="5891" width="20.375" style="522" customWidth="1"/>
    <col min="5892" max="5893" width="10" style="522" customWidth="1"/>
    <col min="5894" max="5896" width="11" style="522"/>
    <col min="5897" max="5897" width="13.75" style="522" customWidth="1"/>
    <col min="5898" max="6144" width="11" style="522"/>
    <col min="6145" max="6145" width="2.375" style="522" customWidth="1"/>
    <col min="6146" max="6146" width="15.125" style="522" customWidth="1"/>
    <col min="6147" max="6147" width="20.375" style="522" customWidth="1"/>
    <col min="6148" max="6149" width="10" style="522" customWidth="1"/>
    <col min="6150" max="6152" width="11" style="522"/>
    <col min="6153" max="6153" width="13.75" style="522" customWidth="1"/>
    <col min="6154" max="6400" width="11" style="522"/>
    <col min="6401" max="6401" width="2.375" style="522" customWidth="1"/>
    <col min="6402" max="6402" width="15.125" style="522" customWidth="1"/>
    <col min="6403" max="6403" width="20.375" style="522" customWidth="1"/>
    <col min="6404" max="6405" width="10" style="522" customWidth="1"/>
    <col min="6406" max="6408" width="11" style="522"/>
    <col min="6409" max="6409" width="13.75" style="522" customWidth="1"/>
    <col min="6410" max="6656" width="11" style="522"/>
    <col min="6657" max="6657" width="2.375" style="522" customWidth="1"/>
    <col min="6658" max="6658" width="15.125" style="522" customWidth="1"/>
    <col min="6659" max="6659" width="20.375" style="522" customWidth="1"/>
    <col min="6660" max="6661" width="10" style="522" customWidth="1"/>
    <col min="6662" max="6664" width="11" style="522"/>
    <col min="6665" max="6665" width="13.75" style="522" customWidth="1"/>
    <col min="6666" max="6912" width="11" style="522"/>
    <col min="6913" max="6913" width="2.375" style="522" customWidth="1"/>
    <col min="6914" max="6914" width="15.125" style="522" customWidth="1"/>
    <col min="6915" max="6915" width="20.375" style="522" customWidth="1"/>
    <col min="6916" max="6917" width="10" style="522" customWidth="1"/>
    <col min="6918" max="6920" width="11" style="522"/>
    <col min="6921" max="6921" width="13.75" style="522" customWidth="1"/>
    <col min="6922" max="7168" width="11" style="522"/>
    <col min="7169" max="7169" width="2.375" style="522" customWidth="1"/>
    <col min="7170" max="7170" width="15.125" style="522" customWidth="1"/>
    <col min="7171" max="7171" width="20.375" style="522" customWidth="1"/>
    <col min="7172" max="7173" width="10" style="522" customWidth="1"/>
    <col min="7174" max="7176" width="11" style="522"/>
    <col min="7177" max="7177" width="13.75" style="522" customWidth="1"/>
    <col min="7178" max="7424" width="11" style="522"/>
    <col min="7425" max="7425" width="2.375" style="522" customWidth="1"/>
    <col min="7426" max="7426" width="15.125" style="522" customWidth="1"/>
    <col min="7427" max="7427" width="20.375" style="522" customWidth="1"/>
    <col min="7428" max="7429" width="10" style="522" customWidth="1"/>
    <col min="7430" max="7432" width="11" style="522"/>
    <col min="7433" max="7433" width="13.75" style="522" customWidth="1"/>
    <col min="7434" max="7680" width="11" style="522"/>
    <col min="7681" max="7681" width="2.375" style="522" customWidth="1"/>
    <col min="7682" max="7682" width="15.125" style="522" customWidth="1"/>
    <col min="7683" max="7683" width="20.375" style="522" customWidth="1"/>
    <col min="7684" max="7685" width="10" style="522" customWidth="1"/>
    <col min="7686" max="7688" width="11" style="522"/>
    <col min="7689" max="7689" width="13.75" style="522" customWidth="1"/>
    <col min="7690" max="7936" width="11" style="522"/>
    <col min="7937" max="7937" width="2.375" style="522" customWidth="1"/>
    <col min="7938" max="7938" width="15.125" style="522" customWidth="1"/>
    <col min="7939" max="7939" width="20.375" style="522" customWidth="1"/>
    <col min="7940" max="7941" width="10" style="522" customWidth="1"/>
    <col min="7942" max="7944" width="11" style="522"/>
    <col min="7945" max="7945" width="13.75" style="522" customWidth="1"/>
    <col min="7946" max="8192" width="11" style="522"/>
    <col min="8193" max="8193" width="2.375" style="522" customWidth="1"/>
    <col min="8194" max="8194" width="15.125" style="522" customWidth="1"/>
    <col min="8195" max="8195" width="20.375" style="522" customWidth="1"/>
    <col min="8196" max="8197" width="10" style="522" customWidth="1"/>
    <col min="8198" max="8200" width="11" style="522"/>
    <col min="8201" max="8201" width="13.75" style="522" customWidth="1"/>
    <col min="8202" max="8448" width="11" style="522"/>
    <col min="8449" max="8449" width="2.375" style="522" customWidth="1"/>
    <col min="8450" max="8450" width="15.125" style="522" customWidth="1"/>
    <col min="8451" max="8451" width="20.375" style="522" customWidth="1"/>
    <col min="8452" max="8453" width="10" style="522" customWidth="1"/>
    <col min="8454" max="8456" width="11" style="522"/>
    <col min="8457" max="8457" width="13.75" style="522" customWidth="1"/>
    <col min="8458" max="8704" width="11" style="522"/>
    <col min="8705" max="8705" width="2.375" style="522" customWidth="1"/>
    <col min="8706" max="8706" width="15.125" style="522" customWidth="1"/>
    <col min="8707" max="8707" width="20.375" style="522" customWidth="1"/>
    <col min="8708" max="8709" width="10" style="522" customWidth="1"/>
    <col min="8710" max="8712" width="11" style="522"/>
    <col min="8713" max="8713" width="13.75" style="522" customWidth="1"/>
    <col min="8714" max="8960" width="11" style="522"/>
    <col min="8961" max="8961" width="2.375" style="522" customWidth="1"/>
    <col min="8962" max="8962" width="15.125" style="522" customWidth="1"/>
    <col min="8963" max="8963" width="20.375" style="522" customWidth="1"/>
    <col min="8964" max="8965" width="10" style="522" customWidth="1"/>
    <col min="8966" max="8968" width="11" style="522"/>
    <col min="8969" max="8969" width="13.75" style="522" customWidth="1"/>
    <col min="8970" max="9216" width="11" style="522"/>
    <col min="9217" max="9217" width="2.375" style="522" customWidth="1"/>
    <col min="9218" max="9218" width="15.125" style="522" customWidth="1"/>
    <col min="9219" max="9219" width="20.375" style="522" customWidth="1"/>
    <col min="9220" max="9221" width="10" style="522" customWidth="1"/>
    <col min="9222" max="9224" width="11" style="522"/>
    <col min="9225" max="9225" width="13.75" style="522" customWidth="1"/>
    <col min="9226" max="9472" width="11" style="522"/>
    <col min="9473" max="9473" width="2.375" style="522" customWidth="1"/>
    <col min="9474" max="9474" width="15.125" style="522" customWidth="1"/>
    <col min="9475" max="9475" width="20.375" style="522" customWidth="1"/>
    <col min="9476" max="9477" width="10" style="522" customWidth="1"/>
    <col min="9478" max="9480" width="11" style="522"/>
    <col min="9481" max="9481" width="13.75" style="522" customWidth="1"/>
    <col min="9482" max="9728" width="11" style="522"/>
    <col min="9729" max="9729" width="2.375" style="522" customWidth="1"/>
    <col min="9730" max="9730" width="15.125" style="522" customWidth="1"/>
    <col min="9731" max="9731" width="20.375" style="522" customWidth="1"/>
    <col min="9732" max="9733" width="10" style="522" customWidth="1"/>
    <col min="9734" max="9736" width="11" style="522"/>
    <col min="9737" max="9737" width="13.75" style="522" customWidth="1"/>
    <col min="9738" max="9984" width="11" style="522"/>
    <col min="9985" max="9985" width="2.375" style="522" customWidth="1"/>
    <col min="9986" max="9986" width="15.125" style="522" customWidth="1"/>
    <col min="9987" max="9987" width="20.375" style="522" customWidth="1"/>
    <col min="9988" max="9989" width="10" style="522" customWidth="1"/>
    <col min="9990" max="9992" width="11" style="522"/>
    <col min="9993" max="9993" width="13.75" style="522" customWidth="1"/>
    <col min="9994" max="10240" width="11" style="522"/>
    <col min="10241" max="10241" width="2.375" style="522" customWidth="1"/>
    <col min="10242" max="10242" width="15.125" style="522" customWidth="1"/>
    <col min="10243" max="10243" width="20.375" style="522" customWidth="1"/>
    <col min="10244" max="10245" width="10" style="522" customWidth="1"/>
    <col min="10246" max="10248" width="11" style="522"/>
    <col min="10249" max="10249" width="13.75" style="522" customWidth="1"/>
    <col min="10250" max="10496" width="11" style="522"/>
    <col min="10497" max="10497" width="2.375" style="522" customWidth="1"/>
    <col min="10498" max="10498" width="15.125" style="522" customWidth="1"/>
    <col min="10499" max="10499" width="20.375" style="522" customWidth="1"/>
    <col min="10500" max="10501" width="10" style="522" customWidth="1"/>
    <col min="10502" max="10504" width="11" style="522"/>
    <col min="10505" max="10505" width="13.75" style="522" customWidth="1"/>
    <col min="10506" max="10752" width="11" style="522"/>
    <col min="10753" max="10753" width="2.375" style="522" customWidth="1"/>
    <col min="10754" max="10754" width="15.125" style="522" customWidth="1"/>
    <col min="10755" max="10755" width="20.375" style="522" customWidth="1"/>
    <col min="10756" max="10757" width="10" style="522" customWidth="1"/>
    <col min="10758" max="10760" width="11" style="522"/>
    <col min="10761" max="10761" width="13.75" style="522" customWidth="1"/>
    <col min="10762" max="11008" width="11" style="522"/>
    <col min="11009" max="11009" width="2.375" style="522" customWidth="1"/>
    <col min="11010" max="11010" width="15.125" style="522" customWidth="1"/>
    <col min="11011" max="11011" width="20.375" style="522" customWidth="1"/>
    <col min="11012" max="11013" width="10" style="522" customWidth="1"/>
    <col min="11014" max="11016" width="11" style="522"/>
    <col min="11017" max="11017" width="13.75" style="522" customWidth="1"/>
    <col min="11018" max="11264" width="11" style="522"/>
    <col min="11265" max="11265" width="2.375" style="522" customWidth="1"/>
    <col min="11266" max="11266" width="15.125" style="522" customWidth="1"/>
    <col min="11267" max="11267" width="20.375" style="522" customWidth="1"/>
    <col min="11268" max="11269" width="10" style="522" customWidth="1"/>
    <col min="11270" max="11272" width="11" style="522"/>
    <col min="11273" max="11273" width="13.75" style="522" customWidth="1"/>
    <col min="11274" max="11520" width="11" style="522"/>
    <col min="11521" max="11521" width="2.375" style="522" customWidth="1"/>
    <col min="11522" max="11522" width="15.125" style="522" customWidth="1"/>
    <col min="11523" max="11523" width="20.375" style="522" customWidth="1"/>
    <col min="11524" max="11525" width="10" style="522" customWidth="1"/>
    <col min="11526" max="11528" width="11" style="522"/>
    <col min="11529" max="11529" width="13.75" style="522" customWidth="1"/>
    <col min="11530" max="11776" width="11" style="522"/>
    <col min="11777" max="11777" width="2.375" style="522" customWidth="1"/>
    <col min="11778" max="11778" width="15.125" style="522" customWidth="1"/>
    <col min="11779" max="11779" width="20.375" style="522" customWidth="1"/>
    <col min="11780" max="11781" width="10" style="522" customWidth="1"/>
    <col min="11782" max="11784" width="11" style="522"/>
    <col min="11785" max="11785" width="13.75" style="522" customWidth="1"/>
    <col min="11786" max="12032" width="11" style="522"/>
    <col min="12033" max="12033" width="2.375" style="522" customWidth="1"/>
    <col min="12034" max="12034" width="15.125" style="522" customWidth="1"/>
    <col min="12035" max="12035" width="20.375" style="522" customWidth="1"/>
    <col min="12036" max="12037" width="10" style="522" customWidth="1"/>
    <col min="12038" max="12040" width="11" style="522"/>
    <col min="12041" max="12041" width="13.75" style="522" customWidth="1"/>
    <col min="12042" max="12288" width="11" style="522"/>
    <col min="12289" max="12289" width="2.375" style="522" customWidth="1"/>
    <col min="12290" max="12290" width="15.125" style="522" customWidth="1"/>
    <col min="12291" max="12291" width="20.375" style="522" customWidth="1"/>
    <col min="12292" max="12293" width="10" style="522" customWidth="1"/>
    <col min="12294" max="12296" width="11" style="522"/>
    <col min="12297" max="12297" width="13.75" style="522" customWidth="1"/>
    <col min="12298" max="12544" width="11" style="522"/>
    <col min="12545" max="12545" width="2.375" style="522" customWidth="1"/>
    <col min="12546" max="12546" width="15.125" style="522" customWidth="1"/>
    <col min="12547" max="12547" width="20.375" style="522" customWidth="1"/>
    <col min="12548" max="12549" width="10" style="522" customWidth="1"/>
    <col min="12550" max="12552" width="11" style="522"/>
    <col min="12553" max="12553" width="13.75" style="522" customWidth="1"/>
    <col min="12554" max="12800" width="11" style="522"/>
    <col min="12801" max="12801" width="2.375" style="522" customWidth="1"/>
    <col min="12802" max="12802" width="15.125" style="522" customWidth="1"/>
    <col min="12803" max="12803" width="20.375" style="522" customWidth="1"/>
    <col min="12804" max="12805" width="10" style="522" customWidth="1"/>
    <col min="12806" max="12808" width="11" style="522"/>
    <col min="12809" max="12809" width="13.75" style="522" customWidth="1"/>
    <col min="12810" max="13056" width="11" style="522"/>
    <col min="13057" max="13057" width="2.375" style="522" customWidth="1"/>
    <col min="13058" max="13058" width="15.125" style="522" customWidth="1"/>
    <col min="13059" max="13059" width="20.375" style="522" customWidth="1"/>
    <col min="13060" max="13061" width="10" style="522" customWidth="1"/>
    <col min="13062" max="13064" width="11" style="522"/>
    <col min="13065" max="13065" width="13.75" style="522" customWidth="1"/>
    <col min="13066" max="13312" width="11" style="522"/>
    <col min="13313" max="13313" width="2.375" style="522" customWidth="1"/>
    <col min="13314" max="13314" width="15.125" style="522" customWidth="1"/>
    <col min="13315" max="13315" width="20.375" style="522" customWidth="1"/>
    <col min="13316" max="13317" width="10" style="522" customWidth="1"/>
    <col min="13318" max="13320" width="11" style="522"/>
    <col min="13321" max="13321" width="13.75" style="522" customWidth="1"/>
    <col min="13322" max="13568" width="11" style="522"/>
    <col min="13569" max="13569" width="2.375" style="522" customWidth="1"/>
    <col min="13570" max="13570" width="15.125" style="522" customWidth="1"/>
    <col min="13571" max="13571" width="20.375" style="522" customWidth="1"/>
    <col min="13572" max="13573" width="10" style="522" customWidth="1"/>
    <col min="13574" max="13576" width="11" style="522"/>
    <col min="13577" max="13577" width="13.75" style="522" customWidth="1"/>
    <col min="13578" max="13824" width="11" style="522"/>
    <col min="13825" max="13825" width="2.375" style="522" customWidth="1"/>
    <col min="13826" max="13826" width="15.125" style="522" customWidth="1"/>
    <col min="13827" max="13827" width="20.375" style="522" customWidth="1"/>
    <col min="13828" max="13829" width="10" style="522" customWidth="1"/>
    <col min="13830" max="13832" width="11" style="522"/>
    <col min="13833" max="13833" width="13.75" style="522" customWidth="1"/>
    <col min="13834" max="14080" width="11" style="522"/>
    <col min="14081" max="14081" width="2.375" style="522" customWidth="1"/>
    <col min="14082" max="14082" width="15.125" style="522" customWidth="1"/>
    <col min="14083" max="14083" width="20.375" style="522" customWidth="1"/>
    <col min="14084" max="14085" width="10" style="522" customWidth="1"/>
    <col min="14086" max="14088" width="11" style="522"/>
    <col min="14089" max="14089" width="13.75" style="522" customWidth="1"/>
    <col min="14090" max="14336" width="11" style="522"/>
    <col min="14337" max="14337" width="2.375" style="522" customWidth="1"/>
    <col min="14338" max="14338" width="15.125" style="522" customWidth="1"/>
    <col min="14339" max="14339" width="20.375" style="522" customWidth="1"/>
    <col min="14340" max="14341" width="10" style="522" customWidth="1"/>
    <col min="14342" max="14344" width="11" style="522"/>
    <col min="14345" max="14345" width="13.75" style="522" customWidth="1"/>
    <col min="14346" max="14592" width="11" style="522"/>
    <col min="14593" max="14593" width="2.375" style="522" customWidth="1"/>
    <col min="14594" max="14594" width="15.125" style="522" customWidth="1"/>
    <col min="14595" max="14595" width="20.375" style="522" customWidth="1"/>
    <col min="14596" max="14597" width="10" style="522" customWidth="1"/>
    <col min="14598" max="14600" width="11" style="522"/>
    <col min="14601" max="14601" width="13.75" style="522" customWidth="1"/>
    <col min="14602" max="14848" width="11" style="522"/>
    <col min="14849" max="14849" width="2.375" style="522" customWidth="1"/>
    <col min="14850" max="14850" width="15.125" style="522" customWidth="1"/>
    <col min="14851" max="14851" width="20.375" style="522" customWidth="1"/>
    <col min="14852" max="14853" width="10" style="522" customWidth="1"/>
    <col min="14854" max="14856" width="11" style="522"/>
    <col min="14857" max="14857" width="13.75" style="522" customWidth="1"/>
    <col min="14858" max="15104" width="11" style="522"/>
    <col min="15105" max="15105" width="2.375" style="522" customWidth="1"/>
    <col min="15106" max="15106" width="15.125" style="522" customWidth="1"/>
    <col min="15107" max="15107" width="20.375" style="522" customWidth="1"/>
    <col min="15108" max="15109" width="10" style="522" customWidth="1"/>
    <col min="15110" max="15112" width="11" style="522"/>
    <col min="15113" max="15113" width="13.75" style="522" customWidth="1"/>
    <col min="15114" max="15360" width="11" style="522"/>
    <col min="15361" max="15361" width="2.375" style="522" customWidth="1"/>
    <col min="15362" max="15362" width="15.125" style="522" customWidth="1"/>
    <col min="15363" max="15363" width="20.375" style="522" customWidth="1"/>
    <col min="15364" max="15365" width="10" style="522" customWidth="1"/>
    <col min="15366" max="15368" width="11" style="522"/>
    <col min="15369" max="15369" width="13.75" style="522" customWidth="1"/>
    <col min="15370" max="15616" width="11" style="522"/>
    <col min="15617" max="15617" width="2.375" style="522" customWidth="1"/>
    <col min="15618" max="15618" width="15.125" style="522" customWidth="1"/>
    <col min="15619" max="15619" width="20.375" style="522" customWidth="1"/>
    <col min="15620" max="15621" width="10" style="522" customWidth="1"/>
    <col min="15622" max="15624" width="11" style="522"/>
    <col min="15625" max="15625" width="13.75" style="522" customWidth="1"/>
    <col min="15626" max="15872" width="11" style="522"/>
    <col min="15873" max="15873" width="2.375" style="522" customWidth="1"/>
    <col min="15874" max="15874" width="15.125" style="522" customWidth="1"/>
    <col min="15875" max="15875" width="20.375" style="522" customWidth="1"/>
    <col min="15876" max="15877" width="10" style="522" customWidth="1"/>
    <col min="15878" max="15880" width="11" style="522"/>
    <col min="15881" max="15881" width="13.75" style="522" customWidth="1"/>
    <col min="15882" max="16128" width="11" style="522"/>
    <col min="16129" max="16129" width="2.375" style="522" customWidth="1"/>
    <col min="16130" max="16130" width="15.125" style="522" customWidth="1"/>
    <col min="16131" max="16131" width="20.375" style="522" customWidth="1"/>
    <col min="16132" max="16133" width="10" style="522" customWidth="1"/>
    <col min="16134" max="16136" width="11" style="522"/>
    <col min="16137" max="16137" width="13.75" style="522" customWidth="1"/>
    <col min="16138" max="16384" width="11" style="522"/>
  </cols>
  <sheetData>
    <row r="1" spans="1:11" s="496" customFormat="1" ht="33.6" customHeight="1" x14ac:dyDescent="0.2">
      <c r="A1" s="495"/>
      <c r="B1" s="495"/>
      <c r="C1" s="495"/>
      <c r="D1" s="495"/>
      <c r="E1" s="15"/>
      <c r="F1" s="15"/>
      <c r="G1" s="15"/>
      <c r="I1" s="497"/>
    </row>
    <row r="2" spans="1:11" s="71" customFormat="1" ht="13.15" customHeight="1" x14ac:dyDescent="0.2">
      <c r="A2" s="498"/>
      <c r="C2" s="499"/>
      <c r="D2" s="499"/>
      <c r="G2" s="500" t="s">
        <v>479</v>
      </c>
      <c r="H2" s="501"/>
      <c r="I2" s="501"/>
      <c r="K2" s="497"/>
    </row>
    <row r="3" spans="1:11" s="496" customFormat="1" ht="19.5" customHeight="1" x14ac:dyDescent="0.25">
      <c r="A3" s="502" t="s">
        <v>480</v>
      </c>
      <c r="D3" s="503"/>
    </row>
    <row r="4" spans="1:11" s="71" customFormat="1" ht="19.5" customHeight="1" x14ac:dyDescent="0.2">
      <c r="A4" s="498"/>
      <c r="C4" s="499"/>
      <c r="D4" s="499"/>
      <c r="E4" s="499"/>
      <c r="G4" s="504"/>
      <c r="H4" s="501"/>
      <c r="I4" s="501"/>
    </row>
    <row r="5" spans="1:11" s="71" customFormat="1" ht="13.15" customHeight="1" x14ac:dyDescent="0.2">
      <c r="A5" s="498"/>
      <c r="C5" s="499"/>
      <c r="D5" s="499"/>
      <c r="E5" s="499"/>
      <c r="G5" s="504"/>
      <c r="H5" s="501"/>
      <c r="I5" s="501"/>
    </row>
    <row r="6" spans="1:11" s="71" customFormat="1" ht="13.15" customHeight="1" x14ac:dyDescent="0.2">
      <c r="A6" s="686" t="s">
        <v>481</v>
      </c>
      <c r="B6" s="675"/>
      <c r="C6" s="675"/>
      <c r="D6" s="675"/>
      <c r="E6" s="675"/>
      <c r="F6" s="687"/>
      <c r="G6" s="687"/>
      <c r="H6" s="501"/>
      <c r="I6" s="501"/>
    </row>
    <row r="7" spans="1:11" s="71" customFormat="1" ht="13.15" customHeight="1" x14ac:dyDescent="0.2">
      <c r="A7" s="498"/>
      <c r="C7" s="499"/>
      <c r="D7" s="499"/>
      <c r="E7" s="499"/>
      <c r="G7" s="504"/>
      <c r="H7" s="501"/>
      <c r="I7" s="501"/>
    </row>
    <row r="8" spans="1:11" s="504" customFormat="1" ht="13.15" customHeight="1" x14ac:dyDescent="0.2">
      <c r="B8" s="505" t="s">
        <v>482</v>
      </c>
      <c r="C8" s="506"/>
      <c r="D8" s="506"/>
      <c r="E8" s="507"/>
      <c r="F8" s="508"/>
      <c r="G8" s="508"/>
      <c r="H8" s="501"/>
      <c r="I8" s="501"/>
    </row>
    <row r="9" spans="1:11" s="504" customFormat="1" ht="13.15" customHeight="1" x14ac:dyDescent="0.2">
      <c r="A9" s="509"/>
      <c r="B9" s="684" t="s">
        <v>483</v>
      </c>
      <c r="C9" s="684"/>
      <c r="D9" s="685"/>
      <c r="E9" s="460"/>
      <c r="F9" s="460"/>
      <c r="H9" s="501"/>
      <c r="I9" s="501"/>
    </row>
    <row r="10" spans="1:11" s="504" customFormat="1" ht="13.15" customHeight="1" x14ac:dyDescent="0.2">
      <c r="A10" s="509"/>
      <c r="B10" s="684" t="s">
        <v>484</v>
      </c>
      <c r="C10" s="684"/>
      <c r="D10" s="685"/>
      <c r="E10" s="510"/>
      <c r="G10" s="511"/>
      <c r="H10" s="512"/>
      <c r="I10" s="512"/>
    </row>
    <row r="11" spans="1:11" s="504" customFormat="1" ht="13.15" customHeight="1" x14ac:dyDescent="0.2">
      <c r="A11" s="509"/>
      <c r="B11" s="684" t="s">
        <v>485</v>
      </c>
      <c r="C11" s="684"/>
      <c r="D11" s="685"/>
      <c r="E11" s="510"/>
      <c r="G11" s="511"/>
      <c r="H11" s="513"/>
      <c r="I11" s="513"/>
    </row>
    <row r="12" spans="1:11" s="504" customFormat="1" ht="13.15" customHeight="1" x14ac:dyDescent="0.2">
      <c r="A12" s="509"/>
      <c r="B12" s="684" t="s">
        <v>486</v>
      </c>
      <c r="C12" s="684"/>
      <c r="D12" s="685"/>
      <c r="E12" s="510"/>
      <c r="G12" s="511"/>
      <c r="H12" s="513"/>
      <c r="I12" s="513"/>
    </row>
    <row r="13" spans="1:11" s="504" customFormat="1" ht="13.15" customHeight="1" x14ac:dyDescent="0.2">
      <c r="A13" s="509"/>
      <c r="B13" s="684" t="s">
        <v>487</v>
      </c>
      <c r="C13" s="684"/>
      <c r="D13" s="685"/>
      <c r="E13" s="510"/>
      <c r="G13" s="511"/>
    </row>
    <row r="14" spans="1:11" s="504" customFormat="1" ht="13.15" customHeight="1" x14ac:dyDescent="0.2">
      <c r="A14" s="509"/>
      <c r="B14" s="684" t="s">
        <v>488</v>
      </c>
      <c r="C14" s="684"/>
      <c r="D14" s="685"/>
      <c r="E14" s="510"/>
      <c r="G14" s="511"/>
    </row>
    <row r="15" spans="1:11" s="504" customFormat="1" ht="13.15" customHeight="1" x14ac:dyDescent="0.2">
      <c r="A15" s="509"/>
      <c r="B15" s="684" t="s">
        <v>489</v>
      </c>
      <c r="C15" s="684"/>
      <c r="D15" s="685"/>
      <c r="E15" s="510"/>
      <c r="G15" s="511"/>
    </row>
    <row r="16" spans="1:11" s="504" customFormat="1" ht="13.15" customHeight="1" x14ac:dyDescent="0.2">
      <c r="A16" s="509"/>
      <c r="B16" s="684" t="s">
        <v>490</v>
      </c>
      <c r="C16" s="684"/>
      <c r="D16" s="685"/>
      <c r="E16" s="510"/>
      <c r="G16" s="511"/>
    </row>
    <row r="17" spans="1:8" s="504" customFormat="1" ht="13.15" customHeight="1" x14ac:dyDescent="0.2">
      <c r="A17" s="509"/>
      <c r="B17" s="688"/>
      <c r="C17" s="688"/>
      <c r="D17" s="514"/>
      <c r="E17" s="510"/>
      <c r="G17" s="511"/>
    </row>
    <row r="18" spans="1:8" s="504" customFormat="1" ht="13.15" customHeight="1" x14ac:dyDescent="0.2">
      <c r="B18" s="505" t="s">
        <v>491</v>
      </c>
      <c r="C18" s="515"/>
      <c r="D18" s="514"/>
      <c r="E18" s="510"/>
      <c r="G18" s="511"/>
    </row>
    <row r="19" spans="1:8" s="504" customFormat="1" ht="13.15" customHeight="1" x14ac:dyDescent="0.2">
      <c r="A19" s="509"/>
      <c r="B19" s="684" t="s">
        <v>492</v>
      </c>
      <c r="C19" s="684"/>
      <c r="D19" s="685"/>
      <c r="E19" s="510"/>
      <c r="G19" s="511"/>
    </row>
    <row r="20" spans="1:8" s="504" customFormat="1" ht="13.15" customHeight="1" x14ac:dyDescent="0.2">
      <c r="A20" s="509"/>
      <c r="B20" s="684" t="s">
        <v>493</v>
      </c>
      <c r="C20" s="684"/>
      <c r="D20" s="685"/>
      <c r="E20" s="510"/>
      <c r="G20" s="511"/>
    </row>
    <row r="21" spans="1:8" s="504" customFormat="1" ht="13.15" customHeight="1" x14ac:dyDescent="0.2">
      <c r="A21" s="509"/>
      <c r="B21" s="684" t="s">
        <v>494</v>
      </c>
      <c r="C21" s="684"/>
      <c r="D21" s="685"/>
      <c r="E21" s="510"/>
      <c r="G21" s="511"/>
    </row>
    <row r="22" spans="1:8" s="504" customFormat="1" ht="13.15" customHeight="1" x14ac:dyDescent="0.2">
      <c r="A22" s="509"/>
      <c r="B22" s="684" t="s">
        <v>495</v>
      </c>
      <c r="C22" s="684"/>
      <c r="D22" s="685"/>
      <c r="E22" s="510"/>
      <c r="G22" s="511"/>
    </row>
    <row r="23" spans="1:8" s="504" customFormat="1" ht="13.15" customHeight="1" x14ac:dyDescent="0.2">
      <c r="A23" s="509"/>
      <c r="B23" s="684" t="s">
        <v>496</v>
      </c>
      <c r="C23" s="684"/>
      <c r="D23" s="685"/>
      <c r="E23" s="510"/>
      <c r="G23" s="511"/>
    </row>
    <row r="24" spans="1:8" s="504" customFormat="1" ht="13.15" customHeight="1" x14ac:dyDescent="0.2">
      <c r="A24" s="509"/>
      <c r="B24" s="684" t="s">
        <v>497</v>
      </c>
      <c r="C24" s="684"/>
      <c r="D24" s="685"/>
      <c r="E24" s="510"/>
      <c r="G24" s="511"/>
    </row>
    <row r="25" spans="1:8" s="504" customFormat="1" ht="13.15" customHeight="1" x14ac:dyDescent="0.2">
      <c r="A25" s="509"/>
      <c r="B25" s="684" t="s">
        <v>498</v>
      </c>
      <c r="C25" s="684"/>
      <c r="D25" s="685"/>
      <c r="E25" s="510"/>
      <c r="G25" s="511"/>
    </row>
    <row r="26" spans="1:8" s="504" customFormat="1" ht="13.15" customHeight="1" x14ac:dyDescent="0.2">
      <c r="A26" s="509"/>
      <c r="B26" s="684" t="s">
        <v>499</v>
      </c>
      <c r="C26" s="684"/>
      <c r="D26" s="685"/>
      <c r="E26" s="510"/>
      <c r="G26" s="71"/>
    </row>
    <row r="27" spans="1:8" s="504" customFormat="1" ht="13.15" customHeight="1" x14ac:dyDescent="0.2">
      <c r="A27" s="509"/>
      <c r="B27" s="684" t="s">
        <v>500</v>
      </c>
      <c r="C27" s="684"/>
      <c r="D27" s="685"/>
      <c r="E27" s="510"/>
      <c r="G27" s="71"/>
    </row>
    <row r="28" spans="1:8" s="71" customFormat="1" ht="13.15" customHeight="1" x14ac:dyDescent="0.2">
      <c r="A28" s="509"/>
      <c r="B28" s="684" t="s">
        <v>501</v>
      </c>
      <c r="C28" s="684"/>
      <c r="D28" s="685"/>
      <c r="E28" s="510"/>
      <c r="F28" s="504"/>
    </row>
    <row r="29" spans="1:8" s="71" customFormat="1" ht="13.15" customHeight="1" x14ac:dyDescent="0.2">
      <c r="A29" s="509"/>
      <c r="B29" s="684" t="s">
        <v>502</v>
      </c>
      <c r="C29" s="684"/>
      <c r="D29" s="685"/>
      <c r="E29" s="510"/>
    </row>
    <row r="30" spans="1:8" s="71" customFormat="1" ht="13.15" customHeight="1" x14ac:dyDescent="0.2">
      <c r="A30" s="509"/>
      <c r="B30" s="684" t="s">
        <v>503</v>
      </c>
      <c r="C30" s="684"/>
      <c r="D30" s="685"/>
      <c r="E30" s="510"/>
    </row>
    <row r="31" spans="1:8" s="71" customFormat="1" ht="13.15" customHeight="1" x14ac:dyDescent="0.2">
      <c r="A31" s="509"/>
      <c r="B31" s="684" t="s">
        <v>504</v>
      </c>
      <c r="C31" s="684"/>
      <c r="D31" s="685"/>
      <c r="E31" s="510"/>
      <c r="H31" s="516"/>
    </row>
    <row r="32" spans="1:8" s="71" customFormat="1" ht="13.15" customHeight="1" x14ac:dyDescent="0.2">
      <c r="A32" s="509"/>
      <c r="B32" s="684" t="s">
        <v>505</v>
      </c>
      <c r="C32" s="684"/>
      <c r="D32" s="685"/>
      <c r="E32" s="510"/>
      <c r="H32" s="516"/>
    </row>
    <row r="33" spans="1:8" s="504" customFormat="1" ht="13.15" customHeight="1" x14ac:dyDescent="0.2">
      <c r="A33" s="509"/>
      <c r="B33" s="684" t="s">
        <v>506</v>
      </c>
      <c r="C33" s="684"/>
      <c r="D33" s="685"/>
      <c r="E33" s="510"/>
      <c r="F33" s="71"/>
      <c r="G33" s="71"/>
      <c r="H33" s="517"/>
    </row>
    <row r="34" spans="1:8" ht="13.15" customHeight="1" x14ac:dyDescent="0.2">
      <c r="A34" s="509"/>
      <c r="B34" s="518"/>
      <c r="C34" s="519"/>
      <c r="D34" s="520"/>
      <c r="E34" s="510"/>
      <c r="F34" s="71"/>
      <c r="G34" s="71"/>
      <c r="H34" s="521"/>
    </row>
    <row r="35" spans="1:8" ht="13.15" customHeight="1" x14ac:dyDescent="0.2">
      <c r="A35" s="690" t="s">
        <v>507</v>
      </c>
      <c r="B35" s="690"/>
      <c r="C35" s="690"/>
      <c r="D35" s="690"/>
      <c r="E35" s="690"/>
      <c r="F35" s="690"/>
      <c r="G35" s="690"/>
      <c r="H35" s="521"/>
    </row>
    <row r="36" spans="1:8" ht="13.15" customHeight="1" x14ac:dyDescent="0.2">
      <c r="A36" s="523"/>
      <c r="B36" s="524"/>
      <c r="C36" s="524"/>
      <c r="D36" s="525"/>
      <c r="E36" s="525"/>
      <c r="F36" s="525"/>
      <c r="G36" s="525"/>
      <c r="H36" s="521"/>
    </row>
    <row r="37" spans="1:8" ht="13.15" customHeight="1" x14ac:dyDescent="0.2">
      <c r="A37" s="689" t="s">
        <v>508</v>
      </c>
      <c r="B37" s="689"/>
      <c r="C37" s="689"/>
      <c r="D37" s="689"/>
      <c r="E37" s="689"/>
      <c r="F37" s="689"/>
      <c r="G37" s="689"/>
      <c r="H37" s="521"/>
    </row>
    <row r="38" spans="1:8" ht="13.15" customHeight="1" x14ac:dyDescent="0.2">
      <c r="A38" s="526"/>
      <c r="B38" s="527"/>
      <c r="C38" s="527"/>
      <c r="D38" s="514"/>
      <c r="E38" s="528"/>
      <c r="F38" s="516"/>
      <c r="G38" s="516"/>
      <c r="H38" s="521"/>
    </row>
    <row r="39" spans="1:8" ht="13.15" customHeight="1" x14ac:dyDescent="0.2">
      <c r="A39" s="691" t="s">
        <v>509</v>
      </c>
      <c r="B39" s="691"/>
      <c r="C39" s="691"/>
      <c r="D39" s="691"/>
      <c r="E39" s="691"/>
      <c r="F39" s="692"/>
      <c r="G39" s="692"/>
    </row>
    <row r="40" spans="1:8" ht="13.15" customHeight="1" x14ac:dyDescent="0.2">
      <c r="A40" s="692"/>
      <c r="B40" s="692"/>
      <c r="C40" s="692"/>
      <c r="D40" s="692"/>
      <c r="E40" s="692"/>
      <c r="F40" s="692"/>
      <c r="G40" s="692"/>
    </row>
    <row r="41" spans="1:8" ht="13.15" customHeight="1" x14ac:dyDescent="0.2">
      <c r="A41" s="529"/>
      <c r="B41" s="529"/>
      <c r="C41" s="529"/>
      <c r="D41" s="530"/>
      <c r="E41" s="530"/>
      <c r="F41" s="521"/>
      <c r="G41" s="521"/>
    </row>
    <row r="42" spans="1:8" ht="13.15" customHeight="1" x14ac:dyDescent="0.2">
      <c r="A42" s="693" t="s">
        <v>510</v>
      </c>
      <c r="B42" s="694"/>
      <c r="C42" s="694"/>
      <c r="D42" s="694"/>
      <c r="E42" s="694"/>
      <c r="F42" s="694"/>
      <c r="G42" s="694"/>
    </row>
    <row r="43" spans="1:8" ht="13.15" customHeight="1" x14ac:dyDescent="0.2">
      <c r="A43" s="689" t="s">
        <v>511</v>
      </c>
      <c r="B43" s="689"/>
      <c r="C43" s="531" t="s">
        <v>512</v>
      </c>
      <c r="D43" s="531"/>
      <c r="E43" s="531"/>
      <c r="F43" s="531"/>
      <c r="G43" s="531"/>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7" t="s">
        <v>7</v>
      </c>
      <c r="B4" s="557"/>
      <c r="C4" s="557"/>
      <c r="D4" s="557"/>
      <c r="E4" s="557"/>
      <c r="F4" s="557"/>
    </row>
    <row r="5" spans="1:6" ht="12.75" customHeight="1" x14ac:dyDescent="0.2">
      <c r="A5" s="21"/>
      <c r="B5" s="22"/>
      <c r="C5" s="21"/>
      <c r="D5" s="22"/>
      <c r="E5" s="21"/>
      <c r="F5" s="21"/>
    </row>
    <row r="6" spans="1:6" ht="12.75" customHeight="1" x14ac:dyDescent="0.2">
      <c r="A6" s="25" t="s">
        <v>8</v>
      </c>
      <c r="B6" s="26"/>
      <c r="C6" s="558" t="s">
        <v>9</v>
      </c>
      <c r="D6" s="558"/>
      <c r="E6" s="558"/>
      <c r="F6" s="558"/>
    </row>
    <row r="7" spans="1:6" ht="12.75" customHeight="1" x14ac:dyDescent="0.2">
      <c r="A7" s="25"/>
      <c r="B7" s="26"/>
      <c r="C7" s="27"/>
      <c r="D7" s="27"/>
      <c r="E7" s="27"/>
      <c r="F7" s="27"/>
    </row>
    <row r="8" spans="1:6" ht="12.75" customHeight="1" x14ac:dyDescent="0.2">
      <c r="A8" s="25" t="s">
        <v>10</v>
      </c>
      <c r="B8" s="26"/>
      <c r="C8" s="558" t="s">
        <v>11</v>
      </c>
      <c r="D8" s="558"/>
      <c r="E8" s="558"/>
      <c r="F8" s="558"/>
    </row>
    <row r="9" spans="1:6" ht="12.75" customHeight="1" x14ac:dyDescent="0.2">
      <c r="A9" s="25"/>
      <c r="B9" s="26"/>
      <c r="C9" s="27"/>
      <c r="D9" s="27"/>
      <c r="E9" s="27"/>
      <c r="F9" s="27"/>
    </row>
    <row r="10" spans="1:6" ht="12.75" customHeight="1" x14ac:dyDescent="0.2">
      <c r="A10" s="25" t="s">
        <v>12</v>
      </c>
      <c r="C10" s="559" t="s">
        <v>13</v>
      </c>
      <c r="D10" s="559"/>
      <c r="E10" s="559"/>
      <c r="F10" s="559"/>
    </row>
    <row r="11" spans="1:6" ht="12.75" customHeight="1" x14ac:dyDescent="0.2">
      <c r="A11" s="22"/>
      <c r="B11" s="21"/>
      <c r="C11" s="28"/>
      <c r="D11" s="27"/>
      <c r="E11" s="29"/>
      <c r="F11" s="27"/>
    </row>
    <row r="12" spans="1:6" ht="12.75" customHeight="1" x14ac:dyDescent="0.2">
      <c r="A12" s="25" t="s">
        <v>14</v>
      </c>
      <c r="B12" s="21"/>
      <c r="C12" s="560" t="s">
        <v>15</v>
      </c>
      <c r="D12" s="560"/>
      <c r="E12" s="560"/>
      <c r="F12" s="560"/>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61" t="s">
        <v>20</v>
      </c>
      <c r="B18" s="561"/>
      <c r="C18" s="31" t="s">
        <v>21</v>
      </c>
      <c r="D18" s="27"/>
      <c r="E18" s="27"/>
      <c r="F18" s="27"/>
    </row>
    <row r="19" spans="1:6" ht="12.75" customHeight="1" x14ac:dyDescent="0.2">
      <c r="A19" s="22"/>
      <c r="B19" s="21"/>
      <c r="C19" s="32"/>
      <c r="D19" s="27"/>
      <c r="E19" s="27"/>
      <c r="F19" s="27"/>
    </row>
    <row r="20" spans="1:6" ht="89.25" customHeight="1" x14ac:dyDescent="0.2">
      <c r="A20" s="25" t="s">
        <v>22</v>
      </c>
      <c r="B20" s="21"/>
      <c r="C20" s="558" t="s">
        <v>23</v>
      </c>
      <c r="D20" s="558"/>
      <c r="E20" s="558"/>
      <c r="F20" s="558"/>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62" t="s">
        <v>38</v>
      </c>
      <c r="D33" s="556"/>
      <c r="E33" s="556"/>
      <c r="F33" s="556"/>
    </row>
    <row r="34" spans="1:6" ht="12.75" customHeight="1" x14ac:dyDescent="0.2">
      <c r="A34" s="26"/>
      <c r="B34" s="26"/>
      <c r="C34" s="563" t="s">
        <v>39</v>
      </c>
      <c r="D34" s="564"/>
      <c r="E34" s="564"/>
      <c r="F34" s="564"/>
    </row>
    <row r="35" spans="1:6" ht="25.5" customHeight="1" x14ac:dyDescent="0.2">
      <c r="A35" s="26"/>
      <c r="B35" s="26"/>
      <c r="C35" s="565" t="s">
        <v>40</v>
      </c>
      <c r="D35" s="566"/>
      <c r="E35" s="566"/>
      <c r="F35" s="566"/>
    </row>
    <row r="36" spans="1:6" ht="12.75" x14ac:dyDescent="0.2">
      <c r="B36" s="26"/>
    </row>
    <row r="37" spans="1:6" ht="12.75" x14ac:dyDescent="0.2">
      <c r="A37" s="22" t="s">
        <v>41</v>
      </c>
      <c r="C37" s="45" t="s">
        <v>42</v>
      </c>
      <c r="D37" s="36"/>
      <c r="E37" s="36"/>
      <c r="F37" s="36"/>
    </row>
    <row r="38" spans="1:6" ht="28.5" customHeight="1" x14ac:dyDescent="0.2">
      <c r="C38" s="556" t="s">
        <v>43</v>
      </c>
      <c r="D38" s="556"/>
      <c r="E38" s="556"/>
      <c r="F38" s="556"/>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7" t="s">
        <v>89</v>
      </c>
      <c r="C41" s="567"/>
      <c r="D41" s="567"/>
      <c r="E41" s="567"/>
      <c r="F41" s="567"/>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146691</v>
      </c>
      <c r="E12" s="114">
        <v>147367</v>
      </c>
      <c r="F12" s="114">
        <v>148331</v>
      </c>
      <c r="G12" s="114">
        <v>145370</v>
      </c>
      <c r="H12" s="114">
        <v>144246</v>
      </c>
      <c r="I12" s="115">
        <v>2445</v>
      </c>
      <c r="J12" s="116">
        <v>1.6950210057817894</v>
      </c>
      <c r="N12" s="117"/>
    </row>
    <row r="13" spans="1:15" s="110" customFormat="1" ht="13.5" customHeight="1" x14ac:dyDescent="0.2">
      <c r="A13" s="118" t="s">
        <v>105</v>
      </c>
      <c r="B13" s="119" t="s">
        <v>106</v>
      </c>
      <c r="C13" s="113">
        <v>57.709061905638386</v>
      </c>
      <c r="D13" s="114">
        <v>84654</v>
      </c>
      <c r="E13" s="114">
        <v>84978</v>
      </c>
      <c r="F13" s="114">
        <v>86014</v>
      </c>
      <c r="G13" s="114">
        <v>84088</v>
      </c>
      <c r="H13" s="114">
        <v>83241</v>
      </c>
      <c r="I13" s="115">
        <v>1413</v>
      </c>
      <c r="J13" s="116">
        <v>1.6974808087360795</v>
      </c>
    </row>
    <row r="14" spans="1:15" s="110" customFormat="1" ht="13.5" customHeight="1" x14ac:dyDescent="0.2">
      <c r="A14" s="120"/>
      <c r="B14" s="119" t="s">
        <v>107</v>
      </c>
      <c r="C14" s="113">
        <v>42.290938094361614</v>
      </c>
      <c r="D14" s="114">
        <v>62037</v>
      </c>
      <c r="E14" s="114">
        <v>62389</v>
      </c>
      <c r="F14" s="114">
        <v>62317</v>
      </c>
      <c r="G14" s="114">
        <v>61282</v>
      </c>
      <c r="H14" s="114">
        <v>61005</v>
      </c>
      <c r="I14" s="115">
        <v>1032</v>
      </c>
      <c r="J14" s="116">
        <v>1.6916646176542907</v>
      </c>
    </row>
    <row r="15" spans="1:15" s="110" customFormat="1" ht="13.5" customHeight="1" x14ac:dyDescent="0.2">
      <c r="A15" s="118" t="s">
        <v>105</v>
      </c>
      <c r="B15" s="121" t="s">
        <v>108</v>
      </c>
      <c r="C15" s="113">
        <v>9.6147684588693245</v>
      </c>
      <c r="D15" s="114">
        <v>14104</v>
      </c>
      <c r="E15" s="114">
        <v>14857</v>
      </c>
      <c r="F15" s="114">
        <v>15308</v>
      </c>
      <c r="G15" s="114">
        <v>13974</v>
      </c>
      <c r="H15" s="114">
        <v>14233</v>
      </c>
      <c r="I15" s="115">
        <v>-129</v>
      </c>
      <c r="J15" s="116">
        <v>-0.90634441087613293</v>
      </c>
    </row>
    <row r="16" spans="1:15" s="110" customFormat="1" ht="13.5" customHeight="1" x14ac:dyDescent="0.2">
      <c r="A16" s="118"/>
      <c r="B16" s="121" t="s">
        <v>109</v>
      </c>
      <c r="C16" s="113">
        <v>68.688603936165137</v>
      </c>
      <c r="D16" s="114">
        <v>100760</v>
      </c>
      <c r="E16" s="114">
        <v>100982</v>
      </c>
      <c r="F16" s="114">
        <v>101793</v>
      </c>
      <c r="G16" s="114">
        <v>100822</v>
      </c>
      <c r="H16" s="114">
        <v>100166</v>
      </c>
      <c r="I16" s="115">
        <v>594</v>
      </c>
      <c r="J16" s="116">
        <v>0.59301559411377114</v>
      </c>
    </row>
    <row r="17" spans="1:10" s="110" customFormat="1" ht="13.5" customHeight="1" x14ac:dyDescent="0.2">
      <c r="A17" s="118"/>
      <c r="B17" s="121" t="s">
        <v>110</v>
      </c>
      <c r="C17" s="113">
        <v>20.370029517829998</v>
      </c>
      <c r="D17" s="114">
        <v>29881</v>
      </c>
      <c r="E17" s="114">
        <v>29570</v>
      </c>
      <c r="F17" s="114">
        <v>29268</v>
      </c>
      <c r="G17" s="114">
        <v>28671</v>
      </c>
      <c r="H17" s="114">
        <v>28033</v>
      </c>
      <c r="I17" s="115">
        <v>1848</v>
      </c>
      <c r="J17" s="116">
        <v>6.5922305853815146</v>
      </c>
    </row>
    <row r="18" spans="1:10" s="110" customFormat="1" ht="13.5" customHeight="1" x14ac:dyDescent="0.2">
      <c r="A18" s="120"/>
      <c r="B18" s="121" t="s">
        <v>111</v>
      </c>
      <c r="C18" s="113">
        <v>1.3265980871355434</v>
      </c>
      <c r="D18" s="114">
        <v>1946</v>
      </c>
      <c r="E18" s="114">
        <v>1958</v>
      </c>
      <c r="F18" s="114">
        <v>1962</v>
      </c>
      <c r="G18" s="114">
        <v>1903</v>
      </c>
      <c r="H18" s="114">
        <v>1814</v>
      </c>
      <c r="I18" s="115">
        <v>132</v>
      </c>
      <c r="J18" s="116">
        <v>7.2767364939360526</v>
      </c>
    </row>
    <row r="19" spans="1:10" s="110" customFormat="1" ht="13.5" customHeight="1" x14ac:dyDescent="0.2">
      <c r="A19" s="120"/>
      <c r="B19" s="121" t="s">
        <v>112</v>
      </c>
      <c r="C19" s="113">
        <v>0.34630618101996713</v>
      </c>
      <c r="D19" s="114">
        <v>508</v>
      </c>
      <c r="E19" s="114">
        <v>487</v>
      </c>
      <c r="F19" s="114">
        <v>534</v>
      </c>
      <c r="G19" s="114">
        <v>475</v>
      </c>
      <c r="H19" s="114">
        <v>453</v>
      </c>
      <c r="I19" s="115">
        <v>55</v>
      </c>
      <c r="J19" s="116">
        <v>12.141280353200884</v>
      </c>
    </row>
    <row r="20" spans="1:10" s="110" customFormat="1" ht="13.5" customHeight="1" x14ac:dyDescent="0.2">
      <c r="A20" s="118" t="s">
        <v>113</v>
      </c>
      <c r="B20" s="122" t="s">
        <v>114</v>
      </c>
      <c r="C20" s="113">
        <v>72.917902257125519</v>
      </c>
      <c r="D20" s="114">
        <v>106964</v>
      </c>
      <c r="E20" s="114">
        <v>107433</v>
      </c>
      <c r="F20" s="114">
        <v>108801</v>
      </c>
      <c r="G20" s="114">
        <v>106229</v>
      </c>
      <c r="H20" s="114">
        <v>105765</v>
      </c>
      <c r="I20" s="115">
        <v>1199</v>
      </c>
      <c r="J20" s="116">
        <v>1.1336453458138325</v>
      </c>
    </row>
    <row r="21" spans="1:10" s="110" customFormat="1" ht="13.5" customHeight="1" x14ac:dyDescent="0.2">
      <c r="A21" s="120"/>
      <c r="B21" s="122" t="s">
        <v>115</v>
      </c>
      <c r="C21" s="113">
        <v>27.082097742874478</v>
      </c>
      <c r="D21" s="114">
        <v>39727</v>
      </c>
      <c r="E21" s="114">
        <v>39934</v>
      </c>
      <c r="F21" s="114">
        <v>39530</v>
      </c>
      <c r="G21" s="114">
        <v>39141</v>
      </c>
      <c r="H21" s="114">
        <v>38481</v>
      </c>
      <c r="I21" s="115">
        <v>1246</v>
      </c>
      <c r="J21" s="116">
        <v>3.2379615914347339</v>
      </c>
    </row>
    <row r="22" spans="1:10" s="110" customFormat="1" ht="13.5" customHeight="1" x14ac:dyDescent="0.2">
      <c r="A22" s="118" t="s">
        <v>113</v>
      </c>
      <c r="B22" s="122" t="s">
        <v>116</v>
      </c>
      <c r="C22" s="113">
        <v>84.268973556659915</v>
      </c>
      <c r="D22" s="114">
        <v>123615</v>
      </c>
      <c r="E22" s="114">
        <v>124220</v>
      </c>
      <c r="F22" s="114">
        <v>124616</v>
      </c>
      <c r="G22" s="114">
        <v>122782</v>
      </c>
      <c r="H22" s="114">
        <v>122423</v>
      </c>
      <c r="I22" s="115">
        <v>1192</v>
      </c>
      <c r="J22" s="116">
        <v>0.97367324767404817</v>
      </c>
    </row>
    <row r="23" spans="1:10" s="110" customFormat="1" ht="13.5" customHeight="1" x14ac:dyDescent="0.2">
      <c r="A23" s="123"/>
      <c r="B23" s="124" t="s">
        <v>117</v>
      </c>
      <c r="C23" s="125">
        <v>15.625362155824147</v>
      </c>
      <c r="D23" s="114">
        <v>22921</v>
      </c>
      <c r="E23" s="114">
        <v>23005</v>
      </c>
      <c r="F23" s="114">
        <v>23577</v>
      </c>
      <c r="G23" s="114">
        <v>22448</v>
      </c>
      <c r="H23" s="114">
        <v>21687</v>
      </c>
      <c r="I23" s="115">
        <v>1234</v>
      </c>
      <c r="J23" s="116">
        <v>5.6900447272559598</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40686</v>
      </c>
      <c r="E26" s="114">
        <v>42784</v>
      </c>
      <c r="F26" s="114">
        <v>42970</v>
      </c>
      <c r="G26" s="114">
        <v>43135</v>
      </c>
      <c r="H26" s="140">
        <v>42545</v>
      </c>
      <c r="I26" s="115">
        <v>-1859</v>
      </c>
      <c r="J26" s="116">
        <v>-4.3694911270419556</v>
      </c>
    </row>
    <row r="27" spans="1:10" s="110" customFormat="1" ht="13.5" customHeight="1" x14ac:dyDescent="0.2">
      <c r="A27" s="118" t="s">
        <v>105</v>
      </c>
      <c r="B27" s="119" t="s">
        <v>106</v>
      </c>
      <c r="C27" s="113">
        <v>41.28447131691491</v>
      </c>
      <c r="D27" s="115">
        <v>16797</v>
      </c>
      <c r="E27" s="114">
        <v>17681</v>
      </c>
      <c r="F27" s="114">
        <v>17835</v>
      </c>
      <c r="G27" s="114">
        <v>17852</v>
      </c>
      <c r="H27" s="140">
        <v>17428</v>
      </c>
      <c r="I27" s="115">
        <v>-631</v>
      </c>
      <c r="J27" s="116">
        <v>-3.6206105118200598</v>
      </c>
    </row>
    <row r="28" spans="1:10" s="110" customFormat="1" ht="13.5" customHeight="1" x14ac:dyDescent="0.2">
      <c r="A28" s="120"/>
      <c r="B28" s="119" t="s">
        <v>107</v>
      </c>
      <c r="C28" s="113">
        <v>58.71552868308509</v>
      </c>
      <c r="D28" s="115">
        <v>23889</v>
      </c>
      <c r="E28" s="114">
        <v>25103</v>
      </c>
      <c r="F28" s="114">
        <v>25135</v>
      </c>
      <c r="G28" s="114">
        <v>25283</v>
      </c>
      <c r="H28" s="140">
        <v>25117</v>
      </c>
      <c r="I28" s="115">
        <v>-1228</v>
      </c>
      <c r="J28" s="116">
        <v>-4.8891189234383088</v>
      </c>
    </row>
    <row r="29" spans="1:10" s="110" customFormat="1" ht="13.5" customHeight="1" x14ac:dyDescent="0.2">
      <c r="A29" s="118" t="s">
        <v>105</v>
      </c>
      <c r="B29" s="121" t="s">
        <v>108</v>
      </c>
      <c r="C29" s="113">
        <v>16.632256795949466</v>
      </c>
      <c r="D29" s="115">
        <v>6767</v>
      </c>
      <c r="E29" s="114">
        <v>7236</v>
      </c>
      <c r="F29" s="114">
        <v>7193</v>
      </c>
      <c r="G29" s="114">
        <v>7456</v>
      </c>
      <c r="H29" s="140">
        <v>7067</v>
      </c>
      <c r="I29" s="115">
        <v>-300</v>
      </c>
      <c r="J29" s="116">
        <v>-4.2450827791141927</v>
      </c>
    </row>
    <row r="30" spans="1:10" s="110" customFormat="1" ht="13.5" customHeight="1" x14ac:dyDescent="0.2">
      <c r="A30" s="118"/>
      <c r="B30" s="121" t="s">
        <v>109</v>
      </c>
      <c r="C30" s="113">
        <v>51.152730669026198</v>
      </c>
      <c r="D30" s="115">
        <v>20812</v>
      </c>
      <c r="E30" s="114">
        <v>22027</v>
      </c>
      <c r="F30" s="114">
        <v>22339</v>
      </c>
      <c r="G30" s="114">
        <v>22331</v>
      </c>
      <c r="H30" s="140">
        <v>22344</v>
      </c>
      <c r="I30" s="115">
        <v>-1532</v>
      </c>
      <c r="J30" s="116">
        <v>-6.8564267812388113</v>
      </c>
    </row>
    <row r="31" spans="1:10" s="110" customFormat="1" ht="13.5" customHeight="1" x14ac:dyDescent="0.2">
      <c r="A31" s="118"/>
      <c r="B31" s="121" t="s">
        <v>110</v>
      </c>
      <c r="C31" s="113">
        <v>18.247062871749495</v>
      </c>
      <c r="D31" s="115">
        <v>7424</v>
      </c>
      <c r="E31" s="114">
        <v>7665</v>
      </c>
      <c r="F31" s="114">
        <v>7653</v>
      </c>
      <c r="G31" s="114">
        <v>7662</v>
      </c>
      <c r="H31" s="140">
        <v>7543</v>
      </c>
      <c r="I31" s="115">
        <v>-119</v>
      </c>
      <c r="J31" s="116">
        <v>-1.5776216359538646</v>
      </c>
    </row>
    <row r="32" spans="1:10" s="110" customFormat="1" ht="13.5" customHeight="1" x14ac:dyDescent="0.2">
      <c r="A32" s="120"/>
      <c r="B32" s="121" t="s">
        <v>111</v>
      </c>
      <c r="C32" s="113">
        <v>13.967949663274837</v>
      </c>
      <c r="D32" s="115">
        <v>5683</v>
      </c>
      <c r="E32" s="114">
        <v>5856</v>
      </c>
      <c r="F32" s="114">
        <v>5785</v>
      </c>
      <c r="G32" s="114">
        <v>5686</v>
      </c>
      <c r="H32" s="140">
        <v>5591</v>
      </c>
      <c r="I32" s="115">
        <v>92</v>
      </c>
      <c r="J32" s="116">
        <v>1.6455016991593632</v>
      </c>
    </row>
    <row r="33" spans="1:10" s="110" customFormat="1" ht="13.5" customHeight="1" x14ac:dyDescent="0.2">
      <c r="A33" s="120"/>
      <c r="B33" s="121" t="s">
        <v>112</v>
      </c>
      <c r="C33" s="113">
        <v>1.3075750872536007</v>
      </c>
      <c r="D33" s="115">
        <v>532</v>
      </c>
      <c r="E33" s="114">
        <v>557</v>
      </c>
      <c r="F33" s="114">
        <v>601</v>
      </c>
      <c r="G33" s="114">
        <v>507</v>
      </c>
      <c r="H33" s="140">
        <v>481</v>
      </c>
      <c r="I33" s="115">
        <v>51</v>
      </c>
      <c r="J33" s="116">
        <v>10.602910602910603</v>
      </c>
    </row>
    <row r="34" spans="1:10" s="110" customFormat="1" ht="13.5" customHeight="1" x14ac:dyDescent="0.2">
      <c r="A34" s="118" t="s">
        <v>113</v>
      </c>
      <c r="B34" s="122" t="s">
        <v>116</v>
      </c>
      <c r="C34" s="113">
        <v>83.27680283144079</v>
      </c>
      <c r="D34" s="115">
        <v>33882</v>
      </c>
      <c r="E34" s="114">
        <v>35606</v>
      </c>
      <c r="F34" s="114">
        <v>35771</v>
      </c>
      <c r="G34" s="114">
        <v>35932</v>
      </c>
      <c r="H34" s="140">
        <v>35459</v>
      </c>
      <c r="I34" s="115">
        <v>-1577</v>
      </c>
      <c r="J34" s="116">
        <v>-4.4473899433148141</v>
      </c>
    </row>
    <row r="35" spans="1:10" s="110" customFormat="1" ht="13.5" customHeight="1" x14ac:dyDescent="0.2">
      <c r="A35" s="118"/>
      <c r="B35" s="119" t="s">
        <v>117</v>
      </c>
      <c r="C35" s="113">
        <v>16.268495305510495</v>
      </c>
      <c r="D35" s="115">
        <v>6619</v>
      </c>
      <c r="E35" s="114">
        <v>7000</v>
      </c>
      <c r="F35" s="114">
        <v>7025</v>
      </c>
      <c r="G35" s="114">
        <v>7021</v>
      </c>
      <c r="H35" s="140">
        <v>6913</v>
      </c>
      <c r="I35" s="115">
        <v>-294</v>
      </c>
      <c r="J35" s="116">
        <v>-4.252856936207146</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24401</v>
      </c>
      <c r="E37" s="114">
        <v>25535</v>
      </c>
      <c r="F37" s="114">
        <v>25681</v>
      </c>
      <c r="G37" s="114">
        <v>26323</v>
      </c>
      <c r="H37" s="140">
        <v>26020</v>
      </c>
      <c r="I37" s="115">
        <v>-1619</v>
      </c>
      <c r="J37" s="116">
        <v>-6.2221368178324363</v>
      </c>
    </row>
    <row r="38" spans="1:10" s="110" customFormat="1" ht="13.5" customHeight="1" x14ac:dyDescent="0.2">
      <c r="A38" s="118" t="s">
        <v>105</v>
      </c>
      <c r="B38" s="119" t="s">
        <v>106</v>
      </c>
      <c r="C38" s="113">
        <v>36.277201754026471</v>
      </c>
      <c r="D38" s="115">
        <v>8852</v>
      </c>
      <c r="E38" s="114">
        <v>9248</v>
      </c>
      <c r="F38" s="114">
        <v>9282</v>
      </c>
      <c r="G38" s="114">
        <v>9591</v>
      </c>
      <c r="H38" s="140">
        <v>9338</v>
      </c>
      <c r="I38" s="115">
        <v>-486</v>
      </c>
      <c r="J38" s="116">
        <v>-5.2045405868494328</v>
      </c>
    </row>
    <row r="39" spans="1:10" s="110" customFormat="1" ht="13.5" customHeight="1" x14ac:dyDescent="0.2">
      <c r="A39" s="120"/>
      <c r="B39" s="119" t="s">
        <v>107</v>
      </c>
      <c r="C39" s="113">
        <v>63.722798245973529</v>
      </c>
      <c r="D39" s="115">
        <v>15549</v>
      </c>
      <c r="E39" s="114">
        <v>16287</v>
      </c>
      <c r="F39" s="114">
        <v>16399</v>
      </c>
      <c r="G39" s="114">
        <v>16732</v>
      </c>
      <c r="H39" s="140">
        <v>16682</v>
      </c>
      <c r="I39" s="115">
        <v>-1133</v>
      </c>
      <c r="J39" s="116">
        <v>-6.7917515885385447</v>
      </c>
    </row>
    <row r="40" spans="1:10" s="110" customFormat="1" ht="13.5" customHeight="1" x14ac:dyDescent="0.2">
      <c r="A40" s="118" t="s">
        <v>105</v>
      </c>
      <c r="B40" s="121" t="s">
        <v>108</v>
      </c>
      <c r="C40" s="113">
        <v>19.593459284455555</v>
      </c>
      <c r="D40" s="115">
        <v>4781</v>
      </c>
      <c r="E40" s="114">
        <v>5038</v>
      </c>
      <c r="F40" s="114">
        <v>4962</v>
      </c>
      <c r="G40" s="114">
        <v>5426</v>
      </c>
      <c r="H40" s="140">
        <v>5092</v>
      </c>
      <c r="I40" s="115">
        <v>-311</v>
      </c>
      <c r="J40" s="116">
        <v>-6.107619795758052</v>
      </c>
    </row>
    <row r="41" spans="1:10" s="110" customFormat="1" ht="13.5" customHeight="1" x14ac:dyDescent="0.2">
      <c r="A41" s="118"/>
      <c r="B41" s="121" t="s">
        <v>109</v>
      </c>
      <c r="C41" s="113">
        <v>37.965657145198968</v>
      </c>
      <c r="D41" s="115">
        <v>9264</v>
      </c>
      <c r="E41" s="114">
        <v>9821</v>
      </c>
      <c r="F41" s="114">
        <v>10116</v>
      </c>
      <c r="G41" s="114">
        <v>10337</v>
      </c>
      <c r="H41" s="140">
        <v>10475</v>
      </c>
      <c r="I41" s="115">
        <v>-1211</v>
      </c>
      <c r="J41" s="116">
        <v>-11.560859188544153</v>
      </c>
    </row>
    <row r="42" spans="1:10" s="110" customFormat="1" ht="13.5" customHeight="1" x14ac:dyDescent="0.2">
      <c r="A42" s="118"/>
      <c r="B42" s="121" t="s">
        <v>110</v>
      </c>
      <c r="C42" s="113">
        <v>19.859841809761896</v>
      </c>
      <c r="D42" s="115">
        <v>4846</v>
      </c>
      <c r="E42" s="114">
        <v>4987</v>
      </c>
      <c r="F42" s="114">
        <v>4987</v>
      </c>
      <c r="G42" s="114">
        <v>5041</v>
      </c>
      <c r="H42" s="140">
        <v>5018</v>
      </c>
      <c r="I42" s="115">
        <v>-172</v>
      </c>
      <c r="J42" s="116">
        <v>-3.4276604224790752</v>
      </c>
    </row>
    <row r="43" spans="1:10" s="110" customFormat="1" ht="13.5" customHeight="1" x14ac:dyDescent="0.2">
      <c r="A43" s="120"/>
      <c r="B43" s="121" t="s">
        <v>111</v>
      </c>
      <c r="C43" s="113">
        <v>22.581041760583581</v>
      </c>
      <c r="D43" s="115">
        <v>5510</v>
      </c>
      <c r="E43" s="114">
        <v>5689</v>
      </c>
      <c r="F43" s="114">
        <v>5616</v>
      </c>
      <c r="G43" s="114">
        <v>5519</v>
      </c>
      <c r="H43" s="140">
        <v>5435</v>
      </c>
      <c r="I43" s="115">
        <v>75</v>
      </c>
      <c r="J43" s="116">
        <v>1.3799448022079117</v>
      </c>
    </row>
    <row r="44" spans="1:10" s="110" customFormat="1" ht="13.5" customHeight="1" x14ac:dyDescent="0.2">
      <c r="A44" s="120"/>
      <c r="B44" s="121" t="s">
        <v>112</v>
      </c>
      <c r="C44" s="113">
        <v>2.0122126142371215</v>
      </c>
      <c r="D44" s="115">
        <v>491</v>
      </c>
      <c r="E44" s="114">
        <v>520</v>
      </c>
      <c r="F44" s="114">
        <v>553</v>
      </c>
      <c r="G44" s="114">
        <v>462</v>
      </c>
      <c r="H44" s="140">
        <v>443</v>
      </c>
      <c r="I44" s="115">
        <v>48</v>
      </c>
      <c r="J44" s="116">
        <v>10.835214446952596</v>
      </c>
    </row>
    <row r="45" spans="1:10" s="110" customFormat="1" ht="13.5" customHeight="1" x14ac:dyDescent="0.2">
      <c r="A45" s="118" t="s">
        <v>113</v>
      </c>
      <c r="B45" s="122" t="s">
        <v>116</v>
      </c>
      <c r="C45" s="113">
        <v>83.431006925945653</v>
      </c>
      <c r="D45" s="115">
        <v>20358</v>
      </c>
      <c r="E45" s="114">
        <v>21266</v>
      </c>
      <c r="F45" s="114">
        <v>21369</v>
      </c>
      <c r="G45" s="114">
        <v>21886</v>
      </c>
      <c r="H45" s="140">
        <v>21622</v>
      </c>
      <c r="I45" s="115">
        <v>-1264</v>
      </c>
      <c r="J45" s="116">
        <v>-5.8458976967903062</v>
      </c>
    </row>
    <row r="46" spans="1:10" s="110" customFormat="1" ht="13.5" customHeight="1" x14ac:dyDescent="0.2">
      <c r="A46" s="118"/>
      <c r="B46" s="119" t="s">
        <v>117</v>
      </c>
      <c r="C46" s="113">
        <v>15.814925617802549</v>
      </c>
      <c r="D46" s="115">
        <v>3859</v>
      </c>
      <c r="E46" s="114">
        <v>4091</v>
      </c>
      <c r="F46" s="114">
        <v>4138</v>
      </c>
      <c r="G46" s="114">
        <v>4256</v>
      </c>
      <c r="H46" s="140">
        <v>4227</v>
      </c>
      <c r="I46" s="115">
        <v>-368</v>
      </c>
      <c r="J46" s="116">
        <v>-8.7059380175065062</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16285</v>
      </c>
      <c r="E48" s="114">
        <v>17249</v>
      </c>
      <c r="F48" s="114">
        <v>17289</v>
      </c>
      <c r="G48" s="114">
        <v>16812</v>
      </c>
      <c r="H48" s="140">
        <v>16525</v>
      </c>
      <c r="I48" s="115">
        <v>-240</v>
      </c>
      <c r="J48" s="116">
        <v>-1.4523449319213313</v>
      </c>
    </row>
    <row r="49" spans="1:12" s="110" customFormat="1" ht="13.5" customHeight="1" x14ac:dyDescent="0.2">
      <c r="A49" s="118" t="s">
        <v>105</v>
      </c>
      <c r="B49" s="119" t="s">
        <v>106</v>
      </c>
      <c r="C49" s="113">
        <v>48.787227509978507</v>
      </c>
      <c r="D49" s="115">
        <v>7945</v>
      </c>
      <c r="E49" s="114">
        <v>8433</v>
      </c>
      <c r="F49" s="114">
        <v>8553</v>
      </c>
      <c r="G49" s="114">
        <v>8261</v>
      </c>
      <c r="H49" s="140">
        <v>8090</v>
      </c>
      <c r="I49" s="115">
        <v>-145</v>
      </c>
      <c r="J49" s="116">
        <v>-1.7923362175525339</v>
      </c>
    </row>
    <row r="50" spans="1:12" s="110" customFormat="1" ht="13.5" customHeight="1" x14ac:dyDescent="0.2">
      <c r="A50" s="120"/>
      <c r="B50" s="119" t="s">
        <v>107</v>
      </c>
      <c r="C50" s="113">
        <v>51.212772490021493</v>
      </c>
      <c r="D50" s="115">
        <v>8340</v>
      </c>
      <c r="E50" s="114">
        <v>8816</v>
      </c>
      <c r="F50" s="114">
        <v>8736</v>
      </c>
      <c r="G50" s="114">
        <v>8551</v>
      </c>
      <c r="H50" s="140">
        <v>8435</v>
      </c>
      <c r="I50" s="115">
        <v>-95</v>
      </c>
      <c r="J50" s="116">
        <v>-1.1262596324836989</v>
      </c>
    </row>
    <row r="51" spans="1:12" s="110" customFormat="1" ht="13.5" customHeight="1" x14ac:dyDescent="0.2">
      <c r="A51" s="118" t="s">
        <v>105</v>
      </c>
      <c r="B51" s="121" t="s">
        <v>108</v>
      </c>
      <c r="C51" s="113">
        <v>12.195271722443966</v>
      </c>
      <c r="D51" s="115">
        <v>1986</v>
      </c>
      <c r="E51" s="114">
        <v>2198</v>
      </c>
      <c r="F51" s="114">
        <v>2231</v>
      </c>
      <c r="G51" s="114">
        <v>2030</v>
      </c>
      <c r="H51" s="140">
        <v>1975</v>
      </c>
      <c r="I51" s="115">
        <v>11</v>
      </c>
      <c r="J51" s="116">
        <v>0.55696202531645567</v>
      </c>
    </row>
    <row r="52" spans="1:12" s="110" customFormat="1" ht="13.5" customHeight="1" x14ac:dyDescent="0.2">
      <c r="A52" s="118"/>
      <c r="B52" s="121" t="s">
        <v>109</v>
      </c>
      <c r="C52" s="113">
        <v>70.911882100092114</v>
      </c>
      <c r="D52" s="115">
        <v>11548</v>
      </c>
      <c r="E52" s="114">
        <v>12206</v>
      </c>
      <c r="F52" s="114">
        <v>12223</v>
      </c>
      <c r="G52" s="114">
        <v>11994</v>
      </c>
      <c r="H52" s="140">
        <v>11869</v>
      </c>
      <c r="I52" s="115">
        <v>-321</v>
      </c>
      <c r="J52" s="116">
        <v>-2.704524391271379</v>
      </c>
    </row>
    <row r="53" spans="1:12" s="110" customFormat="1" ht="13.5" customHeight="1" x14ac:dyDescent="0.2">
      <c r="A53" s="118"/>
      <c r="B53" s="121" t="s">
        <v>110</v>
      </c>
      <c r="C53" s="113">
        <v>15.830518882407123</v>
      </c>
      <c r="D53" s="115">
        <v>2578</v>
      </c>
      <c r="E53" s="114">
        <v>2678</v>
      </c>
      <c r="F53" s="114">
        <v>2666</v>
      </c>
      <c r="G53" s="114">
        <v>2621</v>
      </c>
      <c r="H53" s="140">
        <v>2525</v>
      </c>
      <c r="I53" s="115">
        <v>53</v>
      </c>
      <c r="J53" s="116">
        <v>2.0990099009900991</v>
      </c>
    </row>
    <row r="54" spans="1:12" s="110" customFormat="1" ht="13.5" customHeight="1" x14ac:dyDescent="0.2">
      <c r="A54" s="120"/>
      <c r="B54" s="121" t="s">
        <v>111</v>
      </c>
      <c r="C54" s="113">
        <v>1.0623272950568008</v>
      </c>
      <c r="D54" s="115">
        <v>173</v>
      </c>
      <c r="E54" s="114">
        <v>167</v>
      </c>
      <c r="F54" s="114">
        <v>169</v>
      </c>
      <c r="G54" s="114">
        <v>167</v>
      </c>
      <c r="H54" s="140">
        <v>156</v>
      </c>
      <c r="I54" s="115">
        <v>17</v>
      </c>
      <c r="J54" s="116">
        <v>10.897435897435898</v>
      </c>
    </row>
    <row r="55" spans="1:12" s="110" customFormat="1" ht="13.5" customHeight="1" x14ac:dyDescent="0.2">
      <c r="A55" s="120"/>
      <c r="B55" s="121" t="s">
        <v>112</v>
      </c>
      <c r="C55" s="113">
        <v>0.25176542830825915</v>
      </c>
      <c r="D55" s="115">
        <v>41</v>
      </c>
      <c r="E55" s="114">
        <v>37</v>
      </c>
      <c r="F55" s="114">
        <v>48</v>
      </c>
      <c r="G55" s="114">
        <v>45</v>
      </c>
      <c r="H55" s="140">
        <v>38</v>
      </c>
      <c r="I55" s="115">
        <v>3</v>
      </c>
      <c r="J55" s="116">
        <v>7.8947368421052628</v>
      </c>
    </row>
    <row r="56" spans="1:12" s="110" customFormat="1" ht="13.5" customHeight="1" x14ac:dyDescent="0.2">
      <c r="A56" s="118" t="s">
        <v>113</v>
      </c>
      <c r="B56" s="122" t="s">
        <v>116</v>
      </c>
      <c r="C56" s="113">
        <v>83.045747620509673</v>
      </c>
      <c r="D56" s="115">
        <v>13524</v>
      </c>
      <c r="E56" s="114">
        <v>14340</v>
      </c>
      <c r="F56" s="114">
        <v>14402</v>
      </c>
      <c r="G56" s="114">
        <v>14046</v>
      </c>
      <c r="H56" s="140">
        <v>13837</v>
      </c>
      <c r="I56" s="115">
        <v>-313</v>
      </c>
      <c r="J56" s="116">
        <v>-2.2620510226205104</v>
      </c>
    </row>
    <row r="57" spans="1:12" s="110" customFormat="1" ht="13.5" customHeight="1" x14ac:dyDescent="0.2">
      <c r="A57" s="142"/>
      <c r="B57" s="124" t="s">
        <v>117</v>
      </c>
      <c r="C57" s="125">
        <v>16.948111759287688</v>
      </c>
      <c r="D57" s="143">
        <v>2760</v>
      </c>
      <c r="E57" s="144">
        <v>2909</v>
      </c>
      <c r="F57" s="144">
        <v>2887</v>
      </c>
      <c r="G57" s="144">
        <v>2765</v>
      </c>
      <c r="H57" s="145">
        <v>2686</v>
      </c>
      <c r="I57" s="143">
        <v>74</v>
      </c>
      <c r="J57" s="146">
        <v>2.7550260610573343</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2"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5" t="s">
        <v>57</v>
      </c>
      <c r="B6" s="595"/>
      <c r="C6" s="167"/>
      <c r="D6" s="596" t="s">
        <v>127</v>
      </c>
      <c r="E6" s="596"/>
      <c r="F6" s="596"/>
      <c r="G6" s="596"/>
      <c r="H6" s="596"/>
      <c r="I6" s="596"/>
      <c r="J6" s="160"/>
      <c r="K6" s="161"/>
    </row>
    <row r="7" spans="1:11" s="94" customFormat="1" ht="24.95" customHeight="1" x14ac:dyDescent="0.2">
      <c r="A7" s="168"/>
      <c r="B7" s="169"/>
      <c r="C7" s="170"/>
      <c r="D7" s="594" t="s">
        <v>66</v>
      </c>
      <c r="E7" s="594"/>
      <c r="F7" s="594"/>
      <c r="G7" s="594" t="s">
        <v>128</v>
      </c>
      <c r="H7" s="594"/>
      <c r="I7" s="594"/>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600" t="s">
        <v>13</v>
      </c>
      <c r="B15" s="572"/>
      <c r="C15" s="572"/>
      <c r="D15" s="572"/>
      <c r="E15" s="572"/>
      <c r="F15" s="572"/>
      <c r="G15" s="572"/>
      <c r="H15" s="572"/>
      <c r="I15" s="601"/>
      <c r="J15" s="188"/>
      <c r="K15" s="161"/>
    </row>
    <row r="16" spans="1:11" s="192" customFormat="1" ht="24.95" customHeight="1" x14ac:dyDescent="0.2">
      <c r="A16" s="602" t="s">
        <v>104</v>
      </c>
      <c r="B16" s="603"/>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8" t="s">
        <v>139</v>
      </c>
      <c r="C20" s="598"/>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8" t="s">
        <v>143</v>
      </c>
      <c r="C22" s="598"/>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8" t="s">
        <v>155</v>
      </c>
      <c r="C28" s="598"/>
      <c r="D28" s="196"/>
      <c r="E28" s="196"/>
      <c r="F28" s="196"/>
      <c r="G28" s="196"/>
      <c r="H28" s="196"/>
      <c r="I28" s="197"/>
    </row>
    <row r="29" spans="1:9" s="198" customFormat="1" ht="24.95" customHeight="1" x14ac:dyDescent="0.2">
      <c r="A29" s="193" t="s">
        <v>156</v>
      </c>
      <c r="B29" s="598" t="s">
        <v>157</v>
      </c>
      <c r="C29" s="598"/>
      <c r="D29" s="196"/>
      <c r="E29" s="196"/>
      <c r="F29" s="196"/>
      <c r="G29" s="196"/>
      <c r="H29" s="196"/>
      <c r="I29" s="197"/>
    </row>
    <row r="30" spans="1:9" s="198" customFormat="1" ht="24.95" customHeight="1" x14ac:dyDescent="0.2">
      <c r="A30" s="201" t="s">
        <v>158</v>
      </c>
      <c r="B30" s="597" t="s">
        <v>159</v>
      </c>
      <c r="C30" s="597"/>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8" t="s">
        <v>162</v>
      </c>
      <c r="C32" s="598"/>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8" t="s">
        <v>168</v>
      </c>
      <c r="C36" s="598"/>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9" t="s">
        <v>175</v>
      </c>
      <c r="B44" s="599"/>
      <c r="C44" s="599"/>
      <c r="D44" s="599"/>
      <c r="E44" s="599"/>
      <c r="F44" s="599"/>
      <c r="G44" s="599"/>
      <c r="H44" s="599"/>
      <c r="I44" s="599"/>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B30:C30"/>
    <mergeCell ref="B32:C32"/>
    <mergeCell ref="B36:C36"/>
    <mergeCell ref="A44:I44"/>
    <mergeCell ref="A15:I15"/>
    <mergeCell ref="A16:B16"/>
    <mergeCell ref="B20:C20"/>
    <mergeCell ref="B22:C22"/>
    <mergeCell ref="B28:C28"/>
    <mergeCell ref="B29:C29"/>
    <mergeCell ref="D7:F7"/>
    <mergeCell ref="G7:I7"/>
    <mergeCell ref="A3:I3"/>
    <mergeCell ref="A4:I4"/>
    <mergeCell ref="A5:D5"/>
    <mergeCell ref="A6:B6"/>
    <mergeCell ref="D6:I6"/>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146691</v>
      </c>
      <c r="E12" s="236">
        <v>147367</v>
      </c>
      <c r="F12" s="114">
        <v>148331</v>
      </c>
      <c r="G12" s="114">
        <v>145370</v>
      </c>
      <c r="H12" s="140">
        <v>144246</v>
      </c>
      <c r="I12" s="115">
        <v>2445</v>
      </c>
      <c r="J12" s="116">
        <v>1.6950210057817894</v>
      </c>
    </row>
    <row r="13" spans="1:15" s="110" customFormat="1" ht="12" customHeight="1" x14ac:dyDescent="0.2">
      <c r="A13" s="118" t="s">
        <v>105</v>
      </c>
      <c r="B13" s="119" t="s">
        <v>106</v>
      </c>
      <c r="C13" s="113">
        <v>57.709061905638386</v>
      </c>
      <c r="D13" s="115">
        <v>84654</v>
      </c>
      <c r="E13" s="114">
        <v>84978</v>
      </c>
      <c r="F13" s="114">
        <v>86014</v>
      </c>
      <c r="G13" s="114">
        <v>84088</v>
      </c>
      <c r="H13" s="140">
        <v>83241</v>
      </c>
      <c r="I13" s="115">
        <v>1413</v>
      </c>
      <c r="J13" s="116">
        <v>1.6974808087360795</v>
      </c>
    </row>
    <row r="14" spans="1:15" s="110" customFormat="1" ht="12" customHeight="1" x14ac:dyDescent="0.2">
      <c r="A14" s="118"/>
      <c r="B14" s="119" t="s">
        <v>107</v>
      </c>
      <c r="C14" s="113">
        <v>42.290938094361614</v>
      </c>
      <c r="D14" s="115">
        <v>62037</v>
      </c>
      <c r="E14" s="114">
        <v>62389</v>
      </c>
      <c r="F14" s="114">
        <v>62317</v>
      </c>
      <c r="G14" s="114">
        <v>61282</v>
      </c>
      <c r="H14" s="140">
        <v>61005</v>
      </c>
      <c r="I14" s="115">
        <v>1032</v>
      </c>
      <c r="J14" s="116">
        <v>1.6916646176542907</v>
      </c>
    </row>
    <row r="15" spans="1:15" s="110" customFormat="1" ht="12" customHeight="1" x14ac:dyDescent="0.2">
      <c r="A15" s="118" t="s">
        <v>105</v>
      </c>
      <c r="B15" s="121" t="s">
        <v>108</v>
      </c>
      <c r="C15" s="113">
        <v>9.6147684588693245</v>
      </c>
      <c r="D15" s="115">
        <v>14104</v>
      </c>
      <c r="E15" s="114">
        <v>14857</v>
      </c>
      <c r="F15" s="114">
        <v>15308</v>
      </c>
      <c r="G15" s="114">
        <v>13974</v>
      </c>
      <c r="H15" s="140">
        <v>14233</v>
      </c>
      <c r="I15" s="115">
        <v>-129</v>
      </c>
      <c r="J15" s="116">
        <v>-0.90634441087613293</v>
      </c>
    </row>
    <row r="16" spans="1:15" s="110" customFormat="1" ht="12" customHeight="1" x14ac:dyDescent="0.2">
      <c r="A16" s="118"/>
      <c r="B16" s="121" t="s">
        <v>109</v>
      </c>
      <c r="C16" s="113">
        <v>68.688603936165137</v>
      </c>
      <c r="D16" s="115">
        <v>100760</v>
      </c>
      <c r="E16" s="114">
        <v>100982</v>
      </c>
      <c r="F16" s="114">
        <v>101793</v>
      </c>
      <c r="G16" s="114">
        <v>100822</v>
      </c>
      <c r="H16" s="140">
        <v>100166</v>
      </c>
      <c r="I16" s="115">
        <v>594</v>
      </c>
      <c r="J16" s="116">
        <v>0.59301559411377114</v>
      </c>
    </row>
    <row r="17" spans="1:10" s="110" customFormat="1" ht="12" customHeight="1" x14ac:dyDescent="0.2">
      <c r="A17" s="118"/>
      <c r="B17" s="121" t="s">
        <v>110</v>
      </c>
      <c r="C17" s="113">
        <v>20.370029517829998</v>
      </c>
      <c r="D17" s="115">
        <v>29881</v>
      </c>
      <c r="E17" s="114">
        <v>29570</v>
      </c>
      <c r="F17" s="114">
        <v>29268</v>
      </c>
      <c r="G17" s="114">
        <v>28671</v>
      </c>
      <c r="H17" s="140">
        <v>28033</v>
      </c>
      <c r="I17" s="115">
        <v>1848</v>
      </c>
      <c r="J17" s="116">
        <v>6.5922305853815146</v>
      </c>
    </row>
    <row r="18" spans="1:10" s="110" customFormat="1" ht="12" customHeight="1" x14ac:dyDescent="0.2">
      <c r="A18" s="120"/>
      <c r="B18" s="121" t="s">
        <v>111</v>
      </c>
      <c r="C18" s="113">
        <v>1.3265980871355434</v>
      </c>
      <c r="D18" s="115">
        <v>1946</v>
      </c>
      <c r="E18" s="114">
        <v>1958</v>
      </c>
      <c r="F18" s="114">
        <v>1962</v>
      </c>
      <c r="G18" s="114">
        <v>1903</v>
      </c>
      <c r="H18" s="140">
        <v>1814</v>
      </c>
      <c r="I18" s="115">
        <v>132</v>
      </c>
      <c r="J18" s="116">
        <v>7.2767364939360526</v>
      </c>
    </row>
    <row r="19" spans="1:10" s="110" customFormat="1" ht="12" customHeight="1" x14ac:dyDescent="0.2">
      <c r="A19" s="120"/>
      <c r="B19" s="121" t="s">
        <v>112</v>
      </c>
      <c r="C19" s="113">
        <v>0.34630618101996713</v>
      </c>
      <c r="D19" s="115">
        <v>508</v>
      </c>
      <c r="E19" s="114">
        <v>487</v>
      </c>
      <c r="F19" s="114">
        <v>534</v>
      </c>
      <c r="G19" s="114">
        <v>475</v>
      </c>
      <c r="H19" s="140">
        <v>453</v>
      </c>
      <c r="I19" s="115">
        <v>55</v>
      </c>
      <c r="J19" s="116">
        <v>12.141280353200884</v>
      </c>
    </row>
    <row r="20" spans="1:10" s="110" customFormat="1" ht="12" customHeight="1" x14ac:dyDescent="0.2">
      <c r="A20" s="118" t="s">
        <v>113</v>
      </c>
      <c r="B20" s="119" t="s">
        <v>181</v>
      </c>
      <c r="C20" s="113">
        <v>72.917902257125519</v>
      </c>
      <c r="D20" s="115">
        <v>106964</v>
      </c>
      <c r="E20" s="114">
        <v>107433</v>
      </c>
      <c r="F20" s="114">
        <v>108801</v>
      </c>
      <c r="G20" s="114">
        <v>106229</v>
      </c>
      <c r="H20" s="140">
        <v>105765</v>
      </c>
      <c r="I20" s="115">
        <v>1199</v>
      </c>
      <c r="J20" s="116">
        <v>1.1336453458138325</v>
      </c>
    </row>
    <row r="21" spans="1:10" s="110" customFormat="1" ht="12" customHeight="1" x14ac:dyDescent="0.2">
      <c r="A21" s="118"/>
      <c r="B21" s="119" t="s">
        <v>182</v>
      </c>
      <c r="C21" s="113">
        <v>27.082097742874478</v>
      </c>
      <c r="D21" s="115">
        <v>39727</v>
      </c>
      <c r="E21" s="114">
        <v>39934</v>
      </c>
      <c r="F21" s="114">
        <v>39530</v>
      </c>
      <c r="G21" s="114">
        <v>39141</v>
      </c>
      <c r="H21" s="140">
        <v>38481</v>
      </c>
      <c r="I21" s="115">
        <v>1246</v>
      </c>
      <c r="J21" s="116">
        <v>3.2379615914347339</v>
      </c>
    </row>
    <row r="22" spans="1:10" s="110" customFormat="1" ht="12" customHeight="1" x14ac:dyDescent="0.2">
      <c r="A22" s="118" t="s">
        <v>113</v>
      </c>
      <c r="B22" s="119" t="s">
        <v>116</v>
      </c>
      <c r="C22" s="113">
        <v>84.268973556659915</v>
      </c>
      <c r="D22" s="115">
        <v>123615</v>
      </c>
      <c r="E22" s="114">
        <v>124220</v>
      </c>
      <c r="F22" s="114">
        <v>124616</v>
      </c>
      <c r="G22" s="114">
        <v>122782</v>
      </c>
      <c r="H22" s="140">
        <v>122423</v>
      </c>
      <c r="I22" s="115">
        <v>1192</v>
      </c>
      <c r="J22" s="116">
        <v>0.97367324767404817</v>
      </c>
    </row>
    <row r="23" spans="1:10" s="110" customFormat="1" ht="12" customHeight="1" x14ac:dyDescent="0.2">
      <c r="A23" s="118"/>
      <c r="B23" s="119" t="s">
        <v>117</v>
      </c>
      <c r="C23" s="113">
        <v>15.625362155824147</v>
      </c>
      <c r="D23" s="115">
        <v>22921</v>
      </c>
      <c r="E23" s="114">
        <v>23005</v>
      </c>
      <c r="F23" s="114">
        <v>23577</v>
      </c>
      <c r="G23" s="114">
        <v>22448</v>
      </c>
      <c r="H23" s="140">
        <v>21687</v>
      </c>
      <c r="I23" s="115">
        <v>1234</v>
      </c>
      <c r="J23" s="116">
        <v>5.6900447272559598</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186362</v>
      </c>
      <c r="E64" s="236">
        <v>187454</v>
      </c>
      <c r="F64" s="236">
        <v>187982</v>
      </c>
      <c r="G64" s="236">
        <v>184783</v>
      </c>
      <c r="H64" s="140">
        <v>184403</v>
      </c>
      <c r="I64" s="115">
        <v>1959</v>
      </c>
      <c r="J64" s="116">
        <v>1.0623471418577788</v>
      </c>
    </row>
    <row r="65" spans="1:12" s="110" customFormat="1" ht="12" customHeight="1" x14ac:dyDescent="0.2">
      <c r="A65" s="118" t="s">
        <v>105</v>
      </c>
      <c r="B65" s="119" t="s">
        <v>106</v>
      </c>
      <c r="C65" s="113">
        <v>54.467648984234984</v>
      </c>
      <c r="D65" s="235">
        <v>101507</v>
      </c>
      <c r="E65" s="236">
        <v>102248</v>
      </c>
      <c r="F65" s="236">
        <v>102879</v>
      </c>
      <c r="G65" s="236">
        <v>101120</v>
      </c>
      <c r="H65" s="140">
        <v>100828</v>
      </c>
      <c r="I65" s="115">
        <v>679</v>
      </c>
      <c r="J65" s="116">
        <v>0.67342404887531238</v>
      </c>
    </row>
    <row r="66" spans="1:12" s="110" customFormat="1" ht="12" customHeight="1" x14ac:dyDescent="0.2">
      <c r="A66" s="118"/>
      <c r="B66" s="119" t="s">
        <v>107</v>
      </c>
      <c r="C66" s="113">
        <v>45.532351015765016</v>
      </c>
      <c r="D66" s="235">
        <v>84855</v>
      </c>
      <c r="E66" s="236">
        <v>85206</v>
      </c>
      <c r="F66" s="236">
        <v>85103</v>
      </c>
      <c r="G66" s="236">
        <v>83663</v>
      </c>
      <c r="H66" s="140">
        <v>83575</v>
      </c>
      <c r="I66" s="115">
        <v>1280</v>
      </c>
      <c r="J66" s="116">
        <v>1.5315584804068203</v>
      </c>
    </row>
    <row r="67" spans="1:12" s="110" customFormat="1" ht="12" customHeight="1" x14ac:dyDescent="0.2">
      <c r="A67" s="118" t="s">
        <v>105</v>
      </c>
      <c r="B67" s="121" t="s">
        <v>108</v>
      </c>
      <c r="C67" s="113">
        <v>9.8839892252712467</v>
      </c>
      <c r="D67" s="235">
        <v>18420</v>
      </c>
      <c r="E67" s="236">
        <v>19323</v>
      </c>
      <c r="F67" s="236">
        <v>19701</v>
      </c>
      <c r="G67" s="236">
        <v>17758</v>
      </c>
      <c r="H67" s="140">
        <v>18287</v>
      </c>
      <c r="I67" s="115">
        <v>133</v>
      </c>
      <c r="J67" s="116">
        <v>0.72729261223820196</v>
      </c>
    </row>
    <row r="68" spans="1:12" s="110" customFormat="1" ht="12" customHeight="1" x14ac:dyDescent="0.2">
      <c r="A68" s="118"/>
      <c r="B68" s="121" t="s">
        <v>109</v>
      </c>
      <c r="C68" s="113">
        <v>68.609480473487082</v>
      </c>
      <c r="D68" s="235">
        <v>127862</v>
      </c>
      <c r="E68" s="236">
        <v>128385</v>
      </c>
      <c r="F68" s="236">
        <v>128959</v>
      </c>
      <c r="G68" s="236">
        <v>128385</v>
      </c>
      <c r="H68" s="140">
        <v>128272</v>
      </c>
      <c r="I68" s="115">
        <v>-410</v>
      </c>
      <c r="J68" s="116">
        <v>-0.31963327928152674</v>
      </c>
    </row>
    <row r="69" spans="1:12" s="110" customFormat="1" ht="12" customHeight="1" x14ac:dyDescent="0.2">
      <c r="A69" s="118"/>
      <c r="B69" s="121" t="s">
        <v>110</v>
      </c>
      <c r="C69" s="113">
        <v>20.321202820317446</v>
      </c>
      <c r="D69" s="235">
        <v>37871</v>
      </c>
      <c r="E69" s="236">
        <v>37525</v>
      </c>
      <c r="F69" s="236">
        <v>37151</v>
      </c>
      <c r="G69" s="236">
        <v>36549</v>
      </c>
      <c r="H69" s="140">
        <v>35828</v>
      </c>
      <c r="I69" s="115">
        <v>2043</v>
      </c>
      <c r="J69" s="116">
        <v>5.702244054929106</v>
      </c>
    </row>
    <row r="70" spans="1:12" s="110" customFormat="1" ht="12" customHeight="1" x14ac:dyDescent="0.2">
      <c r="A70" s="120"/>
      <c r="B70" s="121" t="s">
        <v>111</v>
      </c>
      <c r="C70" s="113">
        <v>1.1853274809242227</v>
      </c>
      <c r="D70" s="235">
        <v>2209</v>
      </c>
      <c r="E70" s="236">
        <v>2221</v>
      </c>
      <c r="F70" s="236">
        <v>2171</v>
      </c>
      <c r="G70" s="236">
        <v>2091</v>
      </c>
      <c r="H70" s="140">
        <v>2016</v>
      </c>
      <c r="I70" s="115">
        <v>193</v>
      </c>
      <c r="J70" s="116">
        <v>9.5734126984126977</v>
      </c>
    </row>
    <row r="71" spans="1:12" s="110" customFormat="1" ht="12" customHeight="1" x14ac:dyDescent="0.2">
      <c r="A71" s="120"/>
      <c r="B71" s="121" t="s">
        <v>112</v>
      </c>
      <c r="C71" s="113">
        <v>0.33536879836018074</v>
      </c>
      <c r="D71" s="235">
        <v>625</v>
      </c>
      <c r="E71" s="236">
        <v>625</v>
      </c>
      <c r="F71" s="236">
        <v>634</v>
      </c>
      <c r="G71" s="236">
        <v>564</v>
      </c>
      <c r="H71" s="140">
        <v>529</v>
      </c>
      <c r="I71" s="115">
        <v>96</v>
      </c>
      <c r="J71" s="116">
        <v>18.147448015122873</v>
      </c>
    </row>
    <row r="72" spans="1:12" s="110" customFormat="1" ht="12" customHeight="1" x14ac:dyDescent="0.2">
      <c r="A72" s="118" t="s">
        <v>113</v>
      </c>
      <c r="B72" s="119" t="s">
        <v>181</v>
      </c>
      <c r="C72" s="113">
        <v>72.578637275839498</v>
      </c>
      <c r="D72" s="235">
        <v>135259</v>
      </c>
      <c r="E72" s="236">
        <v>136239</v>
      </c>
      <c r="F72" s="236">
        <v>137324</v>
      </c>
      <c r="G72" s="236">
        <v>134555</v>
      </c>
      <c r="H72" s="140">
        <v>134670</v>
      </c>
      <c r="I72" s="115">
        <v>589</v>
      </c>
      <c r="J72" s="116">
        <v>0.43736541174723398</v>
      </c>
    </row>
    <row r="73" spans="1:12" s="110" customFormat="1" ht="12" customHeight="1" x14ac:dyDescent="0.2">
      <c r="A73" s="118"/>
      <c r="B73" s="119" t="s">
        <v>182</v>
      </c>
      <c r="C73" s="113">
        <v>27.421362724160506</v>
      </c>
      <c r="D73" s="115">
        <v>51103</v>
      </c>
      <c r="E73" s="114">
        <v>51215</v>
      </c>
      <c r="F73" s="114">
        <v>50658</v>
      </c>
      <c r="G73" s="114">
        <v>50228</v>
      </c>
      <c r="H73" s="140">
        <v>49733</v>
      </c>
      <c r="I73" s="115">
        <v>1370</v>
      </c>
      <c r="J73" s="116">
        <v>2.7547101522128163</v>
      </c>
    </row>
    <row r="74" spans="1:12" s="110" customFormat="1" ht="12" customHeight="1" x14ac:dyDescent="0.2">
      <c r="A74" s="118" t="s">
        <v>113</v>
      </c>
      <c r="B74" s="119" t="s">
        <v>116</v>
      </c>
      <c r="C74" s="113">
        <v>86.748371449115169</v>
      </c>
      <c r="D74" s="115">
        <v>161666</v>
      </c>
      <c r="E74" s="114">
        <v>162840</v>
      </c>
      <c r="F74" s="114">
        <v>163003</v>
      </c>
      <c r="G74" s="114">
        <v>160765</v>
      </c>
      <c r="H74" s="140">
        <v>161021</v>
      </c>
      <c r="I74" s="115">
        <v>645</v>
      </c>
      <c r="J74" s="116">
        <v>0.40056886989895729</v>
      </c>
    </row>
    <row r="75" spans="1:12" s="110" customFormat="1" ht="12" customHeight="1" x14ac:dyDescent="0.2">
      <c r="A75" s="142"/>
      <c r="B75" s="124" t="s">
        <v>117</v>
      </c>
      <c r="C75" s="125">
        <v>13.169530269046264</v>
      </c>
      <c r="D75" s="143">
        <v>24543</v>
      </c>
      <c r="E75" s="144">
        <v>24464</v>
      </c>
      <c r="F75" s="144">
        <v>24828</v>
      </c>
      <c r="G75" s="144">
        <v>23858</v>
      </c>
      <c r="H75" s="145">
        <v>23221</v>
      </c>
      <c r="I75" s="143">
        <v>1322</v>
      </c>
      <c r="J75" s="146">
        <v>5.6931226045389947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2"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4"/>
      <c r="B80" s="605"/>
      <c r="C80" s="605"/>
      <c r="D80" s="605"/>
      <c r="E80" s="605"/>
      <c r="F80" s="605"/>
      <c r="G80" s="605"/>
      <c r="H80" s="605"/>
      <c r="I80" s="605"/>
      <c r="J80" s="605"/>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146691</v>
      </c>
      <c r="G11" s="114">
        <v>147367</v>
      </c>
      <c r="H11" s="114">
        <v>148331</v>
      </c>
      <c r="I11" s="114">
        <v>145370</v>
      </c>
      <c r="J11" s="140">
        <v>144246</v>
      </c>
      <c r="K11" s="114">
        <v>2445</v>
      </c>
      <c r="L11" s="116">
        <v>1.6950210057817894</v>
      </c>
    </row>
    <row r="12" spans="1:17" s="110" customFormat="1" ht="24.95" customHeight="1" x14ac:dyDescent="0.2">
      <c r="A12" s="606" t="s">
        <v>185</v>
      </c>
      <c r="B12" s="607"/>
      <c r="C12" s="607"/>
      <c r="D12" s="608"/>
      <c r="E12" s="113">
        <v>57.709061905638386</v>
      </c>
      <c r="F12" s="115">
        <v>84654</v>
      </c>
      <c r="G12" s="114">
        <v>84978</v>
      </c>
      <c r="H12" s="114">
        <v>86014</v>
      </c>
      <c r="I12" s="114">
        <v>84088</v>
      </c>
      <c r="J12" s="140">
        <v>83241</v>
      </c>
      <c r="K12" s="114">
        <v>1413</v>
      </c>
      <c r="L12" s="116">
        <v>1.6974808087360795</v>
      </c>
    </row>
    <row r="13" spans="1:17" s="110" customFormat="1" ht="15" customHeight="1" x14ac:dyDescent="0.2">
      <c r="A13" s="120"/>
      <c r="B13" s="609" t="s">
        <v>107</v>
      </c>
      <c r="C13" s="609"/>
      <c r="E13" s="113">
        <v>42.290938094361614</v>
      </c>
      <c r="F13" s="115">
        <v>62037</v>
      </c>
      <c r="G13" s="114">
        <v>62389</v>
      </c>
      <c r="H13" s="114">
        <v>62317</v>
      </c>
      <c r="I13" s="114">
        <v>61282</v>
      </c>
      <c r="J13" s="140">
        <v>61005</v>
      </c>
      <c r="K13" s="114">
        <v>1032</v>
      </c>
      <c r="L13" s="116">
        <v>1.6916646176542907</v>
      </c>
    </row>
    <row r="14" spans="1:17" s="110" customFormat="1" ht="24.95" customHeight="1" x14ac:dyDescent="0.2">
      <c r="A14" s="606" t="s">
        <v>186</v>
      </c>
      <c r="B14" s="607"/>
      <c r="C14" s="607"/>
      <c r="D14" s="608"/>
      <c r="E14" s="113">
        <v>9.6147684588693245</v>
      </c>
      <c r="F14" s="115">
        <v>14104</v>
      </c>
      <c r="G14" s="114">
        <v>14857</v>
      </c>
      <c r="H14" s="114">
        <v>15308</v>
      </c>
      <c r="I14" s="114">
        <v>13974</v>
      </c>
      <c r="J14" s="140">
        <v>14233</v>
      </c>
      <c r="K14" s="114">
        <v>-129</v>
      </c>
      <c r="L14" s="116">
        <v>-0.90634441087613293</v>
      </c>
    </row>
    <row r="15" spans="1:17" s="110" customFormat="1" ht="15" customHeight="1" x14ac:dyDescent="0.2">
      <c r="A15" s="120"/>
      <c r="B15" s="119"/>
      <c r="C15" s="258" t="s">
        <v>106</v>
      </c>
      <c r="E15" s="113">
        <v>58.572036301758367</v>
      </c>
      <c r="F15" s="115">
        <v>8261</v>
      </c>
      <c r="G15" s="114">
        <v>8646</v>
      </c>
      <c r="H15" s="114">
        <v>8954</v>
      </c>
      <c r="I15" s="114">
        <v>8205</v>
      </c>
      <c r="J15" s="140">
        <v>8340</v>
      </c>
      <c r="K15" s="114">
        <v>-79</v>
      </c>
      <c r="L15" s="116">
        <v>-0.94724220623501199</v>
      </c>
    </row>
    <row r="16" spans="1:17" s="110" customFormat="1" ht="15" customHeight="1" x14ac:dyDescent="0.2">
      <c r="A16" s="120"/>
      <c r="B16" s="119"/>
      <c r="C16" s="258" t="s">
        <v>107</v>
      </c>
      <c r="E16" s="113">
        <v>41.427963698241633</v>
      </c>
      <c r="F16" s="115">
        <v>5843</v>
      </c>
      <c r="G16" s="114">
        <v>6211</v>
      </c>
      <c r="H16" s="114">
        <v>6354</v>
      </c>
      <c r="I16" s="114">
        <v>5769</v>
      </c>
      <c r="J16" s="140">
        <v>5893</v>
      </c>
      <c r="K16" s="114">
        <v>-50</v>
      </c>
      <c r="L16" s="116">
        <v>-0.84846427965382654</v>
      </c>
    </row>
    <row r="17" spans="1:12" s="110" customFormat="1" ht="15" customHeight="1" x14ac:dyDescent="0.2">
      <c r="A17" s="120"/>
      <c r="B17" s="121" t="s">
        <v>109</v>
      </c>
      <c r="C17" s="258"/>
      <c r="E17" s="113">
        <v>68.688603936165137</v>
      </c>
      <c r="F17" s="115">
        <v>100760</v>
      </c>
      <c r="G17" s="114">
        <v>100982</v>
      </c>
      <c r="H17" s="114">
        <v>101793</v>
      </c>
      <c r="I17" s="114">
        <v>100822</v>
      </c>
      <c r="J17" s="140">
        <v>100166</v>
      </c>
      <c r="K17" s="114">
        <v>594</v>
      </c>
      <c r="L17" s="116">
        <v>0.59301559411377114</v>
      </c>
    </row>
    <row r="18" spans="1:12" s="110" customFormat="1" ht="15" customHeight="1" x14ac:dyDescent="0.2">
      <c r="A18" s="120"/>
      <c r="B18" s="119"/>
      <c r="C18" s="258" t="s">
        <v>106</v>
      </c>
      <c r="E18" s="113">
        <v>57.453354505756252</v>
      </c>
      <c r="F18" s="115">
        <v>57890</v>
      </c>
      <c r="G18" s="114">
        <v>58113</v>
      </c>
      <c r="H18" s="114">
        <v>58952</v>
      </c>
      <c r="I18" s="114">
        <v>58234</v>
      </c>
      <c r="J18" s="140">
        <v>57722</v>
      </c>
      <c r="K18" s="114">
        <v>168</v>
      </c>
      <c r="L18" s="116">
        <v>0.29105020616056271</v>
      </c>
    </row>
    <row r="19" spans="1:12" s="110" customFormat="1" ht="15" customHeight="1" x14ac:dyDescent="0.2">
      <c r="A19" s="120"/>
      <c r="B19" s="119"/>
      <c r="C19" s="258" t="s">
        <v>107</v>
      </c>
      <c r="E19" s="113">
        <v>42.546645494243748</v>
      </c>
      <c r="F19" s="115">
        <v>42870</v>
      </c>
      <c r="G19" s="114">
        <v>42869</v>
      </c>
      <c r="H19" s="114">
        <v>42841</v>
      </c>
      <c r="I19" s="114">
        <v>42588</v>
      </c>
      <c r="J19" s="140">
        <v>42444</v>
      </c>
      <c r="K19" s="114">
        <v>426</v>
      </c>
      <c r="L19" s="116">
        <v>1.0036754311563472</v>
      </c>
    </row>
    <row r="20" spans="1:12" s="110" customFormat="1" ht="15" customHeight="1" x14ac:dyDescent="0.2">
      <c r="A20" s="120"/>
      <c r="B20" s="121" t="s">
        <v>110</v>
      </c>
      <c r="C20" s="258"/>
      <c r="E20" s="113">
        <v>20.370029517829998</v>
      </c>
      <c r="F20" s="115">
        <v>29881</v>
      </c>
      <c r="G20" s="114">
        <v>29570</v>
      </c>
      <c r="H20" s="114">
        <v>29268</v>
      </c>
      <c r="I20" s="114">
        <v>28671</v>
      </c>
      <c r="J20" s="140">
        <v>28033</v>
      </c>
      <c r="K20" s="114">
        <v>1848</v>
      </c>
      <c r="L20" s="116">
        <v>6.5922305853815146</v>
      </c>
    </row>
    <row r="21" spans="1:12" s="110" customFormat="1" ht="15" customHeight="1" x14ac:dyDescent="0.2">
      <c r="A21" s="120"/>
      <c r="B21" s="119"/>
      <c r="C21" s="258" t="s">
        <v>106</v>
      </c>
      <c r="E21" s="113">
        <v>57.866202603661186</v>
      </c>
      <c r="F21" s="115">
        <v>17291</v>
      </c>
      <c r="G21" s="114">
        <v>17004</v>
      </c>
      <c r="H21" s="114">
        <v>16875</v>
      </c>
      <c r="I21" s="114">
        <v>16469</v>
      </c>
      <c r="J21" s="140">
        <v>16069</v>
      </c>
      <c r="K21" s="114">
        <v>1222</v>
      </c>
      <c r="L21" s="116">
        <v>7.6047047109340964</v>
      </c>
    </row>
    <row r="22" spans="1:12" s="110" customFormat="1" ht="15" customHeight="1" x14ac:dyDescent="0.2">
      <c r="A22" s="120"/>
      <c r="B22" s="119"/>
      <c r="C22" s="258" t="s">
        <v>107</v>
      </c>
      <c r="E22" s="113">
        <v>42.133797396338814</v>
      </c>
      <c r="F22" s="115">
        <v>12590</v>
      </c>
      <c r="G22" s="114">
        <v>12566</v>
      </c>
      <c r="H22" s="114">
        <v>12393</v>
      </c>
      <c r="I22" s="114">
        <v>12202</v>
      </c>
      <c r="J22" s="140">
        <v>11964</v>
      </c>
      <c r="K22" s="114">
        <v>626</v>
      </c>
      <c r="L22" s="116">
        <v>5.2323637579404885</v>
      </c>
    </row>
    <row r="23" spans="1:12" s="110" customFormat="1" ht="15" customHeight="1" x14ac:dyDescent="0.2">
      <c r="A23" s="120"/>
      <c r="B23" s="121" t="s">
        <v>111</v>
      </c>
      <c r="C23" s="258"/>
      <c r="E23" s="113">
        <v>1.3265980871355434</v>
      </c>
      <c r="F23" s="115">
        <v>1946</v>
      </c>
      <c r="G23" s="114">
        <v>1958</v>
      </c>
      <c r="H23" s="114">
        <v>1962</v>
      </c>
      <c r="I23" s="114">
        <v>1903</v>
      </c>
      <c r="J23" s="140">
        <v>1814</v>
      </c>
      <c r="K23" s="114">
        <v>132</v>
      </c>
      <c r="L23" s="116">
        <v>7.2767364939360526</v>
      </c>
    </row>
    <row r="24" spans="1:12" s="110" customFormat="1" ht="15" customHeight="1" x14ac:dyDescent="0.2">
      <c r="A24" s="120"/>
      <c r="B24" s="119"/>
      <c r="C24" s="258" t="s">
        <v>106</v>
      </c>
      <c r="E24" s="113">
        <v>62.281603288797534</v>
      </c>
      <c r="F24" s="115">
        <v>1212</v>
      </c>
      <c r="G24" s="114">
        <v>1215</v>
      </c>
      <c r="H24" s="114">
        <v>1233</v>
      </c>
      <c r="I24" s="114">
        <v>1180</v>
      </c>
      <c r="J24" s="140">
        <v>1110</v>
      </c>
      <c r="K24" s="114">
        <v>102</v>
      </c>
      <c r="L24" s="116">
        <v>9.1891891891891895</v>
      </c>
    </row>
    <row r="25" spans="1:12" s="110" customFormat="1" ht="15" customHeight="1" x14ac:dyDescent="0.2">
      <c r="A25" s="120"/>
      <c r="B25" s="119"/>
      <c r="C25" s="258" t="s">
        <v>107</v>
      </c>
      <c r="E25" s="113">
        <v>37.718396711202466</v>
      </c>
      <c r="F25" s="115">
        <v>734</v>
      </c>
      <c r="G25" s="114">
        <v>743</v>
      </c>
      <c r="H25" s="114">
        <v>729</v>
      </c>
      <c r="I25" s="114">
        <v>723</v>
      </c>
      <c r="J25" s="140">
        <v>704</v>
      </c>
      <c r="K25" s="114">
        <v>30</v>
      </c>
      <c r="L25" s="116">
        <v>4.2613636363636367</v>
      </c>
    </row>
    <row r="26" spans="1:12" s="110" customFormat="1" ht="15" customHeight="1" x14ac:dyDescent="0.2">
      <c r="A26" s="120"/>
      <c r="C26" s="121" t="s">
        <v>187</v>
      </c>
      <c r="D26" s="110" t="s">
        <v>188</v>
      </c>
      <c r="E26" s="113">
        <v>0.34630618101996713</v>
      </c>
      <c r="F26" s="115">
        <v>508</v>
      </c>
      <c r="G26" s="114">
        <v>487</v>
      </c>
      <c r="H26" s="114">
        <v>534</v>
      </c>
      <c r="I26" s="114">
        <v>475</v>
      </c>
      <c r="J26" s="140">
        <v>453</v>
      </c>
      <c r="K26" s="114">
        <v>55</v>
      </c>
      <c r="L26" s="116">
        <v>12.141280353200884</v>
      </c>
    </row>
    <row r="27" spans="1:12" s="110" customFormat="1" ht="15" customHeight="1" x14ac:dyDescent="0.2">
      <c r="A27" s="120"/>
      <c r="B27" s="119"/>
      <c r="D27" s="259" t="s">
        <v>106</v>
      </c>
      <c r="E27" s="113">
        <v>57.283464566929133</v>
      </c>
      <c r="F27" s="115">
        <v>291</v>
      </c>
      <c r="G27" s="114">
        <v>278</v>
      </c>
      <c r="H27" s="114">
        <v>307</v>
      </c>
      <c r="I27" s="114">
        <v>262</v>
      </c>
      <c r="J27" s="140">
        <v>244</v>
      </c>
      <c r="K27" s="114">
        <v>47</v>
      </c>
      <c r="L27" s="116">
        <v>19.262295081967213</v>
      </c>
    </row>
    <row r="28" spans="1:12" s="110" customFormat="1" ht="15" customHeight="1" x14ac:dyDescent="0.2">
      <c r="A28" s="120"/>
      <c r="B28" s="119"/>
      <c r="D28" s="259" t="s">
        <v>107</v>
      </c>
      <c r="E28" s="113">
        <v>42.716535433070867</v>
      </c>
      <c r="F28" s="115">
        <v>217</v>
      </c>
      <c r="G28" s="114">
        <v>209</v>
      </c>
      <c r="H28" s="114">
        <v>227</v>
      </c>
      <c r="I28" s="114">
        <v>213</v>
      </c>
      <c r="J28" s="140">
        <v>209</v>
      </c>
      <c r="K28" s="114">
        <v>8</v>
      </c>
      <c r="L28" s="116">
        <v>3.8277511961722488</v>
      </c>
    </row>
    <row r="29" spans="1:12" s="110" customFormat="1" ht="24.95" customHeight="1" x14ac:dyDescent="0.2">
      <c r="A29" s="606" t="s">
        <v>189</v>
      </c>
      <c r="B29" s="607"/>
      <c r="C29" s="607"/>
      <c r="D29" s="608"/>
      <c r="E29" s="113">
        <v>84.268973556659915</v>
      </c>
      <c r="F29" s="115">
        <v>123615</v>
      </c>
      <c r="G29" s="114">
        <v>124220</v>
      </c>
      <c r="H29" s="114">
        <v>124616</v>
      </c>
      <c r="I29" s="114">
        <v>122782</v>
      </c>
      <c r="J29" s="140">
        <v>122423</v>
      </c>
      <c r="K29" s="114">
        <v>1192</v>
      </c>
      <c r="L29" s="116">
        <v>0.97367324767404817</v>
      </c>
    </row>
    <row r="30" spans="1:12" s="110" customFormat="1" ht="15" customHeight="1" x14ac:dyDescent="0.2">
      <c r="A30" s="120"/>
      <c r="B30" s="119"/>
      <c r="C30" s="258" t="s">
        <v>106</v>
      </c>
      <c r="E30" s="113">
        <v>55.549083849047449</v>
      </c>
      <c r="F30" s="115">
        <v>68667</v>
      </c>
      <c r="G30" s="114">
        <v>68907</v>
      </c>
      <c r="H30" s="114">
        <v>69539</v>
      </c>
      <c r="I30" s="114">
        <v>68369</v>
      </c>
      <c r="J30" s="140">
        <v>68128</v>
      </c>
      <c r="K30" s="114">
        <v>539</v>
      </c>
      <c r="L30" s="116">
        <v>0.79115782057303896</v>
      </c>
    </row>
    <row r="31" spans="1:12" s="110" customFormat="1" ht="15" customHeight="1" x14ac:dyDescent="0.2">
      <c r="A31" s="120"/>
      <c r="B31" s="119"/>
      <c r="C31" s="258" t="s">
        <v>107</v>
      </c>
      <c r="E31" s="113">
        <v>44.450916150952551</v>
      </c>
      <c r="F31" s="115">
        <v>54948</v>
      </c>
      <c r="G31" s="114">
        <v>55313</v>
      </c>
      <c r="H31" s="114">
        <v>55077</v>
      </c>
      <c r="I31" s="114">
        <v>54413</v>
      </c>
      <c r="J31" s="140">
        <v>54295</v>
      </c>
      <c r="K31" s="114">
        <v>653</v>
      </c>
      <c r="L31" s="116">
        <v>1.2026890137213371</v>
      </c>
    </row>
    <row r="32" spans="1:12" s="110" customFormat="1" ht="15" customHeight="1" x14ac:dyDescent="0.2">
      <c r="A32" s="120"/>
      <c r="B32" s="119" t="s">
        <v>117</v>
      </c>
      <c r="C32" s="258"/>
      <c r="E32" s="113">
        <v>15.625362155824147</v>
      </c>
      <c r="F32" s="115">
        <v>22921</v>
      </c>
      <c r="G32" s="114">
        <v>23005</v>
      </c>
      <c r="H32" s="114">
        <v>23577</v>
      </c>
      <c r="I32" s="114">
        <v>22448</v>
      </c>
      <c r="J32" s="140">
        <v>21687</v>
      </c>
      <c r="K32" s="114">
        <v>1234</v>
      </c>
      <c r="L32" s="116">
        <v>5.6900447272559598</v>
      </c>
    </row>
    <row r="33" spans="1:12" s="110" customFormat="1" ht="15" customHeight="1" x14ac:dyDescent="0.2">
      <c r="A33" s="120"/>
      <c r="B33" s="119"/>
      <c r="C33" s="258" t="s">
        <v>106</v>
      </c>
      <c r="E33" s="113">
        <v>69.285807774529914</v>
      </c>
      <c r="F33" s="115">
        <v>15881</v>
      </c>
      <c r="G33" s="114">
        <v>15977</v>
      </c>
      <c r="H33" s="114">
        <v>16379</v>
      </c>
      <c r="I33" s="114">
        <v>15628</v>
      </c>
      <c r="J33" s="140">
        <v>15023</v>
      </c>
      <c r="K33" s="114">
        <v>858</v>
      </c>
      <c r="L33" s="116">
        <v>5.7112427610996468</v>
      </c>
    </row>
    <row r="34" spans="1:12" s="110" customFormat="1" ht="15" customHeight="1" x14ac:dyDescent="0.2">
      <c r="A34" s="120"/>
      <c r="B34" s="119"/>
      <c r="C34" s="258" t="s">
        <v>107</v>
      </c>
      <c r="E34" s="113">
        <v>30.714192225470093</v>
      </c>
      <c r="F34" s="115">
        <v>7040</v>
      </c>
      <c r="G34" s="114">
        <v>7028</v>
      </c>
      <c r="H34" s="114">
        <v>7198</v>
      </c>
      <c r="I34" s="114">
        <v>6820</v>
      </c>
      <c r="J34" s="140">
        <v>6664</v>
      </c>
      <c r="K34" s="114">
        <v>376</v>
      </c>
      <c r="L34" s="116">
        <v>5.6422569027611047</v>
      </c>
    </row>
    <row r="35" spans="1:12" s="110" customFormat="1" ht="24.95" customHeight="1" x14ac:dyDescent="0.2">
      <c r="A35" s="606" t="s">
        <v>190</v>
      </c>
      <c r="B35" s="607"/>
      <c r="C35" s="607"/>
      <c r="D35" s="608"/>
      <c r="E35" s="113">
        <v>72.917902257125519</v>
      </c>
      <c r="F35" s="115">
        <v>106964</v>
      </c>
      <c r="G35" s="114">
        <v>107433</v>
      </c>
      <c r="H35" s="114">
        <v>108801</v>
      </c>
      <c r="I35" s="114">
        <v>106229</v>
      </c>
      <c r="J35" s="140">
        <v>105765</v>
      </c>
      <c r="K35" s="114">
        <v>1199</v>
      </c>
      <c r="L35" s="116">
        <v>1.1336453458138325</v>
      </c>
    </row>
    <row r="36" spans="1:12" s="110" customFormat="1" ht="15" customHeight="1" x14ac:dyDescent="0.2">
      <c r="A36" s="120"/>
      <c r="B36" s="119"/>
      <c r="C36" s="258" t="s">
        <v>106</v>
      </c>
      <c r="E36" s="113">
        <v>70.506899517594704</v>
      </c>
      <c r="F36" s="115">
        <v>75417</v>
      </c>
      <c r="G36" s="114">
        <v>75680</v>
      </c>
      <c r="H36" s="114">
        <v>76801</v>
      </c>
      <c r="I36" s="114">
        <v>75015</v>
      </c>
      <c r="J36" s="140">
        <v>74560</v>
      </c>
      <c r="K36" s="114">
        <v>857</v>
      </c>
      <c r="L36" s="116">
        <v>1.1494098712446352</v>
      </c>
    </row>
    <row r="37" spans="1:12" s="110" customFormat="1" ht="15" customHeight="1" x14ac:dyDescent="0.2">
      <c r="A37" s="120"/>
      <c r="B37" s="119"/>
      <c r="C37" s="258" t="s">
        <v>107</v>
      </c>
      <c r="E37" s="113">
        <v>29.493100482405296</v>
      </c>
      <c r="F37" s="115">
        <v>31547</v>
      </c>
      <c r="G37" s="114">
        <v>31753</v>
      </c>
      <c r="H37" s="114">
        <v>32000</v>
      </c>
      <c r="I37" s="114">
        <v>31214</v>
      </c>
      <c r="J37" s="140">
        <v>31205</v>
      </c>
      <c r="K37" s="114">
        <v>342</v>
      </c>
      <c r="L37" s="116">
        <v>1.0959782086204133</v>
      </c>
    </row>
    <row r="38" spans="1:12" s="110" customFormat="1" ht="15" customHeight="1" x14ac:dyDescent="0.2">
      <c r="A38" s="120"/>
      <c r="B38" s="119" t="s">
        <v>182</v>
      </c>
      <c r="C38" s="258"/>
      <c r="E38" s="113">
        <v>27.082097742874478</v>
      </c>
      <c r="F38" s="115">
        <v>39727</v>
      </c>
      <c r="G38" s="114">
        <v>39934</v>
      </c>
      <c r="H38" s="114">
        <v>39530</v>
      </c>
      <c r="I38" s="114">
        <v>39141</v>
      </c>
      <c r="J38" s="140">
        <v>38481</v>
      </c>
      <c r="K38" s="114">
        <v>1246</v>
      </c>
      <c r="L38" s="116">
        <v>3.2379615914347339</v>
      </c>
    </row>
    <row r="39" spans="1:12" s="110" customFormat="1" ht="15" customHeight="1" x14ac:dyDescent="0.2">
      <c r="A39" s="120"/>
      <c r="B39" s="119"/>
      <c r="C39" s="258" t="s">
        <v>106</v>
      </c>
      <c r="E39" s="113">
        <v>23.25118936743273</v>
      </c>
      <c r="F39" s="115">
        <v>9237</v>
      </c>
      <c r="G39" s="114">
        <v>9298</v>
      </c>
      <c r="H39" s="114">
        <v>9213</v>
      </c>
      <c r="I39" s="114">
        <v>9073</v>
      </c>
      <c r="J39" s="140">
        <v>8681</v>
      </c>
      <c r="K39" s="114">
        <v>556</v>
      </c>
      <c r="L39" s="116">
        <v>6.404792074645778</v>
      </c>
    </row>
    <row r="40" spans="1:12" s="110" customFormat="1" ht="15" customHeight="1" x14ac:dyDescent="0.2">
      <c r="A40" s="120"/>
      <c r="B40" s="119"/>
      <c r="C40" s="258" t="s">
        <v>107</v>
      </c>
      <c r="E40" s="113">
        <v>76.74881063256727</v>
      </c>
      <c r="F40" s="115">
        <v>30490</v>
      </c>
      <c r="G40" s="114">
        <v>30636</v>
      </c>
      <c r="H40" s="114">
        <v>30317</v>
      </c>
      <c r="I40" s="114">
        <v>30068</v>
      </c>
      <c r="J40" s="140">
        <v>29800</v>
      </c>
      <c r="K40" s="114">
        <v>690</v>
      </c>
      <c r="L40" s="116">
        <v>2.3154362416107381</v>
      </c>
    </row>
    <row r="41" spans="1:12" s="110" customFormat="1" ht="24.75" customHeight="1" x14ac:dyDescent="0.2">
      <c r="A41" s="606" t="s">
        <v>517</v>
      </c>
      <c r="B41" s="607"/>
      <c r="C41" s="607"/>
      <c r="D41" s="608"/>
      <c r="E41" s="113">
        <v>4.1474937112706298</v>
      </c>
      <c r="F41" s="115">
        <v>6084</v>
      </c>
      <c r="G41" s="114">
        <v>6813</v>
      </c>
      <c r="H41" s="114">
        <v>6889</v>
      </c>
      <c r="I41" s="114">
        <v>5472</v>
      </c>
      <c r="J41" s="140">
        <v>5980</v>
      </c>
      <c r="K41" s="114">
        <v>104</v>
      </c>
      <c r="L41" s="116">
        <v>1.7391304347826086</v>
      </c>
    </row>
    <row r="42" spans="1:12" s="110" customFormat="1" ht="15" customHeight="1" x14ac:dyDescent="0.2">
      <c r="A42" s="120"/>
      <c r="B42" s="119"/>
      <c r="C42" s="258" t="s">
        <v>106</v>
      </c>
      <c r="E42" s="113">
        <v>58.579881656804737</v>
      </c>
      <c r="F42" s="115">
        <v>3564</v>
      </c>
      <c r="G42" s="114">
        <v>4032</v>
      </c>
      <c r="H42" s="114">
        <v>4089</v>
      </c>
      <c r="I42" s="114">
        <v>3206</v>
      </c>
      <c r="J42" s="140">
        <v>3466</v>
      </c>
      <c r="K42" s="114">
        <v>98</v>
      </c>
      <c r="L42" s="116">
        <v>2.8274668205424121</v>
      </c>
    </row>
    <row r="43" spans="1:12" s="110" customFormat="1" ht="15" customHeight="1" x14ac:dyDescent="0.2">
      <c r="A43" s="123"/>
      <c r="B43" s="124"/>
      <c r="C43" s="260" t="s">
        <v>107</v>
      </c>
      <c r="D43" s="261"/>
      <c r="E43" s="125">
        <v>41.420118343195263</v>
      </c>
      <c r="F43" s="143">
        <v>2520</v>
      </c>
      <c r="G43" s="144">
        <v>2781</v>
      </c>
      <c r="H43" s="144">
        <v>2800</v>
      </c>
      <c r="I43" s="144">
        <v>2266</v>
      </c>
      <c r="J43" s="145">
        <v>2514</v>
      </c>
      <c r="K43" s="144">
        <v>6</v>
      </c>
      <c r="L43" s="146">
        <v>0.2386634844868735</v>
      </c>
    </row>
    <row r="44" spans="1:12" s="110" customFormat="1" ht="45.75" customHeight="1" x14ac:dyDescent="0.2">
      <c r="A44" s="606" t="s">
        <v>191</v>
      </c>
      <c r="B44" s="607"/>
      <c r="C44" s="607"/>
      <c r="D44" s="608"/>
      <c r="E44" s="113">
        <v>1.0116503398299828</v>
      </c>
      <c r="F44" s="115">
        <v>1484</v>
      </c>
      <c r="G44" s="114">
        <v>1498</v>
      </c>
      <c r="H44" s="114">
        <v>1514</v>
      </c>
      <c r="I44" s="114">
        <v>1500</v>
      </c>
      <c r="J44" s="140">
        <v>1554</v>
      </c>
      <c r="K44" s="114">
        <v>-70</v>
      </c>
      <c r="L44" s="116">
        <v>-4.5045045045045047</v>
      </c>
    </row>
    <row r="45" spans="1:12" s="110" customFormat="1" ht="15" customHeight="1" x14ac:dyDescent="0.2">
      <c r="A45" s="120"/>
      <c r="B45" s="119"/>
      <c r="C45" s="258" t="s">
        <v>106</v>
      </c>
      <c r="E45" s="113">
        <v>60.17520215633423</v>
      </c>
      <c r="F45" s="115">
        <v>893</v>
      </c>
      <c r="G45" s="114">
        <v>896</v>
      </c>
      <c r="H45" s="114">
        <v>907</v>
      </c>
      <c r="I45" s="114">
        <v>904</v>
      </c>
      <c r="J45" s="140">
        <v>936</v>
      </c>
      <c r="K45" s="114">
        <v>-43</v>
      </c>
      <c r="L45" s="116">
        <v>-4.5940170940170937</v>
      </c>
    </row>
    <row r="46" spans="1:12" s="110" customFormat="1" ht="15" customHeight="1" x14ac:dyDescent="0.2">
      <c r="A46" s="123"/>
      <c r="B46" s="124"/>
      <c r="C46" s="260" t="s">
        <v>107</v>
      </c>
      <c r="D46" s="261"/>
      <c r="E46" s="125">
        <v>39.82479784366577</v>
      </c>
      <c r="F46" s="143">
        <v>591</v>
      </c>
      <c r="G46" s="144">
        <v>602</v>
      </c>
      <c r="H46" s="144">
        <v>607</v>
      </c>
      <c r="I46" s="144">
        <v>596</v>
      </c>
      <c r="J46" s="145">
        <v>618</v>
      </c>
      <c r="K46" s="144">
        <v>-27</v>
      </c>
      <c r="L46" s="146">
        <v>-4.3689320388349513</v>
      </c>
    </row>
    <row r="47" spans="1:12" s="110" customFormat="1" ht="39" customHeight="1" x14ac:dyDescent="0.2">
      <c r="A47" s="606" t="s">
        <v>518</v>
      </c>
      <c r="B47" s="610"/>
      <c r="C47" s="610"/>
      <c r="D47" s="611"/>
      <c r="E47" s="113">
        <v>0.225644381727577</v>
      </c>
      <c r="F47" s="115">
        <v>331</v>
      </c>
      <c r="G47" s="114">
        <v>336</v>
      </c>
      <c r="H47" s="114">
        <v>300</v>
      </c>
      <c r="I47" s="114">
        <v>314</v>
      </c>
      <c r="J47" s="140">
        <v>340</v>
      </c>
      <c r="K47" s="114">
        <v>-9</v>
      </c>
      <c r="L47" s="116">
        <v>-2.6470588235294117</v>
      </c>
    </row>
    <row r="48" spans="1:12" s="110" customFormat="1" ht="15" customHeight="1" x14ac:dyDescent="0.2">
      <c r="A48" s="120"/>
      <c r="B48" s="119"/>
      <c r="C48" s="258" t="s">
        <v>106</v>
      </c>
      <c r="E48" s="113">
        <v>42.598187311178251</v>
      </c>
      <c r="F48" s="115">
        <v>141</v>
      </c>
      <c r="G48" s="114">
        <v>146</v>
      </c>
      <c r="H48" s="114">
        <v>134</v>
      </c>
      <c r="I48" s="114">
        <v>121</v>
      </c>
      <c r="J48" s="140">
        <v>133</v>
      </c>
      <c r="K48" s="114">
        <v>8</v>
      </c>
      <c r="L48" s="116">
        <v>6.0150375939849621</v>
      </c>
    </row>
    <row r="49" spans="1:12" s="110" customFormat="1" ht="15" customHeight="1" x14ac:dyDescent="0.2">
      <c r="A49" s="123"/>
      <c r="B49" s="124"/>
      <c r="C49" s="260" t="s">
        <v>107</v>
      </c>
      <c r="D49" s="261"/>
      <c r="E49" s="125">
        <v>57.401812688821749</v>
      </c>
      <c r="F49" s="143">
        <v>190</v>
      </c>
      <c r="G49" s="144">
        <v>190</v>
      </c>
      <c r="H49" s="144">
        <v>166</v>
      </c>
      <c r="I49" s="144">
        <v>193</v>
      </c>
      <c r="J49" s="145">
        <v>207</v>
      </c>
      <c r="K49" s="144">
        <v>-17</v>
      </c>
      <c r="L49" s="146">
        <v>-8.2125603864734291</v>
      </c>
    </row>
    <row r="50" spans="1:12" s="110" customFormat="1" ht="24.95" customHeight="1" x14ac:dyDescent="0.2">
      <c r="A50" s="612" t="s">
        <v>192</v>
      </c>
      <c r="B50" s="613"/>
      <c r="C50" s="613"/>
      <c r="D50" s="614"/>
      <c r="E50" s="262">
        <v>15.079998091225773</v>
      </c>
      <c r="F50" s="263">
        <v>22121</v>
      </c>
      <c r="G50" s="264">
        <v>22910</v>
      </c>
      <c r="H50" s="264">
        <v>23029</v>
      </c>
      <c r="I50" s="264">
        <v>21760</v>
      </c>
      <c r="J50" s="265">
        <v>21528</v>
      </c>
      <c r="K50" s="263">
        <v>593</v>
      </c>
      <c r="L50" s="266">
        <v>2.7545522110739502</v>
      </c>
    </row>
    <row r="51" spans="1:12" s="110" customFormat="1" ht="15" customHeight="1" x14ac:dyDescent="0.2">
      <c r="A51" s="120"/>
      <c r="B51" s="119"/>
      <c r="C51" s="258" t="s">
        <v>106</v>
      </c>
      <c r="E51" s="113">
        <v>62.967316124949143</v>
      </c>
      <c r="F51" s="115">
        <v>13929</v>
      </c>
      <c r="G51" s="114">
        <v>14365</v>
      </c>
      <c r="H51" s="114">
        <v>14526</v>
      </c>
      <c r="I51" s="114">
        <v>13714</v>
      </c>
      <c r="J51" s="140">
        <v>13530</v>
      </c>
      <c r="K51" s="114">
        <v>399</v>
      </c>
      <c r="L51" s="116">
        <v>2.9490022172949004</v>
      </c>
    </row>
    <row r="52" spans="1:12" s="110" customFormat="1" ht="15" customHeight="1" x14ac:dyDescent="0.2">
      <c r="A52" s="120"/>
      <c r="B52" s="119"/>
      <c r="C52" s="258" t="s">
        <v>107</v>
      </c>
      <c r="E52" s="113">
        <v>37.032683875050857</v>
      </c>
      <c r="F52" s="115">
        <v>8192</v>
      </c>
      <c r="G52" s="114">
        <v>8545</v>
      </c>
      <c r="H52" s="114">
        <v>8503</v>
      </c>
      <c r="I52" s="114">
        <v>8046</v>
      </c>
      <c r="J52" s="140">
        <v>7998</v>
      </c>
      <c r="K52" s="114">
        <v>194</v>
      </c>
      <c r="L52" s="116">
        <v>2.4256064016004002</v>
      </c>
    </row>
    <row r="53" spans="1:12" s="110" customFormat="1" ht="15" customHeight="1" x14ac:dyDescent="0.2">
      <c r="A53" s="120"/>
      <c r="B53" s="119"/>
      <c r="C53" s="258" t="s">
        <v>187</v>
      </c>
      <c r="D53" s="110" t="s">
        <v>193</v>
      </c>
      <c r="E53" s="113">
        <v>18.846345101939335</v>
      </c>
      <c r="F53" s="115">
        <v>4169</v>
      </c>
      <c r="G53" s="114">
        <v>4827</v>
      </c>
      <c r="H53" s="114">
        <v>4924</v>
      </c>
      <c r="I53" s="114">
        <v>3883</v>
      </c>
      <c r="J53" s="140">
        <v>4101</v>
      </c>
      <c r="K53" s="114">
        <v>68</v>
      </c>
      <c r="L53" s="116">
        <v>1.6581321628871006</v>
      </c>
    </row>
    <row r="54" spans="1:12" s="110" customFormat="1" ht="15" customHeight="1" x14ac:dyDescent="0.2">
      <c r="A54" s="120"/>
      <c r="B54" s="119"/>
      <c r="D54" s="267" t="s">
        <v>194</v>
      </c>
      <c r="E54" s="113">
        <v>60.638042696090189</v>
      </c>
      <c r="F54" s="115">
        <v>2528</v>
      </c>
      <c r="G54" s="114">
        <v>2920</v>
      </c>
      <c r="H54" s="114">
        <v>2994</v>
      </c>
      <c r="I54" s="114">
        <v>2359</v>
      </c>
      <c r="J54" s="140">
        <v>2478</v>
      </c>
      <c r="K54" s="114">
        <v>50</v>
      </c>
      <c r="L54" s="116">
        <v>2.0177562550443908</v>
      </c>
    </row>
    <row r="55" spans="1:12" s="110" customFormat="1" ht="15" customHeight="1" x14ac:dyDescent="0.2">
      <c r="A55" s="120"/>
      <c r="B55" s="119"/>
      <c r="D55" s="267" t="s">
        <v>195</v>
      </c>
      <c r="E55" s="113">
        <v>39.361957303909811</v>
      </c>
      <c r="F55" s="115">
        <v>1641</v>
      </c>
      <c r="G55" s="114">
        <v>1907</v>
      </c>
      <c r="H55" s="114">
        <v>1930</v>
      </c>
      <c r="I55" s="114">
        <v>1524</v>
      </c>
      <c r="J55" s="140">
        <v>1623</v>
      </c>
      <c r="K55" s="114">
        <v>18</v>
      </c>
      <c r="L55" s="116">
        <v>1.1090573012939002</v>
      </c>
    </row>
    <row r="56" spans="1:12" s="110" customFormat="1" ht="15" customHeight="1" x14ac:dyDescent="0.2">
      <c r="A56" s="120"/>
      <c r="B56" s="119" t="s">
        <v>196</v>
      </c>
      <c r="C56" s="258"/>
      <c r="E56" s="113">
        <v>58.792291278946905</v>
      </c>
      <c r="F56" s="115">
        <v>86243</v>
      </c>
      <c r="G56" s="114">
        <v>86001</v>
      </c>
      <c r="H56" s="114">
        <v>86374</v>
      </c>
      <c r="I56" s="114">
        <v>85262</v>
      </c>
      <c r="J56" s="140">
        <v>84886</v>
      </c>
      <c r="K56" s="114">
        <v>1357</v>
      </c>
      <c r="L56" s="116">
        <v>1.5986146125391703</v>
      </c>
    </row>
    <row r="57" spans="1:12" s="110" customFormat="1" ht="15" customHeight="1" x14ac:dyDescent="0.2">
      <c r="A57" s="120"/>
      <c r="B57" s="119"/>
      <c r="C57" s="258" t="s">
        <v>106</v>
      </c>
      <c r="E57" s="113">
        <v>56.302540496040258</v>
      </c>
      <c r="F57" s="115">
        <v>48557</v>
      </c>
      <c r="G57" s="114">
        <v>48353</v>
      </c>
      <c r="H57" s="114">
        <v>48748</v>
      </c>
      <c r="I57" s="114">
        <v>48081</v>
      </c>
      <c r="J57" s="140">
        <v>47793</v>
      </c>
      <c r="K57" s="114">
        <v>764</v>
      </c>
      <c r="L57" s="116">
        <v>1.5985604586445714</v>
      </c>
    </row>
    <row r="58" spans="1:12" s="110" customFormat="1" ht="15" customHeight="1" x14ac:dyDescent="0.2">
      <c r="A58" s="120"/>
      <c r="B58" s="119"/>
      <c r="C58" s="258" t="s">
        <v>107</v>
      </c>
      <c r="E58" s="113">
        <v>43.697459503959742</v>
      </c>
      <c r="F58" s="115">
        <v>37686</v>
      </c>
      <c r="G58" s="114">
        <v>37648</v>
      </c>
      <c r="H58" s="114">
        <v>37626</v>
      </c>
      <c r="I58" s="114">
        <v>37181</v>
      </c>
      <c r="J58" s="140">
        <v>37093</v>
      </c>
      <c r="K58" s="114">
        <v>593</v>
      </c>
      <c r="L58" s="116">
        <v>1.5986843878898984</v>
      </c>
    </row>
    <row r="59" spans="1:12" s="110" customFormat="1" ht="15" customHeight="1" x14ac:dyDescent="0.2">
      <c r="A59" s="120"/>
      <c r="B59" s="119"/>
      <c r="C59" s="258" t="s">
        <v>105</v>
      </c>
      <c r="D59" s="110" t="s">
        <v>197</v>
      </c>
      <c r="E59" s="113">
        <v>92.870145982862383</v>
      </c>
      <c r="F59" s="115">
        <v>80094</v>
      </c>
      <c r="G59" s="114">
        <v>79915</v>
      </c>
      <c r="H59" s="114">
        <v>80290</v>
      </c>
      <c r="I59" s="114">
        <v>79315</v>
      </c>
      <c r="J59" s="140">
        <v>78969</v>
      </c>
      <c r="K59" s="114">
        <v>1125</v>
      </c>
      <c r="L59" s="116">
        <v>1.4246096569539946</v>
      </c>
    </row>
    <row r="60" spans="1:12" s="110" customFormat="1" ht="15" customHeight="1" x14ac:dyDescent="0.2">
      <c r="A60" s="120"/>
      <c r="B60" s="119"/>
      <c r="C60" s="258"/>
      <c r="D60" s="267" t="s">
        <v>198</v>
      </c>
      <c r="E60" s="113">
        <v>54.595849876395235</v>
      </c>
      <c r="F60" s="115">
        <v>43728</v>
      </c>
      <c r="G60" s="114">
        <v>43575</v>
      </c>
      <c r="H60" s="114">
        <v>43969</v>
      </c>
      <c r="I60" s="114">
        <v>43410</v>
      </c>
      <c r="J60" s="140">
        <v>43138</v>
      </c>
      <c r="K60" s="114">
        <v>590</v>
      </c>
      <c r="L60" s="116">
        <v>1.3677036487551579</v>
      </c>
    </row>
    <row r="61" spans="1:12" s="110" customFormat="1" ht="15" customHeight="1" x14ac:dyDescent="0.2">
      <c r="A61" s="120"/>
      <c r="B61" s="119"/>
      <c r="C61" s="258"/>
      <c r="D61" s="267" t="s">
        <v>199</v>
      </c>
      <c r="E61" s="113">
        <v>45.404150123604765</v>
      </c>
      <c r="F61" s="115">
        <v>36366</v>
      </c>
      <c r="G61" s="114">
        <v>36340</v>
      </c>
      <c r="H61" s="114">
        <v>36321</v>
      </c>
      <c r="I61" s="114">
        <v>35905</v>
      </c>
      <c r="J61" s="140">
        <v>35831</v>
      </c>
      <c r="K61" s="114">
        <v>535</v>
      </c>
      <c r="L61" s="116">
        <v>1.4931204822639614</v>
      </c>
    </row>
    <row r="62" spans="1:12" s="110" customFormat="1" ht="15" customHeight="1" x14ac:dyDescent="0.2">
      <c r="A62" s="120"/>
      <c r="B62" s="119"/>
      <c r="C62" s="258"/>
      <c r="D62" s="258" t="s">
        <v>200</v>
      </c>
      <c r="E62" s="113">
        <v>7.1298540171376228</v>
      </c>
      <c r="F62" s="115">
        <v>6149</v>
      </c>
      <c r="G62" s="114">
        <v>6086</v>
      </c>
      <c r="H62" s="114">
        <v>6084</v>
      </c>
      <c r="I62" s="114">
        <v>5947</v>
      </c>
      <c r="J62" s="140">
        <v>5917</v>
      </c>
      <c r="K62" s="114">
        <v>232</v>
      </c>
      <c r="L62" s="116">
        <v>3.9209058644583403</v>
      </c>
    </row>
    <row r="63" spans="1:12" s="110" customFormat="1" ht="15" customHeight="1" x14ac:dyDescent="0.2">
      <c r="A63" s="120"/>
      <c r="B63" s="119"/>
      <c r="C63" s="258"/>
      <c r="D63" s="267" t="s">
        <v>198</v>
      </c>
      <c r="E63" s="113">
        <v>78.533094812164578</v>
      </c>
      <c r="F63" s="115">
        <v>4829</v>
      </c>
      <c r="G63" s="114">
        <v>4778</v>
      </c>
      <c r="H63" s="114">
        <v>4779</v>
      </c>
      <c r="I63" s="114">
        <v>4671</v>
      </c>
      <c r="J63" s="140">
        <v>4655</v>
      </c>
      <c r="K63" s="114">
        <v>174</v>
      </c>
      <c r="L63" s="116">
        <v>3.7379162191192266</v>
      </c>
    </row>
    <row r="64" spans="1:12" s="110" customFormat="1" ht="15" customHeight="1" x14ac:dyDescent="0.2">
      <c r="A64" s="120"/>
      <c r="B64" s="119"/>
      <c r="C64" s="258"/>
      <c r="D64" s="267" t="s">
        <v>199</v>
      </c>
      <c r="E64" s="113">
        <v>21.466905187835419</v>
      </c>
      <c r="F64" s="115">
        <v>1320</v>
      </c>
      <c r="G64" s="114">
        <v>1308</v>
      </c>
      <c r="H64" s="114">
        <v>1305</v>
      </c>
      <c r="I64" s="114">
        <v>1276</v>
      </c>
      <c r="J64" s="140">
        <v>1262</v>
      </c>
      <c r="K64" s="114">
        <v>58</v>
      </c>
      <c r="L64" s="116">
        <v>4.5958795562599049</v>
      </c>
    </row>
    <row r="65" spans="1:12" s="110" customFormat="1" ht="15" customHeight="1" x14ac:dyDescent="0.2">
      <c r="A65" s="120"/>
      <c r="B65" s="119" t="s">
        <v>201</v>
      </c>
      <c r="C65" s="258"/>
      <c r="E65" s="113">
        <v>12.578822149961484</v>
      </c>
      <c r="F65" s="115">
        <v>18452</v>
      </c>
      <c r="G65" s="114">
        <v>18180</v>
      </c>
      <c r="H65" s="114">
        <v>17925</v>
      </c>
      <c r="I65" s="114">
        <v>17722</v>
      </c>
      <c r="J65" s="140">
        <v>17379</v>
      </c>
      <c r="K65" s="114">
        <v>1073</v>
      </c>
      <c r="L65" s="116">
        <v>6.174118188618448</v>
      </c>
    </row>
    <row r="66" spans="1:12" s="110" customFormat="1" ht="15" customHeight="1" x14ac:dyDescent="0.2">
      <c r="A66" s="120"/>
      <c r="B66" s="119"/>
      <c r="C66" s="258" t="s">
        <v>106</v>
      </c>
      <c r="E66" s="113">
        <v>52.763928029481896</v>
      </c>
      <c r="F66" s="115">
        <v>9736</v>
      </c>
      <c r="G66" s="114">
        <v>9606</v>
      </c>
      <c r="H66" s="114">
        <v>9555</v>
      </c>
      <c r="I66" s="114">
        <v>9404</v>
      </c>
      <c r="J66" s="140">
        <v>9215</v>
      </c>
      <c r="K66" s="114">
        <v>521</v>
      </c>
      <c r="L66" s="116">
        <v>5.6538252848616386</v>
      </c>
    </row>
    <row r="67" spans="1:12" s="110" customFormat="1" ht="15" customHeight="1" x14ac:dyDescent="0.2">
      <c r="A67" s="120"/>
      <c r="B67" s="119"/>
      <c r="C67" s="258" t="s">
        <v>107</v>
      </c>
      <c r="E67" s="113">
        <v>47.236071970518104</v>
      </c>
      <c r="F67" s="115">
        <v>8716</v>
      </c>
      <c r="G67" s="114">
        <v>8574</v>
      </c>
      <c r="H67" s="114">
        <v>8370</v>
      </c>
      <c r="I67" s="114">
        <v>8318</v>
      </c>
      <c r="J67" s="140">
        <v>8164</v>
      </c>
      <c r="K67" s="114">
        <v>552</v>
      </c>
      <c r="L67" s="116">
        <v>6.7613914747672705</v>
      </c>
    </row>
    <row r="68" spans="1:12" s="110" customFormat="1" ht="15" customHeight="1" x14ac:dyDescent="0.2">
      <c r="A68" s="120"/>
      <c r="B68" s="119"/>
      <c r="C68" s="258" t="s">
        <v>105</v>
      </c>
      <c r="D68" s="110" t="s">
        <v>202</v>
      </c>
      <c r="E68" s="113">
        <v>21.108822891827444</v>
      </c>
      <c r="F68" s="115">
        <v>3895</v>
      </c>
      <c r="G68" s="114">
        <v>3769</v>
      </c>
      <c r="H68" s="114">
        <v>3691</v>
      </c>
      <c r="I68" s="114">
        <v>3570</v>
      </c>
      <c r="J68" s="140">
        <v>3432</v>
      </c>
      <c r="K68" s="114">
        <v>463</v>
      </c>
      <c r="L68" s="116">
        <v>13.490675990675991</v>
      </c>
    </row>
    <row r="69" spans="1:12" s="110" customFormat="1" ht="15" customHeight="1" x14ac:dyDescent="0.2">
      <c r="A69" s="120"/>
      <c r="B69" s="119"/>
      <c r="C69" s="258"/>
      <c r="D69" s="267" t="s">
        <v>198</v>
      </c>
      <c r="E69" s="113">
        <v>52.528883183568681</v>
      </c>
      <c r="F69" s="115">
        <v>2046</v>
      </c>
      <c r="G69" s="114">
        <v>1987</v>
      </c>
      <c r="H69" s="114">
        <v>1997</v>
      </c>
      <c r="I69" s="114">
        <v>1907</v>
      </c>
      <c r="J69" s="140">
        <v>1814</v>
      </c>
      <c r="K69" s="114">
        <v>232</v>
      </c>
      <c r="L69" s="116">
        <v>12.789415656008821</v>
      </c>
    </row>
    <row r="70" spans="1:12" s="110" customFormat="1" ht="15" customHeight="1" x14ac:dyDescent="0.2">
      <c r="A70" s="120"/>
      <c r="B70" s="119"/>
      <c r="C70" s="258"/>
      <c r="D70" s="267" t="s">
        <v>199</v>
      </c>
      <c r="E70" s="113">
        <v>47.471116816431319</v>
      </c>
      <c r="F70" s="115">
        <v>1849</v>
      </c>
      <c r="G70" s="114">
        <v>1782</v>
      </c>
      <c r="H70" s="114">
        <v>1694</v>
      </c>
      <c r="I70" s="114">
        <v>1663</v>
      </c>
      <c r="J70" s="140">
        <v>1618</v>
      </c>
      <c r="K70" s="114">
        <v>231</v>
      </c>
      <c r="L70" s="116">
        <v>14.276885043263288</v>
      </c>
    </row>
    <row r="71" spans="1:12" s="110" customFormat="1" ht="15" customHeight="1" x14ac:dyDescent="0.2">
      <c r="A71" s="120"/>
      <c r="B71" s="119"/>
      <c r="C71" s="258"/>
      <c r="D71" s="110" t="s">
        <v>203</v>
      </c>
      <c r="E71" s="113">
        <v>71.927162367223062</v>
      </c>
      <c r="F71" s="115">
        <v>13272</v>
      </c>
      <c r="G71" s="114">
        <v>13140</v>
      </c>
      <c r="H71" s="114">
        <v>12953</v>
      </c>
      <c r="I71" s="114">
        <v>12904</v>
      </c>
      <c r="J71" s="140">
        <v>12733</v>
      </c>
      <c r="K71" s="114">
        <v>539</v>
      </c>
      <c r="L71" s="116">
        <v>4.2330951072017591</v>
      </c>
    </row>
    <row r="72" spans="1:12" s="110" customFormat="1" ht="15" customHeight="1" x14ac:dyDescent="0.2">
      <c r="A72" s="120"/>
      <c r="B72" s="119"/>
      <c r="C72" s="258"/>
      <c r="D72" s="267" t="s">
        <v>198</v>
      </c>
      <c r="E72" s="113">
        <v>52.207655213984324</v>
      </c>
      <c r="F72" s="115">
        <v>6929</v>
      </c>
      <c r="G72" s="114">
        <v>6861</v>
      </c>
      <c r="H72" s="114">
        <v>6802</v>
      </c>
      <c r="I72" s="114">
        <v>6761</v>
      </c>
      <c r="J72" s="140">
        <v>6684</v>
      </c>
      <c r="K72" s="114">
        <v>245</v>
      </c>
      <c r="L72" s="116">
        <v>3.6654697785757033</v>
      </c>
    </row>
    <row r="73" spans="1:12" s="110" customFormat="1" ht="15" customHeight="1" x14ac:dyDescent="0.2">
      <c r="A73" s="120"/>
      <c r="B73" s="119"/>
      <c r="C73" s="258"/>
      <c r="D73" s="267" t="s">
        <v>199</v>
      </c>
      <c r="E73" s="113">
        <v>47.792344786015676</v>
      </c>
      <c r="F73" s="115">
        <v>6343</v>
      </c>
      <c r="G73" s="114">
        <v>6279</v>
      </c>
      <c r="H73" s="114">
        <v>6151</v>
      </c>
      <c r="I73" s="114">
        <v>6143</v>
      </c>
      <c r="J73" s="140">
        <v>6049</v>
      </c>
      <c r="K73" s="114">
        <v>294</v>
      </c>
      <c r="L73" s="116">
        <v>4.8603074888411308</v>
      </c>
    </row>
    <row r="74" spans="1:12" s="110" customFormat="1" ht="15" customHeight="1" x14ac:dyDescent="0.2">
      <c r="A74" s="120"/>
      <c r="B74" s="119"/>
      <c r="C74" s="258"/>
      <c r="D74" s="110" t="s">
        <v>204</v>
      </c>
      <c r="E74" s="113">
        <v>6.9640147409494908</v>
      </c>
      <c r="F74" s="115">
        <v>1285</v>
      </c>
      <c r="G74" s="114">
        <v>1271</v>
      </c>
      <c r="H74" s="114">
        <v>1281</v>
      </c>
      <c r="I74" s="114">
        <v>1248</v>
      </c>
      <c r="J74" s="140">
        <v>1214</v>
      </c>
      <c r="K74" s="114">
        <v>71</v>
      </c>
      <c r="L74" s="116">
        <v>5.8484349258649093</v>
      </c>
    </row>
    <row r="75" spans="1:12" s="110" customFormat="1" ht="15" customHeight="1" x14ac:dyDescent="0.2">
      <c r="A75" s="120"/>
      <c r="B75" s="119"/>
      <c r="C75" s="258"/>
      <c r="D75" s="267" t="s">
        <v>198</v>
      </c>
      <c r="E75" s="113">
        <v>59.221789883268485</v>
      </c>
      <c r="F75" s="115">
        <v>761</v>
      </c>
      <c r="G75" s="114">
        <v>758</v>
      </c>
      <c r="H75" s="114">
        <v>756</v>
      </c>
      <c r="I75" s="114">
        <v>736</v>
      </c>
      <c r="J75" s="140">
        <v>717</v>
      </c>
      <c r="K75" s="114">
        <v>44</v>
      </c>
      <c r="L75" s="116">
        <v>6.1366806136680614</v>
      </c>
    </row>
    <row r="76" spans="1:12" s="110" customFormat="1" ht="15" customHeight="1" x14ac:dyDescent="0.2">
      <c r="A76" s="120"/>
      <c r="B76" s="119"/>
      <c r="C76" s="258"/>
      <c r="D76" s="267" t="s">
        <v>199</v>
      </c>
      <c r="E76" s="113">
        <v>40.778210116731515</v>
      </c>
      <c r="F76" s="115">
        <v>524</v>
      </c>
      <c r="G76" s="114">
        <v>513</v>
      </c>
      <c r="H76" s="114">
        <v>525</v>
      </c>
      <c r="I76" s="114">
        <v>512</v>
      </c>
      <c r="J76" s="140">
        <v>497</v>
      </c>
      <c r="K76" s="114">
        <v>27</v>
      </c>
      <c r="L76" s="116">
        <v>5.4325955734406435</v>
      </c>
    </row>
    <row r="77" spans="1:12" s="110" customFormat="1" ht="15" customHeight="1" x14ac:dyDescent="0.2">
      <c r="A77" s="533"/>
      <c r="B77" s="119" t="s">
        <v>205</v>
      </c>
      <c r="C77" s="268"/>
      <c r="D77" s="182"/>
      <c r="E77" s="113">
        <v>13.548888479865841</v>
      </c>
      <c r="F77" s="115">
        <v>19875</v>
      </c>
      <c r="G77" s="114">
        <v>20276</v>
      </c>
      <c r="H77" s="114">
        <v>21003</v>
      </c>
      <c r="I77" s="114">
        <v>20626</v>
      </c>
      <c r="J77" s="140">
        <v>20453</v>
      </c>
      <c r="K77" s="114">
        <v>-578</v>
      </c>
      <c r="L77" s="116">
        <v>-2.8259912971202268</v>
      </c>
    </row>
    <row r="78" spans="1:12" s="110" customFormat="1" ht="15" customHeight="1" x14ac:dyDescent="0.2">
      <c r="A78" s="120"/>
      <c r="B78" s="119"/>
      <c r="C78" s="268" t="s">
        <v>106</v>
      </c>
      <c r="D78" s="182"/>
      <c r="E78" s="113">
        <v>62.550943396226415</v>
      </c>
      <c r="F78" s="115">
        <v>12432</v>
      </c>
      <c r="G78" s="114">
        <v>12654</v>
      </c>
      <c r="H78" s="114">
        <v>13185</v>
      </c>
      <c r="I78" s="114">
        <v>12889</v>
      </c>
      <c r="J78" s="140">
        <v>12703</v>
      </c>
      <c r="K78" s="114">
        <v>-271</v>
      </c>
      <c r="L78" s="116">
        <v>-2.1333543257498229</v>
      </c>
    </row>
    <row r="79" spans="1:12" s="110" customFormat="1" ht="15" customHeight="1" x14ac:dyDescent="0.2">
      <c r="A79" s="123"/>
      <c r="B79" s="124"/>
      <c r="C79" s="260" t="s">
        <v>107</v>
      </c>
      <c r="D79" s="261"/>
      <c r="E79" s="125">
        <v>37.449056603773585</v>
      </c>
      <c r="F79" s="143">
        <v>7443</v>
      </c>
      <c r="G79" s="144">
        <v>7622</v>
      </c>
      <c r="H79" s="144">
        <v>7818</v>
      </c>
      <c r="I79" s="144">
        <v>7737</v>
      </c>
      <c r="J79" s="145">
        <v>7750</v>
      </c>
      <c r="K79" s="144">
        <v>-307</v>
      </c>
      <c r="L79" s="146">
        <v>-3.9612903225806453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86:L86"/>
    <mergeCell ref="A35:D35"/>
    <mergeCell ref="A41:D41"/>
    <mergeCell ref="A44:D44"/>
    <mergeCell ref="A47:D47"/>
    <mergeCell ref="A50:D50"/>
    <mergeCell ref="A85:L85"/>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8" t="s">
        <v>104</v>
      </c>
      <c r="B11" s="619"/>
      <c r="C11" s="285">
        <v>100</v>
      </c>
      <c r="D11" s="115">
        <v>146691</v>
      </c>
      <c r="E11" s="114">
        <v>147367</v>
      </c>
      <c r="F11" s="114">
        <v>148331</v>
      </c>
      <c r="G11" s="114">
        <v>145370</v>
      </c>
      <c r="H11" s="140">
        <v>144246</v>
      </c>
      <c r="I11" s="115">
        <v>2445</v>
      </c>
      <c r="J11" s="116">
        <v>1.6950210057817894</v>
      </c>
    </row>
    <row r="12" spans="1:15" s="110" customFormat="1" ht="24.95" customHeight="1" x14ac:dyDescent="0.2">
      <c r="A12" s="193" t="s">
        <v>132</v>
      </c>
      <c r="B12" s="194" t="s">
        <v>133</v>
      </c>
      <c r="C12" s="113">
        <v>0.61898821331915388</v>
      </c>
      <c r="D12" s="115">
        <v>908</v>
      </c>
      <c r="E12" s="114">
        <v>775</v>
      </c>
      <c r="F12" s="114">
        <v>1199</v>
      </c>
      <c r="G12" s="114">
        <v>1017</v>
      </c>
      <c r="H12" s="140">
        <v>943</v>
      </c>
      <c r="I12" s="115">
        <v>-35</v>
      </c>
      <c r="J12" s="116">
        <v>-3.7115588547189819</v>
      </c>
    </row>
    <row r="13" spans="1:15" s="110" customFormat="1" ht="24.95" customHeight="1" x14ac:dyDescent="0.2">
      <c r="A13" s="193" t="s">
        <v>134</v>
      </c>
      <c r="B13" s="199" t="s">
        <v>214</v>
      </c>
      <c r="C13" s="113">
        <v>3.3928461868826307</v>
      </c>
      <c r="D13" s="115">
        <v>4977</v>
      </c>
      <c r="E13" s="114">
        <v>4966</v>
      </c>
      <c r="F13" s="114">
        <v>4906</v>
      </c>
      <c r="G13" s="114">
        <v>4925</v>
      </c>
      <c r="H13" s="140">
        <v>4953</v>
      </c>
      <c r="I13" s="115">
        <v>24</v>
      </c>
      <c r="J13" s="116">
        <v>0.48455481526347666</v>
      </c>
    </row>
    <row r="14" spans="1:15" s="287" customFormat="1" ht="24" customHeight="1" x14ac:dyDescent="0.2">
      <c r="A14" s="193" t="s">
        <v>215</v>
      </c>
      <c r="B14" s="199" t="s">
        <v>137</v>
      </c>
      <c r="C14" s="113">
        <v>15.369041045462913</v>
      </c>
      <c r="D14" s="115">
        <v>22545</v>
      </c>
      <c r="E14" s="114">
        <v>22610</v>
      </c>
      <c r="F14" s="114">
        <v>22599</v>
      </c>
      <c r="G14" s="114">
        <v>22212</v>
      </c>
      <c r="H14" s="140">
        <v>22258</v>
      </c>
      <c r="I14" s="115">
        <v>287</v>
      </c>
      <c r="J14" s="116">
        <v>1.2894240273160211</v>
      </c>
      <c r="K14" s="110"/>
      <c r="L14" s="110"/>
      <c r="M14" s="110"/>
      <c r="N14" s="110"/>
      <c r="O14" s="110"/>
    </row>
    <row r="15" spans="1:15" s="110" customFormat="1" ht="24.75" customHeight="1" x14ac:dyDescent="0.2">
      <c r="A15" s="193" t="s">
        <v>216</v>
      </c>
      <c r="B15" s="199" t="s">
        <v>217</v>
      </c>
      <c r="C15" s="113">
        <v>2.6184292151529407</v>
      </c>
      <c r="D15" s="115">
        <v>3841</v>
      </c>
      <c r="E15" s="114">
        <v>3822</v>
      </c>
      <c r="F15" s="114">
        <v>3667</v>
      </c>
      <c r="G15" s="114">
        <v>3581</v>
      </c>
      <c r="H15" s="140">
        <v>3610</v>
      </c>
      <c r="I15" s="115">
        <v>231</v>
      </c>
      <c r="J15" s="116">
        <v>6.3988919667590025</v>
      </c>
    </row>
    <row r="16" spans="1:15" s="287" customFormat="1" ht="24.95" customHeight="1" x14ac:dyDescent="0.2">
      <c r="A16" s="193" t="s">
        <v>218</v>
      </c>
      <c r="B16" s="199" t="s">
        <v>141</v>
      </c>
      <c r="C16" s="113">
        <v>6.3507645322480588</v>
      </c>
      <c r="D16" s="115">
        <v>9316</v>
      </c>
      <c r="E16" s="114">
        <v>9465</v>
      </c>
      <c r="F16" s="114">
        <v>9525</v>
      </c>
      <c r="G16" s="114">
        <v>9513</v>
      </c>
      <c r="H16" s="140">
        <v>9506</v>
      </c>
      <c r="I16" s="115">
        <v>-190</v>
      </c>
      <c r="J16" s="116">
        <v>-1.9987376393856511</v>
      </c>
      <c r="K16" s="110"/>
      <c r="L16" s="110"/>
      <c r="M16" s="110"/>
      <c r="N16" s="110"/>
      <c r="O16" s="110"/>
    </row>
    <row r="17" spans="1:15" s="110" customFormat="1" ht="24.95" customHeight="1" x14ac:dyDescent="0.2">
      <c r="A17" s="193" t="s">
        <v>219</v>
      </c>
      <c r="B17" s="199" t="s">
        <v>220</v>
      </c>
      <c r="C17" s="113">
        <v>6.3998472980619123</v>
      </c>
      <c r="D17" s="115">
        <v>9388</v>
      </c>
      <c r="E17" s="114">
        <v>9323</v>
      </c>
      <c r="F17" s="114">
        <v>9407</v>
      </c>
      <c r="G17" s="114">
        <v>9118</v>
      </c>
      <c r="H17" s="140">
        <v>9142</v>
      </c>
      <c r="I17" s="115">
        <v>246</v>
      </c>
      <c r="J17" s="116">
        <v>2.6908772697440386</v>
      </c>
    </row>
    <row r="18" spans="1:15" s="287" customFormat="1" ht="24.95" customHeight="1" x14ac:dyDescent="0.2">
      <c r="A18" s="201" t="s">
        <v>144</v>
      </c>
      <c r="B18" s="202" t="s">
        <v>145</v>
      </c>
      <c r="C18" s="113">
        <v>6.3664437491052617</v>
      </c>
      <c r="D18" s="115">
        <v>9339</v>
      </c>
      <c r="E18" s="114">
        <v>9281</v>
      </c>
      <c r="F18" s="114">
        <v>9582</v>
      </c>
      <c r="G18" s="114">
        <v>9162</v>
      </c>
      <c r="H18" s="140">
        <v>9018</v>
      </c>
      <c r="I18" s="115">
        <v>321</v>
      </c>
      <c r="J18" s="116">
        <v>3.5595475715236193</v>
      </c>
      <c r="K18" s="110"/>
      <c r="L18" s="110"/>
      <c r="M18" s="110"/>
      <c r="N18" s="110"/>
      <c r="O18" s="110"/>
    </row>
    <row r="19" spans="1:15" s="110" customFormat="1" ht="24.95" customHeight="1" x14ac:dyDescent="0.2">
      <c r="A19" s="193" t="s">
        <v>146</v>
      </c>
      <c r="B19" s="199" t="s">
        <v>147</v>
      </c>
      <c r="C19" s="113">
        <v>18.904363594221866</v>
      </c>
      <c r="D19" s="115">
        <v>27731</v>
      </c>
      <c r="E19" s="114">
        <v>27995</v>
      </c>
      <c r="F19" s="114">
        <v>27715</v>
      </c>
      <c r="G19" s="114">
        <v>27607</v>
      </c>
      <c r="H19" s="140">
        <v>27522</v>
      </c>
      <c r="I19" s="115">
        <v>209</v>
      </c>
      <c r="J19" s="116">
        <v>0.75939248601119103</v>
      </c>
    </row>
    <row r="20" spans="1:15" s="287" customFormat="1" ht="24.95" customHeight="1" x14ac:dyDescent="0.2">
      <c r="A20" s="193" t="s">
        <v>148</v>
      </c>
      <c r="B20" s="199" t="s">
        <v>149</v>
      </c>
      <c r="C20" s="113">
        <v>9.0762214450784295</v>
      </c>
      <c r="D20" s="115">
        <v>13314</v>
      </c>
      <c r="E20" s="114">
        <v>13386</v>
      </c>
      <c r="F20" s="114">
        <v>13535</v>
      </c>
      <c r="G20" s="114">
        <v>13196</v>
      </c>
      <c r="H20" s="140">
        <v>13180</v>
      </c>
      <c r="I20" s="115">
        <v>134</v>
      </c>
      <c r="J20" s="116">
        <v>1.0166919575113809</v>
      </c>
      <c r="K20" s="110"/>
      <c r="L20" s="110"/>
      <c r="M20" s="110"/>
      <c r="N20" s="110"/>
      <c r="O20" s="110"/>
    </row>
    <row r="21" spans="1:15" s="110" customFormat="1" ht="24.95" customHeight="1" x14ac:dyDescent="0.2">
      <c r="A21" s="201" t="s">
        <v>150</v>
      </c>
      <c r="B21" s="202" t="s">
        <v>151</v>
      </c>
      <c r="C21" s="113">
        <v>2.6300182015256559</v>
      </c>
      <c r="D21" s="115">
        <v>3858</v>
      </c>
      <c r="E21" s="114">
        <v>3980</v>
      </c>
      <c r="F21" s="114">
        <v>4093</v>
      </c>
      <c r="G21" s="114">
        <v>4118</v>
      </c>
      <c r="H21" s="140">
        <v>3938</v>
      </c>
      <c r="I21" s="115">
        <v>-80</v>
      </c>
      <c r="J21" s="116">
        <v>-2.0314880650076179</v>
      </c>
    </row>
    <row r="22" spans="1:15" s="110" customFormat="1" ht="24.95" customHeight="1" x14ac:dyDescent="0.2">
      <c r="A22" s="201" t="s">
        <v>152</v>
      </c>
      <c r="B22" s="199" t="s">
        <v>153</v>
      </c>
      <c r="C22" s="113">
        <v>2.3600629895494611</v>
      </c>
      <c r="D22" s="115">
        <v>3462</v>
      </c>
      <c r="E22" s="114">
        <v>3391</v>
      </c>
      <c r="F22" s="114">
        <v>3499</v>
      </c>
      <c r="G22" s="114">
        <v>3540</v>
      </c>
      <c r="H22" s="140">
        <v>3406</v>
      </c>
      <c r="I22" s="115">
        <v>56</v>
      </c>
      <c r="J22" s="116">
        <v>1.644157369348209</v>
      </c>
    </row>
    <row r="23" spans="1:15" s="110" customFormat="1" ht="24.95" customHeight="1" x14ac:dyDescent="0.2">
      <c r="A23" s="193" t="s">
        <v>154</v>
      </c>
      <c r="B23" s="199" t="s">
        <v>155</v>
      </c>
      <c r="C23" s="113">
        <v>1.6449543598448439</v>
      </c>
      <c r="D23" s="115">
        <v>2413</v>
      </c>
      <c r="E23" s="114">
        <v>2444</v>
      </c>
      <c r="F23" s="114">
        <v>2427</v>
      </c>
      <c r="G23" s="114">
        <v>2316</v>
      </c>
      <c r="H23" s="140">
        <v>2367</v>
      </c>
      <c r="I23" s="115">
        <v>46</v>
      </c>
      <c r="J23" s="116">
        <v>1.9433882551753274</v>
      </c>
    </row>
    <row r="24" spans="1:15" s="110" customFormat="1" ht="24.95" customHeight="1" x14ac:dyDescent="0.2">
      <c r="A24" s="193" t="s">
        <v>156</v>
      </c>
      <c r="B24" s="199" t="s">
        <v>221</v>
      </c>
      <c r="C24" s="113">
        <v>6.4796067925094247</v>
      </c>
      <c r="D24" s="115">
        <v>9505</v>
      </c>
      <c r="E24" s="114">
        <v>9107</v>
      </c>
      <c r="F24" s="114">
        <v>9039</v>
      </c>
      <c r="G24" s="114">
        <v>8890</v>
      </c>
      <c r="H24" s="140">
        <v>8882</v>
      </c>
      <c r="I24" s="115">
        <v>623</v>
      </c>
      <c r="J24" s="116">
        <v>7.0141859941454632</v>
      </c>
    </row>
    <row r="25" spans="1:15" s="110" customFormat="1" ht="24.95" customHeight="1" x14ac:dyDescent="0.2">
      <c r="A25" s="193" t="s">
        <v>222</v>
      </c>
      <c r="B25" s="204" t="s">
        <v>159</v>
      </c>
      <c r="C25" s="113">
        <v>6.4925591890436358</v>
      </c>
      <c r="D25" s="115">
        <v>9524</v>
      </c>
      <c r="E25" s="114">
        <v>9652</v>
      </c>
      <c r="F25" s="114">
        <v>9767</v>
      </c>
      <c r="G25" s="114">
        <v>9213</v>
      </c>
      <c r="H25" s="140">
        <v>9042</v>
      </c>
      <c r="I25" s="115">
        <v>482</v>
      </c>
      <c r="J25" s="116">
        <v>5.3306790533067909</v>
      </c>
    </row>
    <row r="26" spans="1:15" s="110" customFormat="1" ht="24.95" customHeight="1" x14ac:dyDescent="0.2">
      <c r="A26" s="201">
        <v>782.78300000000002</v>
      </c>
      <c r="B26" s="203" t="s">
        <v>160</v>
      </c>
      <c r="C26" s="113">
        <v>1.8971852397215916</v>
      </c>
      <c r="D26" s="115">
        <v>2783</v>
      </c>
      <c r="E26" s="114">
        <v>2889</v>
      </c>
      <c r="F26" s="114">
        <v>3353</v>
      </c>
      <c r="G26" s="114">
        <v>3230</v>
      </c>
      <c r="H26" s="140">
        <v>3021</v>
      </c>
      <c r="I26" s="115">
        <v>-238</v>
      </c>
      <c r="J26" s="116">
        <v>-7.8781860311155247</v>
      </c>
    </row>
    <row r="27" spans="1:15" s="110" customFormat="1" ht="24.95" customHeight="1" x14ac:dyDescent="0.2">
      <c r="A27" s="193" t="s">
        <v>161</v>
      </c>
      <c r="B27" s="199" t="s">
        <v>223</v>
      </c>
      <c r="C27" s="113">
        <v>5.8647088096747586</v>
      </c>
      <c r="D27" s="115">
        <v>8603</v>
      </c>
      <c r="E27" s="114">
        <v>8110</v>
      </c>
      <c r="F27" s="114">
        <v>8040</v>
      </c>
      <c r="G27" s="114">
        <v>7821</v>
      </c>
      <c r="H27" s="140">
        <v>7819</v>
      </c>
      <c r="I27" s="115">
        <v>784</v>
      </c>
      <c r="J27" s="116">
        <v>10.026857654431513</v>
      </c>
    </row>
    <row r="28" spans="1:15" s="110" customFormat="1" ht="24.95" customHeight="1" x14ac:dyDescent="0.2">
      <c r="A28" s="193" t="s">
        <v>163</v>
      </c>
      <c r="B28" s="199" t="s">
        <v>164</v>
      </c>
      <c r="C28" s="113">
        <v>2.9456476539119647</v>
      </c>
      <c r="D28" s="115">
        <v>4321</v>
      </c>
      <c r="E28" s="114">
        <v>4386</v>
      </c>
      <c r="F28" s="114">
        <v>4316</v>
      </c>
      <c r="G28" s="114">
        <v>4245</v>
      </c>
      <c r="H28" s="140">
        <v>4209</v>
      </c>
      <c r="I28" s="115">
        <v>112</v>
      </c>
      <c r="J28" s="116">
        <v>2.6609645996673796</v>
      </c>
    </row>
    <row r="29" spans="1:15" s="110" customFormat="1" ht="24.95" customHeight="1" x14ac:dyDescent="0.2">
      <c r="A29" s="193">
        <v>86</v>
      </c>
      <c r="B29" s="199" t="s">
        <v>165</v>
      </c>
      <c r="C29" s="113">
        <v>5.8756160909667257</v>
      </c>
      <c r="D29" s="115">
        <v>8619</v>
      </c>
      <c r="E29" s="114">
        <v>8584</v>
      </c>
      <c r="F29" s="114">
        <v>8551</v>
      </c>
      <c r="G29" s="114">
        <v>8353</v>
      </c>
      <c r="H29" s="140">
        <v>8314</v>
      </c>
      <c r="I29" s="115">
        <v>305</v>
      </c>
      <c r="J29" s="116">
        <v>3.6685109453933125</v>
      </c>
    </row>
    <row r="30" spans="1:15" s="110" customFormat="1" ht="24.95" customHeight="1" x14ac:dyDescent="0.2">
      <c r="A30" s="193">
        <v>87.88</v>
      </c>
      <c r="B30" s="204" t="s">
        <v>166</v>
      </c>
      <c r="C30" s="113">
        <v>7.0801889686483834</v>
      </c>
      <c r="D30" s="115">
        <v>10386</v>
      </c>
      <c r="E30" s="114">
        <v>10788</v>
      </c>
      <c r="F30" s="114">
        <v>10736</v>
      </c>
      <c r="G30" s="114">
        <v>10612</v>
      </c>
      <c r="H30" s="140">
        <v>10653</v>
      </c>
      <c r="I30" s="115">
        <v>-267</v>
      </c>
      <c r="J30" s="116">
        <v>-2.5063362433117433</v>
      </c>
    </row>
    <row r="31" spans="1:15" s="110" customFormat="1" ht="24.95" customHeight="1" x14ac:dyDescent="0.2">
      <c r="A31" s="193" t="s">
        <v>167</v>
      </c>
      <c r="B31" s="199" t="s">
        <v>168</v>
      </c>
      <c r="C31" s="113">
        <v>3.0015474705332981</v>
      </c>
      <c r="D31" s="115">
        <v>4403</v>
      </c>
      <c r="E31" s="114">
        <v>5023</v>
      </c>
      <c r="F31" s="114">
        <v>4974</v>
      </c>
      <c r="G31" s="114">
        <v>4913</v>
      </c>
      <c r="H31" s="140">
        <v>4721</v>
      </c>
      <c r="I31" s="115">
        <v>-318</v>
      </c>
      <c r="J31" s="116">
        <v>-6.7358610463884769</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0.61898821331915388</v>
      </c>
      <c r="D34" s="115">
        <v>908</v>
      </c>
      <c r="E34" s="114">
        <v>775</v>
      </c>
      <c r="F34" s="114">
        <v>1199</v>
      </c>
      <c r="G34" s="114">
        <v>1017</v>
      </c>
      <c r="H34" s="140">
        <v>943</v>
      </c>
      <c r="I34" s="115">
        <v>-35</v>
      </c>
      <c r="J34" s="116">
        <v>-3.7115588547189819</v>
      </c>
    </row>
    <row r="35" spans="1:10" s="110" customFormat="1" ht="24.95" customHeight="1" x14ac:dyDescent="0.2">
      <c r="A35" s="292" t="s">
        <v>171</v>
      </c>
      <c r="B35" s="293" t="s">
        <v>172</v>
      </c>
      <c r="C35" s="113">
        <v>25.128330981450805</v>
      </c>
      <c r="D35" s="115">
        <v>36861</v>
      </c>
      <c r="E35" s="114">
        <v>36857</v>
      </c>
      <c r="F35" s="114">
        <v>37087</v>
      </c>
      <c r="G35" s="114">
        <v>36299</v>
      </c>
      <c r="H35" s="140">
        <v>36229</v>
      </c>
      <c r="I35" s="115">
        <v>632</v>
      </c>
      <c r="J35" s="116">
        <v>1.7444588589251704</v>
      </c>
    </row>
    <row r="36" spans="1:10" s="110" customFormat="1" ht="24.95" customHeight="1" x14ac:dyDescent="0.2">
      <c r="A36" s="294" t="s">
        <v>173</v>
      </c>
      <c r="B36" s="295" t="s">
        <v>174</v>
      </c>
      <c r="C36" s="125">
        <v>74.252680805230042</v>
      </c>
      <c r="D36" s="143">
        <v>108922</v>
      </c>
      <c r="E36" s="144">
        <v>109735</v>
      </c>
      <c r="F36" s="144">
        <v>110045</v>
      </c>
      <c r="G36" s="144">
        <v>108054</v>
      </c>
      <c r="H36" s="145">
        <v>107074</v>
      </c>
      <c r="I36" s="143">
        <v>1848</v>
      </c>
      <c r="J36" s="146">
        <v>1.725909184302445</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2020-09-25T07:57:17Z</dcterms:created>
  <dcterms:modified xsi:type="dcterms:W3CDTF">2020-09-28T08:07:34Z</dcterms:modified>
</cp:coreProperties>
</file>