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G75" i="24"/>
  <c r="F75" i="24"/>
  <c r="E75" i="24"/>
  <c r="L74" i="24"/>
  <c r="H74" i="24" s="1"/>
  <c r="G74" i="24"/>
  <c r="F74" i="24"/>
  <c r="E74" i="24"/>
  <c r="L73" i="24"/>
  <c r="H73" i="24" s="1"/>
  <c r="G73" i="24"/>
  <c r="F73" i="24"/>
  <c r="E73" i="24"/>
  <c r="L72" i="24"/>
  <c r="H72" i="24" s="1"/>
  <c r="G72" i="24"/>
  <c r="F72" i="24"/>
  <c r="E72" i="24"/>
  <c r="L71" i="24"/>
  <c r="H71" i="24" s="1"/>
  <c r="G71" i="24"/>
  <c r="F71" i="24"/>
  <c r="E71" i="24"/>
  <c r="L70" i="24"/>
  <c r="H70" i="24" s="1"/>
  <c r="G70" i="24"/>
  <c r="F70" i="24"/>
  <c r="E70" i="24"/>
  <c r="L69" i="24"/>
  <c r="H69" i="24" s="1"/>
  <c r="G69" i="24"/>
  <c r="F69" i="24"/>
  <c r="E69" i="24"/>
  <c r="L68" i="24"/>
  <c r="H68" i="24" s="1"/>
  <c r="G68" i="24"/>
  <c r="F68" i="24"/>
  <c r="E68" i="24"/>
  <c r="L67" i="24"/>
  <c r="H67" i="24" s="1"/>
  <c r="G67" i="24"/>
  <c r="F67" i="24"/>
  <c r="E67" i="24"/>
  <c r="L66" i="24"/>
  <c r="H66" i="24" s="1"/>
  <c r="G66" i="24"/>
  <c r="F66" i="24"/>
  <c r="E66" i="24"/>
  <c r="L65" i="24"/>
  <c r="H65" i="24" s="1"/>
  <c r="G65" i="24"/>
  <c r="F65" i="24"/>
  <c r="E65" i="24"/>
  <c r="L64" i="24"/>
  <c r="H64" i="24" s="1"/>
  <c r="G64" i="24"/>
  <c r="F64" i="24"/>
  <c r="E64" i="24"/>
  <c r="L63" i="24"/>
  <c r="H63" i="24" s="1"/>
  <c r="G63" i="24"/>
  <c r="F63" i="24"/>
  <c r="E63" i="24"/>
  <c r="L62" i="24"/>
  <c r="H62" i="24" s="1"/>
  <c r="G62" i="24"/>
  <c r="F62" i="24"/>
  <c r="E62" i="24"/>
  <c r="L61" i="24"/>
  <c r="H61" i="24" s="1"/>
  <c r="G61" i="24"/>
  <c r="F61" i="24"/>
  <c r="E61" i="24"/>
  <c r="L60" i="24"/>
  <c r="H60" i="24" s="1"/>
  <c r="G60" i="24"/>
  <c r="F60" i="24"/>
  <c r="E60" i="24"/>
  <c r="L59" i="24"/>
  <c r="H59" i="24" s="1"/>
  <c r="G59" i="24"/>
  <c r="F59" i="24"/>
  <c r="E59" i="24"/>
  <c r="L58" i="24"/>
  <c r="H58" i="24" s="1"/>
  <c r="G58" i="24"/>
  <c r="F58" i="24"/>
  <c r="E58" i="24"/>
  <c r="L57" i="24"/>
  <c r="H57" i="24" s="1"/>
  <c r="G57" i="24"/>
  <c r="F57" i="24"/>
  <c r="E57" i="24"/>
  <c r="L56" i="24"/>
  <c r="H56" i="24" s="1"/>
  <c r="G56" i="24"/>
  <c r="F56" i="24"/>
  <c r="E56" i="24"/>
  <c r="L55" i="24"/>
  <c r="H55" i="24" s="1"/>
  <c r="G55" i="24"/>
  <c r="F55" i="24"/>
  <c r="E55" i="24"/>
  <c r="L54" i="24"/>
  <c r="H54" i="24" s="1"/>
  <c r="G54" i="24"/>
  <c r="F54" i="24"/>
  <c r="E54" i="24"/>
  <c r="L53" i="24"/>
  <c r="H53" i="24" s="1"/>
  <c r="G53" i="24"/>
  <c r="F53" i="24"/>
  <c r="E53" i="24"/>
  <c r="L52" i="24"/>
  <c r="H52" i="24" s="1"/>
  <c r="G52" i="24"/>
  <c r="F52" i="24"/>
  <c r="E52" i="24"/>
  <c r="L51" i="24"/>
  <c r="H51" i="24" s="1"/>
  <c r="G51" i="24"/>
  <c r="F51" i="24"/>
  <c r="E51" i="24"/>
  <c r="K44" i="24"/>
  <c r="I44" i="24"/>
  <c r="D44" i="24"/>
  <c r="C44" i="24"/>
  <c r="M44" i="24" s="1"/>
  <c r="B44" i="24"/>
  <c r="J44" i="24" s="1"/>
  <c r="M43" i="24"/>
  <c r="K43" i="24"/>
  <c r="H43" i="24"/>
  <c r="G43" i="24"/>
  <c r="F43" i="24"/>
  <c r="E43" i="24"/>
  <c r="C43" i="24"/>
  <c r="I43" i="24" s="1"/>
  <c r="B43" i="24"/>
  <c r="D43" i="24" s="1"/>
  <c r="K42" i="24"/>
  <c r="I42" i="24"/>
  <c r="D42" i="24"/>
  <c r="C42" i="24"/>
  <c r="M42" i="24" s="1"/>
  <c r="B42" i="24"/>
  <c r="J42" i="24" s="1"/>
  <c r="M41" i="24"/>
  <c r="K41" i="24"/>
  <c r="H41" i="24"/>
  <c r="G41" i="24"/>
  <c r="F41" i="24"/>
  <c r="E41" i="24"/>
  <c r="C41" i="24"/>
  <c r="I41" i="24" s="1"/>
  <c r="B41" i="24"/>
  <c r="D41" i="24" s="1"/>
  <c r="K40" i="24"/>
  <c r="I40" i="24"/>
  <c r="D40" i="24"/>
  <c r="C40" i="24"/>
  <c r="M40" i="24" s="1"/>
  <c r="B40" i="24"/>
  <c r="J40" i="24" s="1"/>
  <c r="M36" i="24"/>
  <c r="L36" i="24"/>
  <c r="K36" i="24"/>
  <c r="J36" i="24"/>
  <c r="I36" i="24"/>
  <c r="H36" i="24"/>
  <c r="G36" i="24"/>
  <c r="F36" i="24"/>
  <c r="E36" i="24"/>
  <c r="D36" i="24"/>
  <c r="L57" i="15"/>
  <c r="K57" i="15"/>
  <c r="C38" i="24"/>
  <c r="C37" i="24"/>
  <c r="C35" i="24"/>
  <c r="C34" i="24"/>
  <c r="G34" i="24" s="1"/>
  <c r="C33" i="24"/>
  <c r="C32" i="24"/>
  <c r="C31" i="24"/>
  <c r="C30" i="24"/>
  <c r="C29" i="24"/>
  <c r="C28" i="24"/>
  <c r="C27" i="24"/>
  <c r="C26" i="24"/>
  <c r="I26" i="24" s="1"/>
  <c r="C25" i="24"/>
  <c r="C24" i="24"/>
  <c r="C23" i="24"/>
  <c r="C22" i="24"/>
  <c r="C21" i="24"/>
  <c r="C20" i="24"/>
  <c r="C19" i="24"/>
  <c r="C18" i="24"/>
  <c r="C17" i="24"/>
  <c r="C16" i="24"/>
  <c r="C15" i="24"/>
  <c r="C9" i="24"/>
  <c r="C8" i="24"/>
  <c r="C7" i="24"/>
  <c r="B38" i="24"/>
  <c r="B37" i="24"/>
  <c r="B35" i="24"/>
  <c r="B34" i="24"/>
  <c r="B33" i="24"/>
  <c r="B32" i="24"/>
  <c r="B31" i="24"/>
  <c r="B30" i="24"/>
  <c r="B29" i="24"/>
  <c r="B28" i="24"/>
  <c r="B27" i="24"/>
  <c r="B26" i="24"/>
  <c r="B25" i="24"/>
  <c r="B24" i="24"/>
  <c r="B23" i="24"/>
  <c r="B22" i="24"/>
  <c r="B21" i="24"/>
  <c r="B20" i="24"/>
  <c r="B19" i="24"/>
  <c r="B18" i="24"/>
  <c r="B17" i="24"/>
  <c r="B16" i="24"/>
  <c r="B15" i="24"/>
  <c r="B9" i="24"/>
  <c r="B8" i="24"/>
  <c r="B7" i="24"/>
  <c r="F21" i="24" l="1"/>
  <c r="D21" i="24"/>
  <c r="J21" i="24"/>
  <c r="H21" i="24"/>
  <c r="K21" i="24"/>
  <c r="K22" i="24"/>
  <c r="J22" i="24"/>
  <c r="H22" i="24"/>
  <c r="F22" i="24"/>
  <c r="D22" i="24"/>
  <c r="B45" i="24"/>
  <c r="B39" i="24"/>
  <c r="D7" i="24"/>
  <c r="J7" i="24"/>
  <c r="H7" i="24"/>
  <c r="K7" i="24"/>
  <c r="F7" i="24"/>
  <c r="F17" i="24"/>
  <c r="D17" i="24"/>
  <c r="J17" i="24"/>
  <c r="H17" i="24"/>
  <c r="K17" i="24"/>
  <c r="K8" i="24"/>
  <c r="J8" i="24"/>
  <c r="H8" i="24"/>
  <c r="F8" i="24"/>
  <c r="D8" i="24"/>
  <c r="B14" i="24"/>
  <c r="B6" i="24"/>
  <c r="G9" i="24"/>
  <c r="L9" i="24"/>
  <c r="I9" i="24"/>
  <c r="M9" i="24"/>
  <c r="E9" i="24"/>
  <c r="K18" i="24"/>
  <c r="J18" i="24"/>
  <c r="H18" i="24"/>
  <c r="F18" i="24"/>
  <c r="D18" i="24"/>
  <c r="F25" i="24"/>
  <c r="D25" i="24"/>
  <c r="J25" i="24"/>
  <c r="H25" i="24"/>
  <c r="K25" i="24"/>
  <c r="D38" i="24"/>
  <c r="K38" i="24"/>
  <c r="J38" i="24"/>
  <c r="H38" i="24"/>
  <c r="F38" i="24"/>
  <c r="F9" i="24"/>
  <c r="D9" i="24"/>
  <c r="J9" i="24"/>
  <c r="H9" i="24"/>
  <c r="K9" i="24"/>
  <c r="F27" i="24"/>
  <c r="D27" i="24"/>
  <c r="J27" i="24"/>
  <c r="H27" i="24"/>
  <c r="K27" i="24"/>
  <c r="K30" i="24"/>
  <c r="J30" i="24"/>
  <c r="H30" i="24"/>
  <c r="F30" i="24"/>
  <c r="D30" i="24"/>
  <c r="F33" i="24"/>
  <c r="D33" i="24"/>
  <c r="J33" i="24"/>
  <c r="H33" i="24"/>
  <c r="K33" i="24"/>
  <c r="H37" i="24"/>
  <c r="F37" i="24"/>
  <c r="D37" i="24"/>
  <c r="K37" i="24"/>
  <c r="J37" i="24"/>
  <c r="M8" i="24"/>
  <c r="E8" i="24"/>
  <c r="L8" i="24"/>
  <c r="I8" i="24"/>
  <c r="G8" i="24"/>
  <c r="M18" i="24"/>
  <c r="E18" i="24"/>
  <c r="L18" i="24"/>
  <c r="I18" i="24"/>
  <c r="G18" i="24"/>
  <c r="K16" i="24"/>
  <c r="J16" i="24"/>
  <c r="H16" i="24"/>
  <c r="F16" i="24"/>
  <c r="D16" i="24"/>
  <c r="G15" i="24"/>
  <c r="L15" i="24"/>
  <c r="I15" i="24"/>
  <c r="M15" i="24"/>
  <c r="E15" i="24"/>
  <c r="G25" i="24"/>
  <c r="L25" i="24"/>
  <c r="I25" i="24"/>
  <c r="E25" i="24"/>
  <c r="M25" i="24"/>
  <c r="M28" i="24"/>
  <c r="E28" i="24"/>
  <c r="L28" i="24"/>
  <c r="I28" i="24"/>
  <c r="G28" i="24"/>
  <c r="G31" i="24"/>
  <c r="L31" i="24"/>
  <c r="I31" i="24"/>
  <c r="M31" i="24"/>
  <c r="E31" i="24"/>
  <c r="F19" i="24"/>
  <c r="D19" i="24"/>
  <c r="J19" i="24"/>
  <c r="H19" i="24"/>
  <c r="K19" i="24"/>
  <c r="K28" i="24"/>
  <c r="J28" i="24"/>
  <c r="H28" i="24"/>
  <c r="F28" i="24"/>
  <c r="D28" i="24"/>
  <c r="M22" i="24"/>
  <c r="E22" i="24"/>
  <c r="L22" i="24"/>
  <c r="I22" i="24"/>
  <c r="G22" i="24"/>
  <c r="K34" i="24"/>
  <c r="J34" i="24"/>
  <c r="H34" i="24"/>
  <c r="F34" i="24"/>
  <c r="D34" i="24"/>
  <c r="M16" i="24"/>
  <c r="E16" i="24"/>
  <c r="L16" i="24"/>
  <c r="I16" i="24"/>
  <c r="G16" i="24"/>
  <c r="G19" i="24"/>
  <c r="L19" i="24"/>
  <c r="I19" i="24"/>
  <c r="M19" i="24"/>
  <c r="E19" i="24"/>
  <c r="G29" i="24"/>
  <c r="L29" i="24"/>
  <c r="I29" i="24"/>
  <c r="M29" i="24"/>
  <c r="E29" i="24"/>
  <c r="M32" i="24"/>
  <c r="E32" i="24"/>
  <c r="L32" i="24"/>
  <c r="I32" i="24"/>
  <c r="G32" i="24"/>
  <c r="G35" i="24"/>
  <c r="M35" i="24"/>
  <c r="E35" i="24"/>
  <c r="L35" i="24"/>
  <c r="I35" i="24"/>
  <c r="K20" i="24"/>
  <c r="J20" i="24"/>
  <c r="H20" i="24"/>
  <c r="F20" i="24"/>
  <c r="D20" i="24"/>
  <c r="K26" i="24"/>
  <c r="J26" i="24"/>
  <c r="H26" i="24"/>
  <c r="F26" i="24"/>
  <c r="D26" i="24"/>
  <c r="F29" i="24"/>
  <c r="D29" i="24"/>
  <c r="J29" i="24"/>
  <c r="H29" i="24"/>
  <c r="K29" i="24"/>
  <c r="K32" i="24"/>
  <c r="J32" i="24"/>
  <c r="H32" i="24"/>
  <c r="F32" i="24"/>
  <c r="D32" i="24"/>
  <c r="G17" i="24"/>
  <c r="L17" i="24"/>
  <c r="I17" i="24"/>
  <c r="E17" i="24"/>
  <c r="M17" i="24"/>
  <c r="M20" i="24"/>
  <c r="E20" i="24"/>
  <c r="L20" i="24"/>
  <c r="I20" i="24"/>
  <c r="G20" i="24"/>
  <c r="G23" i="24"/>
  <c r="L23" i="24"/>
  <c r="I23" i="24"/>
  <c r="M23" i="24"/>
  <c r="E23" i="24"/>
  <c r="G33" i="24"/>
  <c r="M33" i="24"/>
  <c r="L33" i="24"/>
  <c r="I33" i="24"/>
  <c r="E33" i="24"/>
  <c r="I37" i="24"/>
  <c r="G37" i="24"/>
  <c r="L37" i="24"/>
  <c r="M37" i="24"/>
  <c r="E37" i="24"/>
  <c r="F35" i="24"/>
  <c r="D35" i="24"/>
  <c r="J35" i="24"/>
  <c r="H35" i="24"/>
  <c r="K35" i="24"/>
  <c r="C14" i="24"/>
  <c r="C6" i="24"/>
  <c r="F15" i="24"/>
  <c r="D15" i="24"/>
  <c r="J15" i="24"/>
  <c r="H15" i="24"/>
  <c r="K15" i="24"/>
  <c r="K24" i="24"/>
  <c r="J24" i="24"/>
  <c r="H24" i="24"/>
  <c r="F24" i="24"/>
  <c r="D24" i="24"/>
  <c r="G7" i="24"/>
  <c r="L7" i="24"/>
  <c r="I7" i="24"/>
  <c r="M7" i="24"/>
  <c r="E7" i="24"/>
  <c r="G21" i="24"/>
  <c r="L21" i="24"/>
  <c r="I21" i="24"/>
  <c r="M21" i="24"/>
  <c r="E21" i="24"/>
  <c r="M24" i="24"/>
  <c r="E24" i="24"/>
  <c r="L24" i="24"/>
  <c r="I24" i="24"/>
  <c r="G24" i="24"/>
  <c r="G27" i="24"/>
  <c r="L27" i="24"/>
  <c r="I27" i="24"/>
  <c r="M27" i="24"/>
  <c r="E27" i="24"/>
  <c r="M38" i="24"/>
  <c r="E38" i="24"/>
  <c r="L38" i="24"/>
  <c r="G38" i="24"/>
  <c r="I38" i="24"/>
  <c r="F23" i="24"/>
  <c r="D23" i="24"/>
  <c r="J23" i="24"/>
  <c r="H23" i="24"/>
  <c r="F31" i="24"/>
  <c r="D31" i="24"/>
  <c r="J31" i="24"/>
  <c r="H31" i="24"/>
  <c r="M30" i="24"/>
  <c r="E30" i="24"/>
  <c r="L30" i="24"/>
  <c r="C45" i="24"/>
  <c r="C39" i="24"/>
  <c r="K23" i="24"/>
  <c r="G26" i="24"/>
  <c r="K31" i="24"/>
  <c r="K52" i="24"/>
  <c r="J52" i="24"/>
  <c r="I52" i="24"/>
  <c r="K54" i="24"/>
  <c r="J54" i="24"/>
  <c r="I54" i="24"/>
  <c r="K56" i="24"/>
  <c r="J56" i="24"/>
  <c r="I56" i="24"/>
  <c r="K58" i="24"/>
  <c r="J58" i="24"/>
  <c r="I58" i="24"/>
  <c r="K60" i="24"/>
  <c r="J60" i="24"/>
  <c r="I60" i="24"/>
  <c r="K62" i="24"/>
  <c r="J62" i="24"/>
  <c r="I62" i="24"/>
  <c r="K64" i="24"/>
  <c r="J64" i="24"/>
  <c r="I64" i="24"/>
  <c r="K66" i="24"/>
  <c r="J66" i="24"/>
  <c r="I66" i="24"/>
  <c r="K68" i="24"/>
  <c r="J68" i="24"/>
  <c r="I68" i="24"/>
  <c r="K70" i="24"/>
  <c r="J70" i="24"/>
  <c r="I70" i="24"/>
  <c r="K72" i="24"/>
  <c r="J72" i="24"/>
  <c r="I72" i="24"/>
  <c r="K74" i="24"/>
  <c r="J74" i="24"/>
  <c r="I74" i="24"/>
  <c r="M26" i="24"/>
  <c r="E26" i="24"/>
  <c r="L26" i="24"/>
  <c r="I34" i="24"/>
  <c r="M34" i="24"/>
  <c r="E34" i="24"/>
  <c r="L34" i="24"/>
  <c r="G30" i="24"/>
  <c r="I30" i="24"/>
  <c r="K51" i="24"/>
  <c r="J51" i="24"/>
  <c r="I51" i="24"/>
  <c r="K53" i="24"/>
  <c r="J53" i="24"/>
  <c r="I53" i="24"/>
  <c r="K55" i="24"/>
  <c r="J55" i="24"/>
  <c r="I55" i="24"/>
  <c r="K57" i="24"/>
  <c r="J57" i="24"/>
  <c r="I57" i="24"/>
  <c r="K59" i="24"/>
  <c r="J59" i="24"/>
  <c r="I59" i="24"/>
  <c r="K61" i="24"/>
  <c r="J61" i="24"/>
  <c r="I61" i="24"/>
  <c r="K63" i="24"/>
  <c r="J63" i="24"/>
  <c r="I63" i="24"/>
  <c r="K65" i="24"/>
  <c r="J65" i="24"/>
  <c r="I65" i="24"/>
  <c r="K67" i="24"/>
  <c r="J67" i="24"/>
  <c r="I67" i="24"/>
  <c r="K69" i="24"/>
  <c r="J69" i="24"/>
  <c r="I69" i="24"/>
  <c r="K71" i="24"/>
  <c r="J71" i="24"/>
  <c r="I71" i="24"/>
  <c r="K73" i="24"/>
  <c r="J73" i="24"/>
  <c r="I73" i="24"/>
  <c r="K75" i="24"/>
  <c r="K77" i="24" s="1"/>
  <c r="J75" i="24"/>
  <c r="J77" i="24" s="1"/>
  <c r="I75" i="24"/>
  <c r="F40" i="24"/>
  <c r="J41" i="24"/>
  <c r="F42" i="24"/>
  <c r="J43" i="24"/>
  <c r="F44" i="24"/>
  <c r="G40" i="24"/>
  <c r="G42" i="24"/>
  <c r="G44" i="24"/>
  <c r="H40" i="24"/>
  <c r="L41" i="24"/>
  <c r="H42" i="24"/>
  <c r="L43" i="24"/>
  <c r="H44" i="24"/>
  <c r="L40" i="24"/>
  <c r="L42" i="24"/>
  <c r="L44" i="24"/>
  <c r="E40" i="24"/>
  <c r="E42" i="24"/>
  <c r="E44" i="24"/>
  <c r="I39" i="24" l="1"/>
  <c r="G39" i="24"/>
  <c r="L39" i="24"/>
  <c r="M39" i="24"/>
  <c r="E39" i="24"/>
  <c r="M6" i="24"/>
  <c r="E6" i="24"/>
  <c r="L6" i="24"/>
  <c r="G6" i="24"/>
  <c r="I6" i="24"/>
  <c r="I77" i="24"/>
  <c r="K78" i="24" s="1"/>
  <c r="I45" i="24"/>
  <c r="G45" i="24"/>
  <c r="L45" i="24"/>
  <c r="M45" i="24"/>
  <c r="E45" i="24"/>
  <c r="M14" i="24"/>
  <c r="E14" i="24"/>
  <c r="L14" i="24"/>
  <c r="I14" i="24"/>
  <c r="G14" i="24"/>
  <c r="K6" i="24"/>
  <c r="H6" i="24"/>
  <c r="F6" i="24"/>
  <c r="D6" i="24"/>
  <c r="J6" i="24"/>
  <c r="J79" i="24"/>
  <c r="J78" i="24"/>
  <c r="K14" i="24"/>
  <c r="J14" i="24"/>
  <c r="H14" i="24"/>
  <c r="F14" i="24"/>
  <c r="D14" i="24"/>
  <c r="H39" i="24"/>
  <c r="F39" i="24"/>
  <c r="D39" i="24"/>
  <c r="K39" i="24"/>
  <c r="J39" i="24"/>
  <c r="H45" i="24"/>
  <c r="F45" i="24"/>
  <c r="D45" i="24"/>
  <c r="K45" i="24"/>
  <c r="J45" i="24"/>
  <c r="K79" i="24"/>
  <c r="I78" i="24" l="1"/>
  <c r="I79" i="24"/>
  <c r="I83" i="24" l="1"/>
  <c r="I82" i="24"/>
  <c r="I81" i="24"/>
</calcChain>
</file>

<file path=xl/sharedStrings.xml><?xml version="1.0" encoding="utf-8"?>
<sst xmlns="http://schemas.openxmlformats.org/spreadsheetml/2006/main" count="1750" uniqueCount="521">
  <si>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</si>
  <si>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</si>
  <si>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</si>
  <si>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</si>
  <si>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</si>
  <si>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</si>
  <si>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</si>
  <si>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</si>
  <si>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</si>
  <si>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</si>
  <si>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</si>
  <si>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</si>
  <si>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</si>
  <si>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Herne, Stadt (05916)</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</si>
  <si>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</si>
  <si>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</si>
  <si>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</si>
  <si>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</si>
  <si>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</si>
  <si>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</si>
  <si>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</si>
  <si>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</si>
  <si>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</si>
  <si>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</si>
  <si>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</si>
  <si>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</si>
  <si>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</si>
  <si>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</si>
  <si>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West</t>
  </si>
  <si>
    <t>Josef-Gockeln-Str. 7</t>
  </si>
  <si>
    <t>40474 Düsseldorf</t>
  </si>
  <si>
    <t>E-Mail:</t>
  </si>
  <si>
    <t>Statistik-Service-West@arbeitsagentur.de</t>
  </si>
  <si>
    <t>Hotline:</t>
  </si>
  <si>
    <t>0211/4306-331</t>
  </si>
  <si>
    <t>Fax:</t>
  </si>
  <si>
    <t>0211/4306-470</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</si>
  <si>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</si>
  <si>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</si>
  <si>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</si>
  <si>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</si>
  <si>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</si>
  <si>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</si>
  <si>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</si>
  <si>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</si>
  <si>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</si>
  <si>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</si>
  <si>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</si>
  <si>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</si>
  <si>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</si>
  <si>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</si>
  <si>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</si>
  <si>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</si>
  <si>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</si>
  <si>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</si>
  <si>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</si>
  <si>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</si>
  <si>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</si>
  <si>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</si>
  <si>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</si>
  <si>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</si>
  <si>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</si>
  <si>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</si>
  <si>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</si>
  <si>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</si>
  <si>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</si>
  <si>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</si>
  <si>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</si>
  <si>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</si>
  <si>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</si>
  <si>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</si>
  <si>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</si>
  <si>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</si>
  <si>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</si>
  <si>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</si>
  <si>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</si>
  <si>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</si>
  <si>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</si>
  <si>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</si>
  <si>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</si>
  <si>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</si>
  <si>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</si>
  <si>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</si>
  <si>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</si>
  <si>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</si>
  <si>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</si>
  <si>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</si>
  <si>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</si>
  <si>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</si>
  <si>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</si>
  <si>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</si>
  <si>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</si>
  <si>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Herne, Stadt (05916);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</si>
  <si>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</si>
  <si>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</si>
  <si>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</si>
  <si>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</si>
  <si>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</si>
  <si>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</si>
  <si>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</si>
  <si>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</si>
  <si>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</si>
  <si>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</si>
  <si>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</si>
  <si>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</si>
  <si>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</si>
  <si>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</si>
  <si>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</si>
  <si>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</si>
  <si>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</si>
  <si>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</si>
  <si>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</si>
  <si>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</si>
  <si>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</si>
  <si>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</si>
  <si>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</si>
  <si>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</si>
  <si>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</si>
  <si>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</si>
  <si>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</si>
  <si>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</si>
  <si>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</si>
  <si>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</si>
  <si>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</si>
  <si>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</si>
  <si>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</si>
  <si>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</si>
  <si>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</si>
  <si>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</si>
  <si>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Nordrhein-Westfalen</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</si>
  <si>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</si>
  <si>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</si>
  <si>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</si>
  <si>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</si>
  <si>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</si>
  <si>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</si>
  <si>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</si>
  <si>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</si>
  <si>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</si>
  <si>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</si>
  <si>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</si>
  <si>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</si>
  <si>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</si>
  <si>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</si>
  <si>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</si>
  <si>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</si>
  <si>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</si>
  <si>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</si>
  <si>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</si>
  <si>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</si>
  <si>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</si>
  <si>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</si>
  <si>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</si>
  <si>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</si>
  <si>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</si>
  <si>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</si>
  <si>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</si>
  <si>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</si>
  <si>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</si>
  <si>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</si>
  <si>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</si>
  <si>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</si>
  <si>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</si>
  <si>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</si>
  <si>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</si>
  <si>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</si>
  <si>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</si>
  <si>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</si>
  <si>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</si>
  <si>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</si>
  <si>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</si>
  <si>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</si>
  <si>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</si>
  <si>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</si>
  <si>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</si>
  <si>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</si>
  <si>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</si>
  <si>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</si>
  <si>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</si>
  <si>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</si>
  <si>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</si>
  <si>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</si>
  <si>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</si>
  <si>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Herne, Stadt (05916)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</si>
  <si>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</si>
  <si>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</si>
  <si>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</si>
  <si>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</si>
  <si>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</si>
  <si>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</si>
  <si>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</si>
  <si>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</si>
  <si>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</si>
  <si>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</si>
  <si>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</si>
  <si>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</si>
  <si>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</si>
  <si>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</si>
  <si>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</si>
  <si>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</si>
  <si>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</si>
  <si>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</si>
  <si>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</si>
  <si>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</si>
  <si>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</si>
  <si>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</si>
  <si>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</si>
  <si>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</si>
  <si>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</si>
  <si>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</si>
  <si>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</si>
  <si>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</si>
  <si>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</si>
  <si>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</si>
  <si>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</si>
  <si>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</si>
  <si>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</si>
  <si>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</si>
  <si>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</si>
  <si>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</si>
  <si>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</si>
  <si>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</si>
  <si>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</si>
  <si>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</si>
  <si>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</si>
  <si>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</si>
  <si>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</si>
  <si>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</si>
  <si>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</si>
  <si>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</si>
  <si>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</si>
  <si>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</si>
  <si>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</si>
  <si>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</si>
  <si>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</si>
  <si>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</si>
  <si>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</si>
  <si>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</si>
  <si>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</si>
  <si>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</si>
  <si>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</si>
  <si>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</si>
  <si>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</si>
  <si>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</si>
  <si>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</si>
  <si>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</si>
  <si>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</si>
  <si>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</si>
  <si>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</si>
  <si>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</si>
  <si>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</si>
  <si>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</si>
  <si>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</si>
  <si>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</si>
  <si>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</si>
  <si>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</si>
  <si>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</si>
  <si>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</si>
  <si>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</si>
  <si>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</si>
  <si>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</si>
  <si>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</si>
  <si>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</si>
  <si>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</si>
  <si>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</si>
  <si>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</si>
  <si>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</si>
  <si>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</si>
  <si>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</si>
  <si>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</si>
  <si>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</si>
  <si>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</si>
  <si>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</si>
  <si>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</si>
  <si>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</si>
  <si>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</si>
  <si>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</si>
  <si>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</si>
  <si>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</si>
  <si>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</si>
  <si>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</si>
  <si>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</si>
  <si>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</si>
  <si>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</si>
  <si>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</si>
  <si>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</si>
  <si>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</si>
  <si>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</si>
  <si>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</si>
  <si>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</si>
  <si>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</si>
  <si>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</si>
  <si>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</si>
  <si>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</si>
  <si>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</si>
  <si>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</si>
  <si>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</si>
  <si>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</si>
  <si>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</si>
  <si>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</si>
  <si>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</si>
  <si>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</si>
  <si>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</si>
  <si>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</si>
  <si>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</si>
  <si>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</si>
  <si>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</si>
  <si>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</si>
  <si>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</si>
  <si>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</si>
  <si>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</si>
  <si>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</si>
  <si>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</si>
  <si>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</si>
  <si>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</si>
  <si>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</si>
  <si>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</si>
  <si>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</si>
  <si>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</si>
  <si>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</si>
  <si>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</si>
  <si>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</si>
  <si>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</si>
  <si>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</si>
  <si>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</si>
  <si>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</si>
  <si>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</si>
  <si>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</si>
  <si>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</si>
  <si>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</si>
  <si>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</si>
  <si>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</si>
  <si>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</si>
  <si>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</si>
  <si>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</si>
  <si>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</si>
  <si>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</si>
  <si>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</si>
  <si>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</si>
  <si>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</si>
  <si>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</si>
  <si>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</si>
  <si>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</si>
  <si>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</si>
  <si>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</si>
  <si>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</si>
  <si>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</si>
  <si>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</si>
  <si>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</si>
  <si>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</si>
  <si>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</si>
  <si>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</si>
  <si>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</si>
  <si>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</si>
  <si>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</si>
  <si>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</si>
  <si>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</si>
  <si>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</si>
  <si>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</si>
  <si>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</si>
  <si>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</si>
  <si>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</si>
  <si>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</si>
  <si>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</si>
  <si>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</si>
  <si>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</si>
  <si>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</si>
  <si>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</si>
  <si>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</si>
  <si>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</si>
  <si>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</si>
  <si>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</si>
  <si>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</si>
  <si>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Herne, Stadt (05916);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</si>
  <si>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</si>
  <si>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</si>
  <si>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</si>
  <si>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</si>
  <si>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</si>
  <si>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</si>
  <si>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</si>
  <si>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</si>
  <si>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</si>
  <si>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</si>
  <si>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</si>
  <si>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</si>
  <si>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</si>
  <si>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</si>
  <si>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</si>
  <si>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</si>
  <si>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</si>
  <si>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</si>
  <si>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</si>
  <si>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</si>
  <si>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</si>
  <si>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</si>
  <si>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</si>
  <si>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</si>
  <si>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</si>
  <si>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</si>
  <si>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</si>
  <si>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</si>
  <si>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</si>
  <si>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</si>
  <si>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</si>
  <si>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</si>
  <si>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</si>
  <si>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</si>
  <si>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</si>
  <si>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</si>
  <si>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</si>
  <si>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</si>
  <si>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</si>
  <si>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</si>
  <si>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</si>
  <si>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</si>
  <si>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</si>
  <si>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</si>
  <si>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</si>
  <si>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</si>
  <si>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</si>
  <si>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</si>
  <si>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</si>
  <si>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</si>
  <si>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</si>
  <si>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</si>
  <si>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</si>
  <si>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</si>
  <si>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</si>
  <si>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</si>
  <si>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</si>
  <si>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</si>
  <si>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</si>
  <si>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</si>
  <si>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</si>
  <si>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</si>
  <si>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</si>
  <si>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</si>
  <si>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</si>
  <si>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</si>
  <si>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</si>
  <si>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</si>
  <si>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</si>
  <si>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</si>
  <si>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</si>
  <si>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</si>
  <si>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</si>
  <si>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</si>
  <si>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</si>
  <si>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</si>
  <si>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</si>
  <si>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</si>
  <si>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</si>
  <si>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</si>
  <si>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</si>
  <si>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</si>
  <si>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</si>
  <si>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</si>
  <si>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</si>
  <si>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</si>
  <si>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</si>
  <si>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</si>
  <si>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</si>
  <si>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</si>
  <si>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</si>
  <si>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</si>
  <si>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</si>
  <si>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</si>
  <si>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</si>
  <si>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</si>
  <si>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</si>
  <si>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</si>
  <si>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</si>
  <si>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</si>
  <si>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</si>
  <si>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</si>
  <si>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</si>
  <si>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</si>
  <si>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</si>
  <si>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</si>
  <si>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</si>
  <si>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</si>
  <si>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</si>
  <si>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</si>
  <si>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</si>
  <si>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</si>
  <si>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</si>
  <si>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</si>
  <si>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</si>
  <si>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</si>
  <si>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</si>
  <si>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</si>
  <si>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</si>
  <si>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</si>
  <si>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</si>
  <si>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</si>
  <si>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</si>
  <si>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</si>
  <si>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</si>
  <si>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</si>
  <si>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</si>
  <si>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</si>
  <si>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</si>
  <si>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</si>
  <si>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</si>
  <si>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</si>
  <si>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</si>
  <si>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</si>
  <si>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</si>
  <si>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</si>
  <si>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</si>
  <si>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</si>
  <si>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</si>
  <si>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</si>
  <si>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t>0,0</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</si>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</sst>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1">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164" fontId="16" fillId="0" borderId="0" xfId="12" applyNumberFormat="1" applyFont="1" applyFill="1" applyBorder="1" applyAlignment="1">
      <alignment horizontal="left"/>
    </xf>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9" fillId="0" borderId="0" xfId="4" applyFont="1" applyFill="1" applyBorder="1" applyAlignment="1">
      <alignment horizontal="left" wrapText="1"/>
    </xf>
    <xf numFmtId="0" fontId="3" fillId="0" borderId="0" xfId="3"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3" applyFont="1" applyFill="1" applyBorder="1" applyAlignment="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5" fillId="0" borderId="0" xfId="5" applyFont="1" applyFill="1" applyBorder="1" applyAlignment="1">
      <alignment horizontal="left"/>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3" fillId="0" borderId="0" xfId="4" applyFont="1" applyBorder="1" applyAlignment="1">
      <alignment horizontal="left"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64" fontId="16" fillId="0" borderId="6" xfId="4" applyNumberFormat="1" applyFont="1" applyBorder="1" applyAlignment="1">
      <alignment horizontal="center" vertical="top"/>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49" fontId="16" fillId="0" borderId="0" xfId="9" applyNumberFormat="1" applyFont="1" applyFill="1" applyBorder="1" applyAlignment="1"/>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7" fillId="0" borderId="0" xfId="4" applyFont="1" applyAlignment="1">
      <alignment wrapText="1"/>
    </xf>
    <xf numFmtId="0" fontId="34" fillId="0" borderId="0" xfId="6" applyFont="1" applyAlignment="1" applyProtection="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9" xfId="4" applyFont="1" applyBorder="1" applyAlignment="1">
      <alignment horizontal="center" vertical="center"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0" fontId="3" fillId="0" borderId="0" xfId="4" applyNumberFormat="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15" fillId="0" borderId="0" xfId="21" applyFill="1" applyAlignment="1" applyProtection="1"/>
    <xf numFmtId="0" fontId="15" fillId="0" borderId="0" xfId="21" applyFill="1" applyAlignment="1" applyProtection="1">
      <alignment horizontal="left"/>
    </xf>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xf numFmtId="0" fontId="15" fillId="0" borderId="0" xfId="21" applyAlignment="1" applyProtection="1">
      <alignment horizontal="left" wrapText="1" indent="2"/>
    </xf>
    <xf numFmtId="0" fontId="3" fillId="0" borderId="0" xfId="4" applyFont="1" applyAlignment="1">
      <alignment horizontal="left" wrapText="1"/>
    </xf>
    <xf numFmtId="0" fontId="3" fillId="0" borderId="0" xfId="4"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{4B02C3EA-FD19-4195-BC5F-99950BF55463}</c15:txfldGUID>
                      <c15:f>Daten_Diagramme!$D$6</c15:f>
                      <c15:dlblFieldTableCache>
                        <c:ptCount val="1"/>
                        <c:pt idx="0">
                          <c:v>4.3</c:v>
                        </c:pt>
                      </c15:dlblFieldTableCache>
                    </c15:dlblFTEntry>
                  </c15:dlblFieldTable>
                  <c15:showDataLabelsRange val="0"/>
                </c:ext>
                <c:ext xmlns:c16="http://schemas.microsoft.com/office/drawing/2014/chart" uri="{C3380CC4-5D6E-409C-BE32-E72D297353CC}">
                  <c16:uniqueId val="{00000000-6122-4D9B-A332-D1F4E0F50278}"/>
                </c:ext>
              </c:extLst>
            </c:dLbl>
            <c:dLbl>
              <c:idx val="1"/>
              <c:tx>
                <c:strRef>
                  <c:f>Daten_Diagramme!$D$7</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{BDF7F81B-C43B-4A50-9F92-8BF0452A405D}</c15:txfldGUID>
                      <c15:f>Daten_Diagramme!$D$7</c15:f>
                      <c15:dlblFieldTableCache>
                        <c:ptCount val="1"/>
                        <c:pt idx="0">
                          <c:v>1.3</c:v>
                        </c:pt>
                      </c15:dlblFieldTableCache>
                    </c15:dlblFTEntry>
                  </c15:dlblFieldTable>
                  <c15:showDataLabelsRange val="0"/>
                </c:ext>
                <c:ext xmlns:c16="http://schemas.microsoft.com/office/drawing/2014/chart" uri="{C3380CC4-5D6E-409C-BE32-E72D297353CC}">
                  <c16:uniqueId val="{00000001-6122-4D9B-A332-D1F4E0F50278}"/>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{F5132D96-8B1C-4DCB-974E-BC76F58B1874}</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6122-4D9B-A332-D1F4E0F50278}"/>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{289CEC04-5B18-4860-BA9B-5589A26F45FE}</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6122-4D9B-A332-D1F4E0F50278}"/>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4.3019924326925176</c:v>
                </c:pt>
                <c:pt idx="1">
                  <c:v>1.3225681822425275</c:v>
                </c:pt>
                <c:pt idx="2">
                  <c:v>1.1186464311118853</c:v>
                </c:pt>
                <c:pt idx="3">
                  <c:v>1.0875687030768</c:v>
                </c:pt>
              </c:numCache>
            </c:numRef>
          </c:val>
          <c:extLst>
            <c:ext xmlns:c16="http://schemas.microsoft.com/office/drawing/2014/chart" uri="{C3380CC4-5D6E-409C-BE32-E72D297353CC}">
              <c16:uniqueId val="{00000004-6122-4D9B-A332-D1F4E0F50278}"/>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{698ED23F-6FBC-4653-B9E4-D596FC741ED5}</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6122-4D9B-A332-D1F4E0F50278}"/>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{522CDF83-67B3-42CD-BD72-6E4BFA21E219}</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6122-4D9B-A332-D1F4E0F50278}"/>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{16AEB7D2-2F2B-4516-87AB-663A947D8FDB}</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6122-4D9B-A332-D1F4E0F50278}"/>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{42327E79-D215-4D17-B278-A4ECCDB56C3E}</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6122-4D9B-A332-D1F4E0F50278}"/>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6122-4D9B-A332-D1F4E0F50278}"/>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6122-4D9B-A332-D1F4E0F50278}"/>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{5B542776-536B-42D2-A920-50C25081A10D}</c15:txfldGUID>
                      <c15:f>Daten_Diagramme!$E$6</c15:f>
                      <c15:dlblFieldTableCache>
                        <c:ptCount val="1"/>
                        <c:pt idx="0">
                          <c:v>-2.5</c:v>
                        </c:pt>
                      </c15:dlblFieldTableCache>
                    </c15:dlblFTEntry>
                  </c15:dlblFieldTable>
                  <c15:showDataLabelsRange val="0"/>
                </c:ext>
                <c:ext xmlns:c16="http://schemas.microsoft.com/office/drawing/2014/chart" uri="{C3380CC4-5D6E-409C-BE32-E72D297353CC}">
                  <c16:uniqueId val="{00000000-6FBC-4A83-844A-EB580507B0C8}"/>
                </c:ext>
              </c:extLst>
            </c:dLbl>
            <c:dLbl>
              <c:idx val="1"/>
              <c:tx>
                <c:strRef>
                  <c:f>Daten_Diagramme!$E$7</c:f>
                  <c:strCache>
                    <c:ptCount val="1"/>
                    <c:pt idx="0">
                      <c:v>-3.2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{09FFA627-4701-4A7E-A141-3B33F3C5A359}</c15:txfldGUID>
                      <c15:f>Daten_Diagramme!$E$7</c15:f>
                      <c15:dlblFieldTableCache>
                        <c:ptCount val="1"/>
                        <c:pt idx="0">
                          <c:v>-3.2</c:v>
                        </c:pt>
                      </c15:dlblFieldTableCache>
                    </c15:dlblFTEntry>
                  </c15:dlblFieldTable>
                  <c15:showDataLabelsRange val="0"/>
                </c:ext>
                <c:ext xmlns:c16="http://schemas.microsoft.com/office/drawing/2014/chart" uri="{C3380CC4-5D6E-409C-BE32-E72D297353CC}">
                  <c16:uniqueId val="{00000001-6FBC-4A83-844A-EB580507B0C8}"/>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{8B96ED40-7C26-406B-B2FE-F85BEFFABFA4}</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6FBC-4A83-844A-EB580507B0C8}"/>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{E58A618E-6898-418C-9BFA-44836985CC94}</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6FBC-4A83-844A-EB580507B0C8}"/>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-2.5450584274113686</c:v>
                </c:pt>
                <c:pt idx="1">
                  <c:v>-3.156552267354261</c:v>
                </c:pt>
                <c:pt idx="2">
                  <c:v>-2.7637010795899166</c:v>
                </c:pt>
                <c:pt idx="3">
                  <c:v>-2.8655893304673015</c:v>
                </c:pt>
              </c:numCache>
            </c:numRef>
          </c:val>
          <c:extLst>
            <c:ext xmlns:c16="http://schemas.microsoft.com/office/drawing/2014/chart" uri="{C3380CC4-5D6E-409C-BE32-E72D297353CC}">
              <c16:uniqueId val="{00000004-6FBC-4A83-844A-EB580507B0C8}"/>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{F477A81A-4A16-47F1-8877-5A876856E91C}</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6FBC-4A83-844A-EB580507B0C8}"/>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{93BC0380-A6F2-4BBF-AC2A-B8A77D01987B}</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6FBC-4A83-844A-EB580507B0C8}"/>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{A8D9E379-296B-414A-8725-468A4A4C860F}</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6FBC-4A83-844A-EB580507B0C8}"/>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{849573C3-6965-492E-958F-0B33FC6F9D6B}</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6FBC-4A83-844A-EB580507B0C8}"/>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6FBC-4A83-844A-EB580507B0C8}"/>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6FBC-4A83-844A-EB580507B0C8}"/>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{0C7F12DF-E4DF-4FE4-9CF8-19147252E472}</c15:txfldGUID>
                      <c15:f>Daten_Diagramme!$D$14</c15:f>
                      <c15:dlblFieldTableCache>
                        <c:ptCount val="1"/>
                        <c:pt idx="0">
                          <c:v>4.3</c:v>
                        </c:pt>
                      </c15:dlblFieldTableCache>
                    </c15:dlblFTEntry>
                  </c15:dlblFieldTable>
                  <c15:showDataLabelsRange val="0"/>
                </c:ext>
                <c:ext xmlns:c16="http://schemas.microsoft.com/office/drawing/2014/chart" uri="{C3380CC4-5D6E-409C-BE32-E72D297353CC}">
                  <c16:uniqueId val="{00000000-7A08-40E9-A3F6-17E221B7A795}"/>
                </c:ext>
              </c:extLst>
            </c:dLbl>
            <c:dLbl>
              <c:idx val="1"/>
              <c:tx>
                <c:strRef>
                  <c:f>Daten_Diagramme!$D$15</c:f>
                  <c:strCache>
                    <c:ptCount val="1"/>
                    <c:pt idx="0">
                      <c:v>5.9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{54B16B9C-A10C-4D04-8D55-C366CCB91F0E}</c15:txfldGUID>
                      <c15:f>Daten_Diagramme!$D$15</c15:f>
                      <c15:dlblFieldTableCache>
                        <c:ptCount val="1"/>
                        <c:pt idx="0">
                          <c:v>5.9</c:v>
                        </c:pt>
                      </c15:dlblFieldTableCache>
                    </c15:dlblFTEntry>
                  </c15:dlblFieldTable>
                  <c15:showDataLabelsRange val="0"/>
                </c:ext>
                <c:ext xmlns:c16="http://schemas.microsoft.com/office/drawing/2014/chart" uri="{C3380CC4-5D6E-409C-BE32-E72D297353CC}">
                  <c16:uniqueId val="{00000001-7A08-40E9-A3F6-17E221B7A795}"/>
                </c:ext>
              </c:extLst>
            </c:dLbl>
            <c:dLbl>
              <c:idx val="2"/>
              <c:tx>
                <c:strRef>
                  <c:f>Daten_Diagramme!$D$16</c:f>
                  <c:strCache>
                    <c:ptCount val="1"/>
                    <c:pt idx="0">
                      <c:v>-3.1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{1CEDF282-B763-4ACF-8017-5BA5509E04FA}</c15:txfldGUID>
                      <c15:f>Daten_Diagramme!$D$16</c15:f>
                      <c15:dlblFieldTableCache>
                        <c:ptCount val="1"/>
                        <c:pt idx="0">
                          <c:v>-3.1</c:v>
                        </c:pt>
                      </c15:dlblFieldTableCache>
                    </c15:dlblFTEntry>
                  </c15:dlblFieldTable>
                  <c15:showDataLabelsRange val="0"/>
                </c:ext>
                <c:ext xmlns:c16="http://schemas.microsoft.com/office/drawing/2014/chart" uri="{C3380CC4-5D6E-409C-BE32-E72D297353CC}">
                  <c16:uniqueId val="{00000002-7A08-40E9-A3F6-17E221B7A795}"/>
                </c:ext>
              </c:extLst>
            </c:dLbl>
            <c:dLbl>
              <c:idx val="3"/>
              <c:tx>
                <c:strRef>
                  <c:f>Daten_Diagramme!$D$17</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{CB9A0EA8-9CF6-47BB-987E-7A847C21CCCF}</c15:txfldGUID>
                      <c15:f>Daten_Diagramme!$D$17</c15:f>
                      <c15:dlblFieldTableCache>
                        <c:ptCount val="1"/>
                        <c:pt idx="0">
                          <c:v>3.4</c:v>
                        </c:pt>
                      </c15:dlblFieldTableCache>
                    </c15:dlblFTEntry>
                  </c15:dlblFieldTable>
                  <c15:showDataLabelsRange val="0"/>
                </c:ext>
                <c:ext xmlns:c16="http://schemas.microsoft.com/office/drawing/2014/chart" uri="{C3380CC4-5D6E-409C-BE32-E72D297353CC}">
                  <c16:uniqueId val="{00000003-7A08-40E9-A3F6-17E221B7A795}"/>
                </c:ext>
              </c:extLst>
            </c:dLbl>
            <c:dLbl>
              <c:idx val="4"/>
              <c:tx>
                <c:strRef>
                  <c:f>Daten_Diagramme!$D$18</c:f>
                  <c:strCache>
                    <c:ptCount val="1"/>
                    <c:pt idx="0">
                      <c:v>14.8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{197621EF-57F4-4B02-9396-2AFD846B1226}</c15:txfldGUID>
                      <c15:f>Daten_Diagramme!$D$18</c15:f>
                      <c15:dlblFieldTableCache>
                        <c:ptCount val="1"/>
                        <c:pt idx="0">
                          <c:v>14.8</c:v>
                        </c:pt>
                      </c15:dlblFieldTableCache>
                    </c15:dlblFTEntry>
                  </c15:dlblFieldTable>
                  <c15:showDataLabelsRange val="0"/>
                </c:ext>
                <c:ext xmlns:c16="http://schemas.microsoft.com/office/drawing/2014/chart" uri="{C3380CC4-5D6E-409C-BE32-E72D297353CC}">
                  <c16:uniqueId val="{00000004-7A08-40E9-A3F6-17E221B7A795}"/>
                </c:ext>
              </c:extLst>
            </c:dLbl>
            <c:dLbl>
              <c:idx val="5"/>
              <c:tx>
                <c:strRef>
                  <c:f>Daten_Diagramme!$D$19</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{A1D22A77-B41A-4C8C-8797-C002148D447E}</c15:txfldGUID>
                      <c15:f>Daten_Diagramme!$D$19</c15:f>
                      <c15:dlblFieldTableCache>
                        <c:ptCount val="1"/>
                        <c:pt idx="0">
                          <c:v>1.3</c:v>
                        </c:pt>
                      </c15:dlblFieldTableCache>
                    </c15:dlblFTEntry>
                  </c15:dlblFieldTable>
                  <c15:showDataLabelsRange val="0"/>
                </c:ext>
                <c:ext xmlns:c16="http://schemas.microsoft.com/office/drawing/2014/chart" uri="{C3380CC4-5D6E-409C-BE32-E72D297353CC}">
                  <c16:uniqueId val="{00000005-7A08-40E9-A3F6-17E221B7A795}"/>
                </c:ext>
              </c:extLst>
            </c:dLbl>
            <c:dLbl>
              <c:idx val="6"/>
              <c:tx>
                <c:strRef>
                  <c:f>Daten_Diagramme!$D$20</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{F65347A1-D5C3-48FB-BB88-BF0B2455C6AB}</c15:txfldGUID>
                      <c15:f>Daten_Diagramme!$D$20</c15:f>
                      <c15:dlblFieldTableCache>
                        <c:ptCount val="1"/>
                        <c:pt idx="0">
                          <c:v>0.3</c:v>
                        </c:pt>
                      </c15:dlblFieldTableCache>
                    </c15:dlblFTEntry>
                  </c15:dlblFieldTable>
                  <c15:showDataLabelsRange val="0"/>
                </c:ext>
                <c:ext xmlns:c16="http://schemas.microsoft.com/office/drawing/2014/chart" uri="{C3380CC4-5D6E-409C-BE32-E72D297353CC}">
                  <c16:uniqueId val="{00000006-7A08-40E9-A3F6-17E221B7A795}"/>
                </c:ext>
              </c:extLst>
            </c:dLbl>
            <c:dLbl>
              <c:idx val="7"/>
              <c:tx>
                <c:strRef>
                  <c:f>Daten_Diagramme!$D$21</c:f>
                  <c:strCache>
                    <c:ptCount val="1"/>
                    <c:pt idx="0">
                      <c:v>3.6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{D75CA02C-4F32-4B51-A9D7-6B4B47127660}</c15:txfldGUID>
                      <c15:f>Daten_Diagramme!$D$21</c15:f>
                      <c15:dlblFieldTableCache>
                        <c:ptCount val="1"/>
                        <c:pt idx="0">
                          <c:v>3.6</c:v>
                        </c:pt>
                      </c15:dlblFieldTableCache>
                    </c15:dlblFTEntry>
                  </c15:dlblFieldTable>
                  <c15:showDataLabelsRange val="0"/>
                </c:ext>
                <c:ext xmlns:c16="http://schemas.microsoft.com/office/drawing/2014/chart" uri="{C3380CC4-5D6E-409C-BE32-E72D297353CC}">
                  <c16:uniqueId val="{00000007-7A08-40E9-A3F6-17E221B7A795}"/>
                </c:ext>
              </c:extLst>
            </c:dLbl>
            <c:dLbl>
              <c:idx val="8"/>
              <c:tx>
                <c:strRef>
                  <c:f>Daten_Diagramme!$D$22</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{FDAC9798-1879-4410-B145-D8D9AD6C8752}</c15:txfldGUID>
                      <c15:f>Daten_Diagramme!$D$22</c15:f>
                      <c15:dlblFieldTableCache>
                        <c:ptCount val="1"/>
                        <c:pt idx="0">
                          <c:v>1.3</c:v>
                        </c:pt>
                      </c15:dlblFieldTableCache>
                    </c15:dlblFTEntry>
                  </c15:dlblFieldTable>
                  <c15:showDataLabelsRange val="0"/>
                </c:ext>
                <c:ext xmlns:c16="http://schemas.microsoft.com/office/drawing/2014/chart" uri="{C3380CC4-5D6E-409C-BE32-E72D297353CC}">
                  <c16:uniqueId val="{00000008-7A08-40E9-A3F6-17E221B7A795}"/>
                </c:ext>
              </c:extLst>
            </c:dLbl>
            <c:dLbl>
              <c:idx val="9"/>
              <c:tx>
                <c:strRef>
                  <c:f>Daten_Diagramme!$D$23</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{59A11808-0F3F-4608-AD5E-2FD45810B6E0}</c15:txfldGUID>
                      <c15:f>Daten_Diagramme!$D$23</c15:f>
                      <c15:dlblFieldTableCache>
                        <c:ptCount val="1"/>
                        <c:pt idx="0">
                          <c:v>-2.9</c:v>
                        </c:pt>
                      </c15:dlblFieldTableCache>
                    </c15:dlblFTEntry>
                  </c15:dlblFieldTable>
                  <c15:showDataLabelsRange val="0"/>
                </c:ext>
                <c:ext xmlns:c16="http://schemas.microsoft.com/office/drawing/2014/chart" uri="{C3380CC4-5D6E-409C-BE32-E72D297353CC}">
                  <c16:uniqueId val="{00000009-7A08-40E9-A3F6-17E221B7A795}"/>
                </c:ext>
              </c:extLst>
            </c:dLbl>
            <c:dLbl>
              <c:idx val="10"/>
              <c:tx>
                <c:strRef>
                  <c:f>Daten_Diagramme!$D$24</c:f>
                  <c:strCache>
                    <c:ptCount val="1"/>
                    <c:pt idx="0">
                      <c:v>-1.3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{E82DD85D-6CA7-44EE-820B-C6B2EC21CB33}</c15:txfldGUID>
                      <c15:f>Daten_Diagramme!$D$24</c15:f>
                      <c15:dlblFieldTableCache>
                        <c:ptCount val="1"/>
                        <c:pt idx="0">
                          <c:v>-1.3</c:v>
                        </c:pt>
                      </c15:dlblFieldTableCache>
                    </c15:dlblFTEntry>
                  </c15:dlblFieldTable>
                  <c15:showDataLabelsRange val="0"/>
                </c:ext>
                <c:ext xmlns:c16="http://schemas.microsoft.com/office/drawing/2014/chart" uri="{C3380CC4-5D6E-409C-BE32-E72D297353CC}">
                  <c16:uniqueId val="{0000000A-7A08-40E9-A3F6-17E221B7A795}"/>
                </c:ext>
              </c:extLst>
            </c:dLbl>
            <c:dLbl>
              <c:idx val="11"/>
              <c:tx>
                <c:strRef>
                  <c:f>Daten_Diagramme!$D$25</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{675A3D74-026D-4CEE-970C-2FE2C08CEA7C}</c15:txfldGUID>
                      <c15:f>Daten_Diagramme!$D$25</c15:f>
                      <c15:dlblFieldTableCache>
                        <c:ptCount val="1"/>
                        <c:pt idx="0">
                          <c:v>0.7</c:v>
                        </c:pt>
                      </c15:dlblFieldTableCache>
                    </c15:dlblFTEntry>
                  </c15:dlblFieldTable>
                  <c15:showDataLabelsRange val="0"/>
                </c:ext>
                <c:ext xmlns:c16="http://schemas.microsoft.com/office/drawing/2014/chart" uri="{C3380CC4-5D6E-409C-BE32-E72D297353CC}">
                  <c16:uniqueId val="{0000000B-7A08-40E9-A3F6-17E221B7A795}"/>
                </c:ext>
              </c:extLst>
            </c:dLbl>
            <c:dLbl>
              <c:idx val="12"/>
              <c:tx>
                <c:strRef>
                  <c:f>Daten_Diagramme!$D$26</c:f>
                  <c:strCache>
                    <c:ptCount val="1"/>
                    <c:pt idx="0">
                      <c:v>-6.5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{663B2EA1-DDC6-4FC6-B0B4-4C8E95449BAF}</c15:txfldGUID>
                      <c15:f>Daten_Diagramme!$D$26</c15:f>
                      <c15:dlblFieldTableCache>
                        <c:ptCount val="1"/>
                        <c:pt idx="0">
                          <c:v>-6.5</c:v>
                        </c:pt>
                      </c15:dlblFieldTableCache>
                    </c15:dlblFTEntry>
                  </c15:dlblFieldTable>
                  <c15:showDataLabelsRange val="0"/>
                </c:ext>
                <c:ext xmlns:c16="http://schemas.microsoft.com/office/drawing/2014/chart" uri="{C3380CC4-5D6E-409C-BE32-E72D297353CC}">
                  <c16:uniqueId val="{0000000C-7A08-40E9-A3F6-17E221B7A795}"/>
                </c:ext>
              </c:extLst>
            </c:dLbl>
            <c:dLbl>
              <c:idx val="13"/>
              <c:tx>
                <c:strRef>
                  <c:f>Daten_Diagramme!$D$27</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{FC20B575-F3A3-4B9D-9ED2-96C983553D5E}</c15:txfldGUID>
                      <c15:f>Daten_Diagramme!$D$27</c15:f>
                      <c15:dlblFieldTableCache>
                        <c:ptCount val="1"/>
                        <c:pt idx="0">
                          <c:v>-0.5</c:v>
                        </c:pt>
                      </c15:dlblFieldTableCache>
                    </c15:dlblFTEntry>
                  </c15:dlblFieldTable>
                  <c15:showDataLabelsRange val="0"/>
                </c:ext>
                <c:ext xmlns:c16="http://schemas.microsoft.com/office/drawing/2014/chart" uri="{C3380CC4-5D6E-409C-BE32-E72D297353CC}">
                  <c16:uniqueId val="{0000000D-7A08-40E9-A3F6-17E221B7A795}"/>
                </c:ext>
              </c:extLst>
            </c:dLbl>
            <c:dLbl>
              <c:idx val="14"/>
              <c:tx>
                <c:strRef>
                  <c:f>Daten_Diagramme!$D$28</c:f>
                  <c:strCache>
                    <c:ptCount val="1"/>
                    <c:pt idx="0">
                      <c:v>9.2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{1F3F1FF9-5335-49FB-BAEE-969682E99431}</c15:txfldGUID>
                      <c15:f>Daten_Diagramme!$D$28</c15:f>
                      <c15:dlblFieldTableCache>
                        <c:ptCount val="1"/>
                        <c:pt idx="0">
                          <c:v>9.2</c:v>
                        </c:pt>
                      </c15:dlblFieldTableCache>
                    </c15:dlblFTEntry>
                  </c15:dlblFieldTable>
                  <c15:showDataLabelsRange val="0"/>
                </c:ext>
                <c:ext xmlns:c16="http://schemas.microsoft.com/office/drawing/2014/chart" uri="{C3380CC4-5D6E-409C-BE32-E72D297353CC}">
                  <c16:uniqueId val="{0000000E-7A08-40E9-A3F6-17E221B7A795}"/>
                </c:ext>
              </c:extLst>
            </c:dLbl>
            <c:dLbl>
              <c:idx val="15"/>
              <c:tx>
                <c:strRef>
                  <c:f>Daten_Diagramme!$D$29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{6E11333A-66C9-46A1-9EF9-60CE1BC1D2F4}</c15:txfldGUID>
                      <c15:f>Daten_Diagramme!$D$29</c15:f>
                      <c15:dlblFieldTableCache>
                        <c:ptCount val="1"/>
                      </c15:dlblFieldTableCache>
                    </c15:dlblFTEntry>
                  </c15:dlblFieldTable>
                  <c15:showDataLabelsRange val="0"/>
                </c:ext>
                <c:ext xmlns:c16="http://schemas.microsoft.com/office/drawing/2014/chart" uri="{C3380CC4-5D6E-409C-BE32-E72D297353CC}">
                  <c16:uniqueId val="{0000000F-7A08-40E9-A3F6-17E221B7A795}"/>
                </c:ext>
              </c:extLst>
            </c:dLbl>
            <c:dLbl>
              <c:idx val="16"/>
              <c:tx>
                <c:strRef>
                  <c:f>Daten_Diagramme!$D$30</c:f>
                  <c:strCache>
                    <c:ptCount val="1"/>
                    <c:pt idx="0">
                      <c:v>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{89B61FA7-628D-4C2B-A89B-6E5B4D75F778}</c15:txfldGUID>
                      <c15:f>Daten_Diagramme!$D$30</c15:f>
                      <c15:dlblFieldTableCache>
                        <c:ptCount val="1"/>
                        <c:pt idx="0">
                          <c:v>3.7</c:v>
                        </c:pt>
                      </c15:dlblFieldTableCache>
                    </c15:dlblFTEntry>
                  </c15:dlblFieldTable>
                  <c15:showDataLabelsRange val="0"/>
                </c:ext>
                <c:ext xmlns:c16="http://schemas.microsoft.com/office/drawing/2014/chart" uri="{C3380CC4-5D6E-409C-BE32-E72D297353CC}">
                  <c16:uniqueId val="{00000010-7A08-40E9-A3F6-17E221B7A795}"/>
                </c:ext>
              </c:extLst>
            </c:dLbl>
            <c:dLbl>
              <c:idx val="17"/>
              <c:tx>
                <c:strRef>
                  <c:f>Daten_Diagramme!$D$31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{1527EFD9-2FE5-428D-8E15-B01C81BFA90F}</c15:txfldGUID>
                      <c15:f>Daten_Diagramme!$D$31</c15:f>
                      <c15:dlblFieldTableCache>
                        <c:ptCount val="1"/>
                      </c15:dlblFieldTableCache>
                    </c15:dlblFTEntry>
                  </c15:dlblFieldTable>
                  <c15:showDataLabelsRange val="0"/>
                </c:ext>
                <c:ext xmlns:c16="http://schemas.microsoft.com/office/drawing/2014/chart" uri="{C3380CC4-5D6E-409C-BE32-E72D297353CC}">
                  <c16:uniqueId val="{00000011-7A08-40E9-A3F6-17E221B7A795}"/>
                </c:ext>
              </c:extLst>
            </c:dLbl>
            <c:dLbl>
              <c:idx val="18"/>
              <c:tx>
                <c:strRef>
                  <c:f>Daten_Diagramme!$D$32</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{ED81D117-0988-4FE4-84BB-F7F578BDE7FA}</c15:txfldGUID>
                      <c15:f>Daten_Diagramme!$D$32</c15:f>
                      <c15:dlblFieldTableCache>
                        <c:ptCount val="1"/>
                        <c:pt idx="0">
                          <c:v>3.3</c:v>
                        </c:pt>
                      </c15:dlblFieldTableCache>
                    </c15:dlblFTEntry>
                  </c15:dlblFieldTable>
                  <c15:showDataLabelsRange val="0"/>
                </c:ext>
                <c:ext xmlns:c16="http://schemas.microsoft.com/office/drawing/2014/chart" uri="{C3380CC4-5D6E-409C-BE32-E72D297353CC}">
                  <c16:uniqueId val="{00000012-7A08-40E9-A3F6-17E221B7A795}"/>
                </c:ext>
              </c:extLst>
            </c:dLbl>
            <c:dLbl>
              <c:idx val="19"/>
              <c:tx>
                <c:strRef>
                  <c:f>Daten_Diagramme!$D$33</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{9BEA4AFF-9F51-4600-A2F2-C9FBBD3B052F}</c15:txfldGUID>
                      <c15:f>Daten_Diagramme!$D$33</c15:f>
                      <c15:dlblFieldTableCache>
                        <c:ptCount val="1"/>
                        <c:pt idx="0">
                          <c:v>2.0</c:v>
                        </c:pt>
                      </c15:dlblFieldTableCache>
                    </c15:dlblFTEntry>
                  </c15:dlblFieldTable>
                  <c15:showDataLabelsRange val="0"/>
                </c:ext>
                <c:ext xmlns:c16="http://schemas.microsoft.com/office/drawing/2014/chart" uri="{C3380CC4-5D6E-409C-BE32-E72D297353CC}">
                  <c16:uniqueId val="{00000013-7A08-40E9-A3F6-17E221B7A795}"/>
                </c:ext>
              </c:extLst>
            </c:dLbl>
            <c:dLbl>
              <c:idx val="20"/>
              <c:tx>
                <c:strRef>
                  <c:f>Daten_Diagramme!$D$34</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{921101EA-DC4F-4CB3-B795-53EE2DF6FF19}</c15:txfldGUID>
                      <c15:f>Daten_Diagramme!$D$34</c15:f>
                      <c15:dlblFieldTableCache>
                        <c:ptCount val="1"/>
                        <c:pt idx="0">
                          <c:v>1.5</c:v>
                        </c:pt>
                      </c15:dlblFieldTableCache>
                    </c15:dlblFTEntry>
                  </c15:dlblFieldTable>
                  <c15:showDataLabelsRange val="0"/>
                </c:ext>
                <c:ext xmlns:c16="http://schemas.microsoft.com/office/drawing/2014/chart" uri="{C3380CC4-5D6E-409C-BE32-E72D297353CC}">
                  <c16:uniqueId val="{00000014-7A08-40E9-A3F6-17E221B7A795}"/>
                </c:ext>
              </c:extLst>
            </c:dLbl>
            <c:dLbl>
              <c:idx val="21"/>
              <c:tx>
                <c:strRef>
                  <c:f>Daten_Diagramme!$D$35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{46B0546C-42F2-46FA-8B96-3A75AAED7156}</c15:txfldGUID>
                      <c15:f>Daten_Diagramme!$D$35</c15:f>
                      <c15:dlblFieldTableCache>
                        <c:ptCount val="1"/>
                        <c:pt idx="0">
                          <c:v>0.0</c:v>
                        </c:pt>
                      </c15:dlblFieldTableCache>
                    </c15:dlblFTEntry>
                  </c15:dlblFieldTable>
                  <c15:showDataLabelsRange val="0"/>
                </c:ext>
                <c:ext xmlns:c16="http://schemas.microsoft.com/office/drawing/2014/chart" uri="{C3380CC4-5D6E-409C-BE32-E72D297353CC}">
                  <c16:uniqueId val="{00000015-7A08-40E9-A3F6-17E221B7A795}"/>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{60C6CEEB-6C6A-448A-8C53-E5651713DBC4}</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7A08-40E9-A3F6-17E221B7A795}"/>
                </c:ext>
              </c:extLst>
            </c:dLbl>
            <c:dLbl>
              <c:idx val="23"/>
              <c:tx>
                <c:strRef>
                  <c:f>Daten_Diagramme!$D$37</c:f>
                  <c:strCache>
                    <c:ptCount val="1"/>
                    <c:pt idx="0">
                      <c:v>5.9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{51C80FDD-6E3D-4FA7-9C42-3C09E5AD3AF9}</c15:txfldGUID>
                      <c15:f>Daten_Diagramme!$D$37</c15:f>
                      <c15:dlblFieldTableCache>
                        <c:ptCount val="1"/>
                        <c:pt idx="0">
                          <c:v>5.9</c:v>
                        </c:pt>
                      </c15:dlblFieldTableCache>
                    </c15:dlblFTEntry>
                  </c15:dlblFieldTable>
                  <c15:showDataLabelsRange val="0"/>
                </c:ext>
                <c:ext xmlns:c16="http://schemas.microsoft.com/office/drawing/2014/chart" uri="{C3380CC4-5D6E-409C-BE32-E72D297353CC}">
                  <c16:uniqueId val="{00000017-7A08-40E9-A3F6-17E221B7A795}"/>
                </c:ext>
              </c:extLst>
            </c:dLbl>
            <c:dLbl>
              <c:idx val="24"/>
              <c:layout>
                <c:manualLayout>
                  <c:x val="4.7769028871392123E-3"/>
                  <c:y val="-4.6876052205785108E-5"/>
                </c:manualLayout>
              </c:layout>
              <c:tx>
                <c:strRef>
                  <c:f>Daten_Diagramme!$D$38</c:f>
                  <c:strCache>
                    <c:ptCount val="1"/>
                    <c:pt idx="0">
                      <c:v>2.3</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{5145CCBE-8FFD-41A7-94DB-9985EA37564A}</c15:txfldGUID>
                      <c15:f>Daten_Diagramme!$D$38</c15:f>
                      <c15:dlblFieldTableCache>
                        <c:ptCount val="1"/>
                        <c:pt idx="0">
                          <c:v>2.3</c:v>
                        </c:pt>
                      </c15:dlblFieldTableCache>
                    </c15:dlblFTEntry>
                  </c15:dlblFieldTable>
                  <c15:showDataLabelsRange val="0"/>
                </c:ext>
                <c:ext xmlns:c16="http://schemas.microsoft.com/office/drawing/2014/chart" uri="{C3380CC4-5D6E-409C-BE32-E72D297353CC}">
                  <c16:uniqueId val="{00000018-7A08-40E9-A3F6-17E221B7A795}"/>
                </c:ext>
              </c:extLst>
            </c:dLbl>
            <c:dLbl>
              <c:idx val="25"/>
              <c:tx>
                <c:strRef>
                  <c:f>Daten_Diagramme!$D$39</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{07DB9C01-7525-4742-B7DD-5204BCEC8460}</c15:txfldGUID>
                      <c15:f>Daten_Diagramme!$D$39</c15:f>
                      <c15:dlblFieldTableCache>
                        <c:ptCount val="1"/>
                        <c:pt idx="0">
                          <c:v>4.9</c:v>
                        </c:pt>
                      </c15:dlblFieldTableCache>
                    </c15:dlblFTEntry>
                  </c15:dlblFieldTable>
                  <c15:showDataLabelsRange val="0"/>
                </c:ext>
                <c:ext xmlns:c16="http://schemas.microsoft.com/office/drawing/2014/chart" uri="{C3380CC4-5D6E-409C-BE32-E72D297353CC}">
                  <c16:uniqueId val="{00000019-7A08-40E9-A3F6-17E221B7A795}"/>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{414F026E-8D7F-4DE6-835C-CA7EDFC07992}</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7A08-40E9-A3F6-17E221B7A795}"/>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{649D8D41-68CC-4454-B2EA-F10C30653151}</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7A08-40E9-A3F6-17E221B7A795}"/>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{A777E864-57A3-4599-975F-2608A600A067}</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7A08-40E9-A3F6-17E221B7A795}"/>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{2EBDF022-B501-4E17-8D4C-864A2C0F5CC1}</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7A08-40E9-A3F6-17E221B7A795}"/>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{FA24F81B-3BA9-40C4-A64A-6B4EE8D626B0}</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7A08-40E9-A3F6-17E221B7A795}"/>
                </c:ext>
              </c:extLst>
            </c:dLbl>
            <c:dLbl>
              <c:idx val="31"/>
              <c:tx>
                <c:strRef>
                  <c:f>Daten_Diagramme!$D$45</c:f>
                  <c:strCache>
                    <c:ptCount val="1"/>
                    <c:pt idx="0">
                      <c:v>4.9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{68C2B850-3967-4DEE-AFA3-22CA19A6EC32}</c15:txfldGUID>
                      <c15:f>Daten_Diagramme!$D$45</c15:f>
                      <c15:dlblFieldTableCache>
                        <c:ptCount val="1"/>
                        <c:pt idx="0">
                          <c:v>4.9</c:v>
                        </c:pt>
                      </c15:dlblFieldTableCache>
                    </c15:dlblFTEntry>
                  </c15:dlblFieldTable>
                  <c15:showDataLabelsRange val="0"/>
                </c:ext>
                <c:ext xmlns:c16="http://schemas.microsoft.com/office/drawing/2014/chart" uri="{C3380CC4-5D6E-409C-BE32-E72D297353CC}">
                  <c16:uniqueId val="{0000001F-7A08-40E9-A3F6-17E221B7A795}"/>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4.3019924326925176</c:v>
                </c:pt>
                <c:pt idx="1">
                  <c:v>5.882352941176471</c:v>
                </c:pt>
                <c:pt idx="2">
                  <c:v>-3.0845771144278609</c:v>
                </c:pt>
                <c:pt idx="3">
                  <c:v>3.4468438538205981</c:v>
                </c:pt>
                <c:pt idx="4">
                  <c:v>14.849187935034802</c:v>
                </c:pt>
                <c:pt idx="5">
                  <c:v>1.2715033657442034</c:v>
                </c:pt>
                <c:pt idx="6">
                  <c:v>0.3125</c:v>
                </c:pt>
                <c:pt idx="7">
                  <c:v>3.5517873510540787</c:v>
                </c:pt>
                <c:pt idx="8">
                  <c:v>1.3265306122448979</c:v>
                </c:pt>
                <c:pt idx="9">
                  <c:v>-2.8776978417266186</c:v>
                </c:pt>
                <c:pt idx="10">
                  <c:v>-1.3315579227696406</c:v>
                </c:pt>
                <c:pt idx="11">
                  <c:v>0.708502024291498</c:v>
                </c:pt>
                <c:pt idx="12">
                  <c:v>-6.4954682779456192</c:v>
                </c:pt>
                <c:pt idx="13">
                  <c:v>-0.47427946005107624</c:v>
                </c:pt>
                <c:pt idx="14">
                  <c:v>9.2355280600972165</c:v>
                </c:pt>
                <c:pt idx="15">
                  <c:v>84.496124031007753</c:v>
                </c:pt>
                <c:pt idx="16">
                  <c:v>3.6729857819905214</c:v>
                </c:pt>
                <c:pt idx="17">
                  <c:v>52.787370498273312</c:v>
                </c:pt>
                <c:pt idx="18">
                  <c:v>3.3184005309440852</c:v>
                </c:pt>
                <c:pt idx="19">
                  <c:v>1.9887429643527204</c:v>
                </c:pt>
                <c:pt idx="20">
                  <c:v>1.4718614718614718</c:v>
                </c:pt>
                <c:pt idx="21">
                  <c:v>0</c:v>
                </c:pt>
                <c:pt idx="23">
                  <c:v>5.882352941176471</c:v>
                </c:pt>
                <c:pt idx="24">
                  <c:v>2.3145665773011617</c:v>
                </c:pt>
                <c:pt idx="25">
                  <c:v>4.945532506663576</c:v>
                </c:pt>
              </c:numCache>
            </c:numRef>
          </c:val>
          <c:extLst>
            <c:ext xmlns:c16="http://schemas.microsoft.com/office/drawing/2014/chart" uri="{C3380CC4-5D6E-409C-BE32-E72D297353CC}">
              <c16:uniqueId val="{00000020-7A08-40E9-A3F6-17E221B7A795}"/>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{5D7F7ACE-EC30-4C01-B876-5C50F1E76DEE}</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7A08-40E9-A3F6-17E221B7A795}"/>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{3F94A8B1-8A22-4643-8143-B3C111EFAE41}</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7A08-40E9-A3F6-17E221B7A795}"/>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{28B7453F-69A0-4B9C-886F-6CEC8BFCD441}</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7A08-40E9-A3F6-17E221B7A795}"/>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{6D8122BD-C739-4945-8FE4-3197B3E57D0E}</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7A08-40E9-A3F6-17E221B7A795}"/>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{85376FAC-C416-4C0B-8D10-76929DCC4440}</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7A08-40E9-A3F6-17E221B7A795}"/>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{AD837EE2-FFEB-40EF-B5DA-D7BDBEAF02EE}</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7A08-40E9-A3F6-17E221B7A795}"/>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{1C6FDCC9-3E88-42F9-9FD2-07401B7615CF}</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7A08-40E9-A3F6-17E221B7A795}"/>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{4542511B-E802-4300-B04B-388F60392DA8}</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7A08-40E9-A3F6-17E221B7A795}"/>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{7EF658FA-8AD0-4072-AB12-F942ED73E7FB}</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7A08-40E9-A3F6-17E221B7A795}"/>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{6D8B0952-4090-4E41-9605-75948CF06E84}</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7A08-40E9-A3F6-17E221B7A795}"/>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{30F306AE-FCDD-46B3-AFE4-BC251311289D}</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7A08-40E9-A3F6-17E221B7A795}"/>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{7BE1E83F-756A-4A39-9DA6-BCD52DD3BF9C}</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7A08-40E9-A3F6-17E221B7A795}"/>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{AAE0CB94-76C3-4A39-96C1-031BB639C184}</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7A08-40E9-A3F6-17E221B7A795}"/>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{5BD73FFB-1E75-4747-994A-FE40682E9971}</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7A08-40E9-A3F6-17E221B7A795}"/>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{2DE0F420-7C38-4819-A15E-9C962BF1D3CC}</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7A08-40E9-A3F6-17E221B7A795}"/>
                </c:ext>
              </c:extLst>
            </c:dLbl>
            <c:dLbl>
              <c:idx val="15"/>
              <c:tx>
                <c:strRef>
                  <c:f>Daten_Diagramme!$F$29</c:f>
                  <c:strCache>
                    <c:ptCount val="1"/>
                    <c:pt idx="0">
                      <c:v>&gt; 50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{7F1F6B3D-F5CE-4957-BC98-56C707A0FA65}</c15:txfldGUID>
                      <c15:f>Daten_Diagramme!$F$29</c15:f>
                      <c15:dlblFieldTableCache>
                        <c:ptCount val="1"/>
                        <c:pt idx="0">
                          <c:v>&gt; 50</c:v>
                        </c:pt>
                      </c15:dlblFieldTableCache>
                    </c15:dlblFTEntry>
                  </c15:dlblFieldTable>
                  <c15:showDataLabelsRange val="0"/>
                </c:ext>
                <c:ext xmlns:c16="http://schemas.microsoft.com/office/drawing/2014/chart" uri="{C3380CC4-5D6E-409C-BE32-E72D297353CC}">
                  <c16:uniqueId val="{00000030-7A08-40E9-A3F6-17E221B7A795}"/>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{4BD90C6E-FB92-4CEB-AA16-25BB16977EDA}</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7A08-40E9-A3F6-17E221B7A795}"/>
                </c:ext>
              </c:extLst>
            </c:dLbl>
            <c:dLbl>
              <c:idx val="17"/>
              <c:tx>
                <c:strRef>
                  <c:f>Daten_Diagramme!$F$31</c:f>
                  <c:strCache>
                    <c:ptCount val="1"/>
                    <c:pt idx="0">
                      <c:v>&gt; 50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{2E6708A5-218F-4C52-BC5C-946F5DC0EEE4}</c15:txfldGUID>
                      <c15:f>Daten_Diagramme!$F$31</c15:f>
                      <c15:dlblFieldTableCache>
                        <c:ptCount val="1"/>
                        <c:pt idx="0">
                          <c:v>&gt; 50</c:v>
                        </c:pt>
                      </c15:dlblFieldTableCache>
                    </c15:dlblFTEntry>
                  </c15:dlblFieldTable>
                  <c15:showDataLabelsRange val="0"/>
                </c:ext>
                <c:ext xmlns:c16="http://schemas.microsoft.com/office/drawing/2014/chart" uri="{C3380CC4-5D6E-409C-BE32-E72D297353CC}">
                  <c16:uniqueId val="{00000032-7A08-40E9-A3F6-17E221B7A795}"/>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{A047CCCB-DE22-4A12-9D0E-C74DDB29AD59}</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7A08-40E9-A3F6-17E221B7A795}"/>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{9B463753-C7B6-4D31-AAB9-0E5505B753C9}</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7A08-40E9-A3F6-17E221B7A795}"/>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{2B480F48-0698-4951-8A5E-1B8716505D7F}</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7A08-40E9-A3F6-17E221B7A795}"/>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{B19370BE-A67C-4AB8-81F6-0BE5E90ADA69}</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7A08-40E9-A3F6-17E221B7A795}"/>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{843E2075-85E0-44E6-AA1C-64F35B2DD0D1}</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7A08-40E9-A3F6-17E221B7A795}"/>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{A8870D13-4EC0-4720-B039-61905528566F}</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7A08-40E9-A3F6-17E221B7A795}"/>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{F15D5A2D-F7B1-49F5-94C1-9AC3ECDBD8B9}</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7A08-40E9-A3F6-17E221B7A795}"/>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{C89346C8-B385-4C4D-AD0A-4EA2A0A4E6AC}</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7A08-40E9-A3F6-17E221B7A795}"/>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{6864E009-5E44-4B88-94CF-5D8EFA865E6A}</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7A08-40E9-A3F6-17E221B7A795}"/>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{880C07F4-D3F4-4A60-BB8E-B44C9CD74FD8}</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7A08-40E9-A3F6-17E221B7A795}"/>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{C298F677-AB3D-439B-B7C4-9A563342D585}</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7A08-40E9-A3F6-17E221B7A795}"/>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{E4C1C84B-57FE-454A-A547-E7656F69B745}</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7A08-40E9-A3F6-17E221B7A795}"/>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{A46B0AA5-0433-47FD-B99E-422F2650C57D}</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7A08-40E9-A3F6-17E221B7A795}"/>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{9A7BD4E4-5356-4906-AD01-F2A419FFE7A4}</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7A08-40E9-A3F6-17E221B7A795}"/>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-0.75</c:v>
                </c:pt>
                <c:pt idx="16">
                  <c:v>0</c:v>
                </c:pt>
                <c:pt idx="17">
                  <c:v>-0.75</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7A08-40E9-A3F6-17E221B7A795}"/>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45</c:v>
                </c:pt>
                <c:pt idx="16">
                  <c:v>#N/A</c:v>
                </c:pt>
                <c:pt idx="17">
                  <c:v>45</c:v>
                </c:pt>
                <c:pt idx="18">
                  <c:v>#N/A</c:v>
                </c:pt>
                <c:pt idx="19">
                  <c:v>#N/A</c:v>
                </c:pt>
                <c:pt idx="20">
                  <c:v>#N/A</c:v>
                </c:pt>
                <c:pt idx="21">
                  <c:v>#N/A</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160</c:v>
                </c:pt>
                <c:pt idx="16">
                  <c:v>#N/A</c:v>
                </c:pt>
                <c:pt idx="17">
                  <c:v>180</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7A08-40E9-A3F6-17E221B7A795}"/>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{C31C9294-9A8E-461B-BAD7-6819940922D5}</c15:txfldGUID>
                      <c15:f>Daten_Diagramme!$E$14</c15:f>
                      <c15:dlblFieldTableCache>
                        <c:ptCount val="1"/>
                        <c:pt idx="0">
                          <c:v>-2.5</c:v>
                        </c:pt>
                      </c15:dlblFieldTableCache>
                    </c15:dlblFTEntry>
                  </c15:dlblFieldTable>
                  <c15:showDataLabelsRange val="0"/>
                </c:ext>
                <c:ext xmlns:c16="http://schemas.microsoft.com/office/drawing/2014/chart" uri="{C3380CC4-5D6E-409C-BE32-E72D297353CC}">
                  <c16:uniqueId val="{00000000-1284-439B-89C1-C011E0E821B6}"/>
                </c:ext>
              </c:extLst>
            </c:dLbl>
            <c:dLbl>
              <c:idx val="1"/>
              <c:tx>
                <c:strRef>
                  <c:f>Daten_Diagramme!$E$15</c:f>
                  <c:strCache>
                    <c:ptCount val="1"/>
                    <c:pt idx="0">
                      <c:v>-11.8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{18C49411-C232-475E-8F68-FDC7B32AD6F9}</c15:txfldGUID>
                      <c15:f>Daten_Diagramme!$E$15</c15:f>
                      <c15:dlblFieldTableCache>
                        <c:ptCount val="1"/>
                        <c:pt idx="0">
                          <c:v>-11.8</c:v>
                        </c:pt>
                      </c15:dlblFieldTableCache>
                    </c15:dlblFTEntry>
                  </c15:dlblFieldTable>
                  <c15:showDataLabelsRange val="0"/>
                </c:ext>
                <c:ext xmlns:c16="http://schemas.microsoft.com/office/drawing/2014/chart" uri="{C3380CC4-5D6E-409C-BE32-E72D297353CC}">
                  <c16:uniqueId val="{00000001-1284-439B-89C1-C011E0E821B6}"/>
                </c:ext>
              </c:extLst>
            </c:dLbl>
            <c:dLbl>
              <c:idx val="2"/>
              <c:tx>
                <c:strRef>
                  <c:f>Daten_Diagramme!$E$16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{5C8F1EA7-D71E-408E-8307-825C41208FAF}</c15:txfldGUID>
                      <c15:f>Daten_Diagramme!$E$16</c15:f>
                      <c15:dlblFieldTableCache>
                        <c:ptCount val="1"/>
                        <c:pt idx="0">
                          <c:v>0.0</c:v>
                        </c:pt>
                      </c15:dlblFieldTableCache>
                    </c15:dlblFTEntry>
                  </c15:dlblFieldTable>
                  <c15:showDataLabelsRange val="0"/>
                </c:ext>
                <c:ext xmlns:c16="http://schemas.microsoft.com/office/drawing/2014/chart" uri="{C3380CC4-5D6E-409C-BE32-E72D297353CC}">
                  <c16:uniqueId val="{00000002-1284-439B-89C1-C011E0E821B6}"/>
                </c:ext>
              </c:extLst>
            </c:dLbl>
            <c:dLbl>
              <c:idx val="3"/>
              <c:tx>
                <c:strRef>
                  <c:f>Daten_Diagramme!$E$17</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{28DB58D9-B4C1-4EC0-9276-ACCDBAE79E58}</c15:txfldGUID>
                      <c15:f>Daten_Diagramme!$E$17</c15:f>
                      <c15:dlblFieldTableCache>
                        <c:ptCount val="1"/>
                        <c:pt idx="0">
                          <c:v>-0.2</c:v>
                        </c:pt>
                      </c15:dlblFieldTableCache>
                    </c15:dlblFTEntry>
                  </c15:dlblFieldTable>
                  <c15:showDataLabelsRange val="0"/>
                </c:ext>
                <c:ext xmlns:c16="http://schemas.microsoft.com/office/drawing/2014/chart" uri="{C3380CC4-5D6E-409C-BE32-E72D297353CC}">
                  <c16:uniqueId val="{00000003-1284-439B-89C1-C011E0E821B6}"/>
                </c:ext>
              </c:extLst>
            </c:dLbl>
            <c:dLbl>
              <c:idx val="4"/>
              <c:tx>
                <c:strRef>
                  <c:f>Daten_Diagramme!$E$18</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{A851A603-43BE-49BF-83A0-DA7CBF8D92F5}</c15:txfldGUID>
                      <c15:f>Daten_Diagramme!$E$18</c15:f>
                      <c15:dlblFieldTableCache>
                        <c:ptCount val="1"/>
                        <c:pt idx="0">
                          <c:v>1.7</c:v>
                        </c:pt>
                      </c15:dlblFieldTableCache>
                    </c15:dlblFTEntry>
                  </c15:dlblFieldTable>
                  <c15:showDataLabelsRange val="0"/>
                </c:ext>
                <c:ext xmlns:c16="http://schemas.microsoft.com/office/drawing/2014/chart" uri="{C3380CC4-5D6E-409C-BE32-E72D297353CC}">
                  <c16:uniqueId val="{00000004-1284-439B-89C1-C011E0E821B6}"/>
                </c:ext>
              </c:extLst>
            </c:dLbl>
            <c:dLbl>
              <c:idx val="5"/>
              <c:tx>
                <c:strRef>
                  <c:f>Daten_Diagramme!$E$19</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{7B5CBF1E-7C77-41AA-A793-BB82D1A7CF25}</c15:txfldGUID>
                      <c15:f>Daten_Diagramme!$E$19</c15:f>
                      <c15:dlblFieldTableCache>
                        <c:ptCount val="1"/>
                        <c:pt idx="0">
                          <c:v>-4.3</c:v>
                        </c:pt>
                      </c15:dlblFieldTableCache>
                    </c15:dlblFTEntry>
                  </c15:dlblFieldTable>
                  <c15:showDataLabelsRange val="0"/>
                </c:ext>
                <c:ext xmlns:c16="http://schemas.microsoft.com/office/drawing/2014/chart" uri="{C3380CC4-5D6E-409C-BE32-E72D297353CC}">
                  <c16:uniqueId val="{00000005-1284-439B-89C1-C011E0E821B6}"/>
                </c:ext>
              </c:extLst>
            </c:dLbl>
            <c:dLbl>
              <c:idx val="6"/>
              <c:tx>
                <c:strRef>
                  <c:f>Daten_Diagramme!$E$20</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{3FC84CCE-73E7-4211-8FE0-912AF86FBD14}</c15:txfldGUID>
                      <c15:f>Daten_Diagramme!$E$20</c15:f>
                      <c15:dlblFieldTableCache>
                        <c:ptCount val="1"/>
                        <c:pt idx="0">
                          <c:v>4.3</c:v>
                        </c:pt>
                      </c15:dlblFieldTableCache>
                    </c15:dlblFTEntry>
                  </c15:dlblFieldTable>
                  <c15:showDataLabelsRange val="0"/>
                </c:ext>
                <c:ext xmlns:c16="http://schemas.microsoft.com/office/drawing/2014/chart" uri="{C3380CC4-5D6E-409C-BE32-E72D297353CC}">
                  <c16:uniqueId val="{00000006-1284-439B-89C1-C011E0E821B6}"/>
                </c:ext>
              </c:extLst>
            </c:dLbl>
            <c:dLbl>
              <c:idx val="7"/>
              <c:tx>
                <c:strRef>
                  <c:f>Daten_Diagramme!$E$21</c:f>
                  <c:strCache>
                    <c:ptCount val="1"/>
                    <c:pt idx="0">
                      <c:v>7.4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{0312679C-34CA-4F90-AE2B-2DFD4CC80AA3}</c15:txfldGUID>
                      <c15:f>Daten_Diagramme!$E$21</c15:f>
                      <c15:dlblFieldTableCache>
                        <c:ptCount val="1"/>
                        <c:pt idx="0">
                          <c:v>7.4</c:v>
                        </c:pt>
                      </c15:dlblFieldTableCache>
                    </c15:dlblFTEntry>
                  </c15:dlblFieldTable>
                  <c15:showDataLabelsRange val="0"/>
                </c:ext>
                <c:ext xmlns:c16="http://schemas.microsoft.com/office/drawing/2014/chart" uri="{C3380CC4-5D6E-409C-BE32-E72D297353CC}">
                  <c16:uniqueId val="{00000007-1284-439B-89C1-C011E0E821B6}"/>
                </c:ext>
              </c:extLst>
            </c:dLbl>
            <c:dLbl>
              <c:idx val="8"/>
              <c:tx>
                <c:strRef>
                  <c:f>Daten_Diagramme!$E$22</c:f>
                  <c:strCache>
                    <c:ptCount val="1"/>
                    <c:pt idx="0">
                      <c:v>-2.3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{32239CDB-BB49-41BB-BAD9-2655BE3CA0B2}</c15:txfldGUID>
                      <c15:f>Daten_Diagramme!$E$22</c15:f>
                      <c15:dlblFieldTableCache>
                        <c:ptCount val="1"/>
                        <c:pt idx="0">
                          <c:v>-2.3</c:v>
                        </c:pt>
                      </c15:dlblFieldTableCache>
                    </c15:dlblFTEntry>
                  </c15:dlblFieldTable>
                  <c15:showDataLabelsRange val="0"/>
                </c:ext>
                <c:ext xmlns:c16="http://schemas.microsoft.com/office/drawing/2014/chart" uri="{C3380CC4-5D6E-409C-BE32-E72D297353CC}">
                  <c16:uniqueId val="{00000008-1284-439B-89C1-C011E0E821B6}"/>
                </c:ext>
              </c:extLst>
            </c:dLbl>
            <c:dLbl>
              <c:idx val="9"/>
              <c:tx>
                <c:strRef>
                  <c:f>Daten_Diagramme!$E$23</c:f>
                  <c:strCache>
                    <c:ptCount val="1"/>
                    <c:pt idx="0">
                      <c:v>-3.5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{7BD8D3E8-62C9-4B84-831F-DB9045E597BE}</c15:txfldGUID>
                      <c15:f>Daten_Diagramme!$E$23</c15:f>
                      <c15:dlblFieldTableCache>
                        <c:ptCount val="1"/>
                        <c:pt idx="0">
                          <c:v>-3.5</c:v>
                        </c:pt>
                      </c15:dlblFieldTableCache>
                    </c15:dlblFTEntry>
                  </c15:dlblFieldTable>
                  <c15:showDataLabelsRange val="0"/>
                </c:ext>
                <c:ext xmlns:c16="http://schemas.microsoft.com/office/drawing/2014/chart" uri="{C3380CC4-5D6E-409C-BE32-E72D297353CC}">
                  <c16:uniqueId val="{00000009-1284-439B-89C1-C011E0E821B6}"/>
                </c:ext>
              </c:extLst>
            </c:dLbl>
            <c:dLbl>
              <c:idx val="10"/>
              <c:tx>
                <c:strRef>
                  <c:f>Daten_Diagramme!$E$24</c:f>
                  <c:strCache>
                    <c:ptCount val="1"/>
                    <c:pt idx="0">
                      <c:v>-12.1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{B3C20950-8A54-4444-B746-9DCDD012EF9B}</c15:txfldGUID>
                      <c15:f>Daten_Diagramme!$E$24</c15:f>
                      <c15:dlblFieldTableCache>
                        <c:ptCount val="1"/>
                        <c:pt idx="0">
                          <c:v>-12.1</c:v>
                        </c:pt>
                      </c15:dlblFieldTableCache>
                    </c15:dlblFTEntry>
                  </c15:dlblFieldTable>
                  <c15:showDataLabelsRange val="0"/>
                </c:ext>
                <c:ext xmlns:c16="http://schemas.microsoft.com/office/drawing/2014/chart" uri="{C3380CC4-5D6E-409C-BE32-E72D297353CC}">
                  <c16:uniqueId val="{0000000A-1284-439B-89C1-C011E0E821B6}"/>
                </c:ext>
              </c:extLst>
            </c:dLbl>
            <c:dLbl>
              <c:idx val="11"/>
              <c:tx>
                <c:strRef>
                  <c:f>Daten_Diagramme!$E$25</c:f>
                  <c:strCache>
                    <c:ptCount val="1"/>
                    <c:pt idx="0">
                      <c:v>-21.3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{A1B76650-2C0D-4A46-8DDA-AB150EE6EB73}</c15:txfldGUID>
                      <c15:f>Daten_Diagramme!$E$25</c15:f>
                      <c15:dlblFieldTableCache>
                        <c:ptCount val="1"/>
                        <c:pt idx="0">
                          <c:v>-21.3</c:v>
                        </c:pt>
                      </c15:dlblFieldTableCache>
                    </c15:dlblFTEntry>
                  </c15:dlblFieldTable>
                  <c15:showDataLabelsRange val="0"/>
                </c:ext>
                <c:ext xmlns:c16="http://schemas.microsoft.com/office/drawing/2014/chart" uri="{C3380CC4-5D6E-409C-BE32-E72D297353CC}">
                  <c16:uniqueId val="{0000000B-1284-439B-89C1-C011E0E821B6}"/>
                </c:ext>
              </c:extLst>
            </c:dLbl>
            <c:dLbl>
              <c:idx val="12"/>
              <c:tx>
                <c:strRef>
                  <c:f>Daten_Diagramme!$E$26</c:f>
                  <c:strCache>
                    <c:ptCount val="1"/>
                    <c:pt idx="0">
                      <c:v>-8.8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{649CE3AE-502C-4B4A-A7C8-2033BC77AE76}</c15:txfldGUID>
                      <c15:f>Daten_Diagramme!$E$26</c15:f>
                      <c15:dlblFieldTableCache>
                        <c:ptCount val="1"/>
                        <c:pt idx="0">
                          <c:v>-8.8</c:v>
                        </c:pt>
                      </c15:dlblFieldTableCache>
                    </c15:dlblFTEntry>
                  </c15:dlblFieldTable>
                  <c15:showDataLabelsRange val="0"/>
                </c:ext>
                <c:ext xmlns:c16="http://schemas.microsoft.com/office/drawing/2014/chart" uri="{C3380CC4-5D6E-409C-BE32-E72D297353CC}">
                  <c16:uniqueId val="{0000000C-1284-439B-89C1-C011E0E821B6}"/>
                </c:ext>
              </c:extLst>
            </c:dLbl>
            <c:dLbl>
              <c:idx val="13"/>
              <c:tx>
                <c:strRef>
                  <c:f>Daten_Diagramme!$E$27</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{BAE78F20-3493-4DE8-ADCB-DF3F120BAFC5}</c15:txfldGUID>
                      <c15:f>Daten_Diagramme!$E$27</c15:f>
                      <c15:dlblFieldTableCache>
                        <c:ptCount val="1"/>
                        <c:pt idx="0">
                          <c:v>-1.4</c:v>
                        </c:pt>
                      </c15:dlblFieldTableCache>
                    </c15:dlblFTEntry>
                  </c15:dlblFieldTable>
                  <c15:showDataLabelsRange val="0"/>
                </c:ext>
                <c:ext xmlns:c16="http://schemas.microsoft.com/office/drawing/2014/chart" uri="{C3380CC4-5D6E-409C-BE32-E72D297353CC}">
                  <c16:uniqueId val="{0000000D-1284-439B-89C1-C011E0E821B6}"/>
                </c:ext>
              </c:extLst>
            </c:dLbl>
            <c:dLbl>
              <c:idx val="14"/>
              <c:tx>
                <c:strRef>
                  <c:f>Daten_Diagramme!$E$28</c:f>
                  <c:strCache>
                    <c:ptCount val="1"/>
                    <c:pt idx="0">
                      <c:v>5.1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{94615E42-2BDA-4764-AB7B-292DDF95AA78}</c15:txfldGUID>
                      <c15:f>Daten_Diagramme!$E$28</c15:f>
                      <c15:dlblFieldTableCache>
                        <c:ptCount val="1"/>
                        <c:pt idx="0">
                          <c:v>5.1</c:v>
                        </c:pt>
                      </c15:dlblFieldTableCache>
                    </c15:dlblFTEntry>
                  </c15:dlblFieldTable>
                  <c15:showDataLabelsRange val="0"/>
                </c:ext>
                <c:ext xmlns:c16="http://schemas.microsoft.com/office/drawing/2014/chart" uri="{C3380CC4-5D6E-409C-BE32-E72D297353CC}">
                  <c16:uniqueId val="{0000000E-1284-439B-89C1-C011E0E821B6}"/>
                </c:ext>
              </c:extLst>
            </c:dLbl>
            <c:dLbl>
              <c:idx val="15"/>
              <c:tx>
                <c:strRef>
                  <c:f>Daten_Diagramme!$E$29</c:f>
                  <c:strCache>
                    <c:ptCount val="1"/>
                    <c:pt idx="0">
                      <c:v>33.3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{03E6FF0A-FEEA-47AE-977E-6E3A574D6EBA}</c15:txfldGUID>
                      <c15:f>Daten_Diagramme!$E$29</c15:f>
                      <c15:dlblFieldTableCache>
                        <c:ptCount val="1"/>
                        <c:pt idx="0">
                          <c:v>33.3</c:v>
                        </c:pt>
                      </c15:dlblFieldTableCache>
                    </c15:dlblFTEntry>
                  </c15:dlblFieldTable>
                  <c15:showDataLabelsRange val="0"/>
                </c:ext>
                <c:ext xmlns:c16="http://schemas.microsoft.com/office/drawing/2014/chart" uri="{C3380CC4-5D6E-409C-BE32-E72D297353CC}">
                  <c16:uniqueId val="{0000000F-1284-439B-89C1-C011E0E821B6}"/>
                </c:ext>
              </c:extLst>
            </c:dLbl>
            <c:dLbl>
              <c:idx val="16"/>
              <c:tx>
                <c:strRef>
                  <c:f>Daten_Diagramme!$E$30</c:f>
                  <c:strCache>
                    <c:ptCount val="1"/>
                    <c:pt idx="0">
                      <c:v>41.7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{90BA0EEB-C656-45A5-AE1E-C1DBB8F3A9D8}</c15:txfldGUID>
                      <c15:f>Daten_Diagramme!$E$30</c15:f>
                      <c15:dlblFieldTableCache>
                        <c:ptCount val="1"/>
                        <c:pt idx="0">
                          <c:v>41.7</c:v>
                        </c:pt>
                      </c15:dlblFieldTableCache>
                    </c15:dlblFTEntry>
                  </c15:dlblFieldTable>
                  <c15:showDataLabelsRange val="0"/>
                </c:ext>
                <c:ext xmlns:c16="http://schemas.microsoft.com/office/drawing/2014/chart" uri="{C3380CC4-5D6E-409C-BE32-E72D297353CC}">
                  <c16:uniqueId val="{00000010-1284-439B-89C1-C011E0E821B6}"/>
                </c:ext>
              </c:extLst>
            </c:dLbl>
            <c:dLbl>
              <c:idx val="17"/>
              <c:tx>
                <c:strRef>
                  <c:f>Daten_Diagramme!$E$31</c:f>
                  <c:strCache>
                    <c:ptCount val="1"/>
                    <c:pt idx="0">
                      <c:v>13.7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{A29193B9-709F-4A71-B4B4-081D42024081}</c15:txfldGUID>
                      <c15:f>Daten_Diagramme!$E$31</c15:f>
                      <c15:dlblFieldTableCache>
                        <c:ptCount val="1"/>
                        <c:pt idx="0">
                          <c:v>13.7</c:v>
                        </c:pt>
                      </c15:dlblFieldTableCache>
                    </c15:dlblFTEntry>
                  </c15:dlblFieldTable>
                  <c15:showDataLabelsRange val="0"/>
                </c:ext>
                <c:ext xmlns:c16="http://schemas.microsoft.com/office/drawing/2014/chart" uri="{C3380CC4-5D6E-409C-BE32-E72D297353CC}">
                  <c16:uniqueId val="{00000011-1284-439B-89C1-C011E0E821B6}"/>
                </c:ext>
              </c:extLst>
            </c:dLbl>
            <c:dLbl>
              <c:idx val="18"/>
              <c:tx>
                <c:strRef>
                  <c:f>Daten_Diagramme!$E$32</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{62B13E40-389C-4059-9672-695816850F8B}</c15:txfldGUID>
                      <c15:f>Daten_Diagramme!$E$32</c15:f>
                      <c15:dlblFieldTableCache>
                        <c:ptCount val="1"/>
                        <c:pt idx="0">
                          <c:v>-3.8</c:v>
                        </c:pt>
                      </c15:dlblFieldTableCache>
                    </c15:dlblFTEntry>
                  </c15:dlblFieldTable>
                  <c15:showDataLabelsRange val="0"/>
                </c:ext>
                <c:ext xmlns:c16="http://schemas.microsoft.com/office/drawing/2014/chart" uri="{C3380CC4-5D6E-409C-BE32-E72D297353CC}">
                  <c16:uniqueId val="{00000012-1284-439B-89C1-C011E0E821B6}"/>
                </c:ext>
              </c:extLst>
            </c:dLbl>
            <c:dLbl>
              <c:idx val="19"/>
              <c:tx>
                <c:strRef>
                  <c:f>Daten_Diagramme!$E$33</c:f>
                  <c:strCache>
                    <c:ptCount val="1"/>
                    <c:pt idx="0">
                      <c:v>-5.9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{A6162E4D-F365-4461-A3A2-DAA9DC8FCFC3}</c15:txfldGUID>
                      <c15:f>Daten_Diagramme!$E$33</c15:f>
                      <c15:dlblFieldTableCache>
                        <c:ptCount val="1"/>
                        <c:pt idx="0">
                          <c:v>-5.9</c:v>
                        </c:pt>
                      </c15:dlblFieldTableCache>
                    </c15:dlblFTEntry>
                  </c15:dlblFieldTable>
                  <c15:showDataLabelsRange val="0"/>
                </c:ext>
                <c:ext xmlns:c16="http://schemas.microsoft.com/office/drawing/2014/chart" uri="{C3380CC4-5D6E-409C-BE32-E72D297353CC}">
                  <c16:uniqueId val="{00000013-1284-439B-89C1-C011E0E821B6}"/>
                </c:ext>
              </c:extLst>
            </c:dLbl>
            <c:dLbl>
              <c:idx val="20"/>
              <c:tx>
                <c:strRef>
                  <c:f>Daten_Diagramme!$E$34</c:f>
                  <c:strCache>
                    <c:ptCount val="1"/>
                    <c:pt idx="0">
                      <c:v>-4.8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{138B7C2F-5502-439E-B2A6-E1D486A5AC39}</c15:txfldGUID>
                      <c15:f>Daten_Diagramme!$E$34</c15:f>
                      <c15:dlblFieldTableCache>
                        <c:ptCount val="1"/>
                        <c:pt idx="0">
                          <c:v>-4.8</c:v>
                        </c:pt>
                      </c15:dlblFieldTableCache>
                    </c15:dlblFTEntry>
                  </c15:dlblFieldTable>
                  <c15:showDataLabelsRange val="0"/>
                </c:ext>
                <c:ext xmlns:c16="http://schemas.microsoft.com/office/drawing/2014/chart" uri="{C3380CC4-5D6E-409C-BE32-E72D297353CC}">
                  <c16:uniqueId val="{00000014-1284-439B-89C1-C011E0E821B6}"/>
                </c:ext>
              </c:extLst>
            </c:dLbl>
            <c:dLbl>
              <c:idx val="21"/>
              <c:tx>
                <c:strRef>
                  <c:f>Daten_Diagramme!$E$35</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{6E17BC4F-F87D-4C77-8667-AC9B7854CA28}</c15:txfldGUID>
                      <c15:f>Daten_Diagramme!$E$35</c15:f>
                      <c15:dlblFieldTableCache>
                        <c:ptCount val="1"/>
                        <c:pt idx="0">
                          <c:v>0.0</c:v>
                        </c:pt>
                      </c15:dlblFieldTableCache>
                    </c15:dlblFTEntry>
                  </c15:dlblFieldTable>
                  <c15:showDataLabelsRange val="0"/>
                </c:ext>
                <c:ext xmlns:c16="http://schemas.microsoft.com/office/drawing/2014/chart" uri="{C3380CC4-5D6E-409C-BE32-E72D297353CC}">
                  <c16:uniqueId val="{00000015-1284-439B-89C1-C011E0E821B6}"/>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{086347E4-6384-47B2-94E2-AD0CD77C4BF0}</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1284-439B-89C1-C011E0E821B6}"/>
                </c:ext>
              </c:extLst>
            </c:dLbl>
            <c:dLbl>
              <c:idx val="23"/>
              <c:tx>
                <c:strRef>
                  <c:f>Daten_Diagramme!$E$37</c:f>
                  <c:strCache>
                    <c:ptCount val="1"/>
                    <c:pt idx="0">
                      <c:v>-11.8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{BEE505F4-EC99-45B6-87D4-92E57942A947}</c15:txfldGUID>
                      <c15:f>Daten_Diagramme!$E$37</c15:f>
                      <c15:dlblFieldTableCache>
                        <c:ptCount val="1"/>
                        <c:pt idx="0">
                          <c:v>-11.8</c:v>
                        </c:pt>
                      </c15:dlblFieldTableCache>
                    </c15:dlblFTEntry>
                  </c15:dlblFieldTable>
                  <c15:showDataLabelsRange val="0"/>
                </c:ext>
                <c:ext xmlns:c16="http://schemas.microsoft.com/office/drawing/2014/chart" uri="{C3380CC4-5D6E-409C-BE32-E72D297353CC}">
                  <c16:uniqueId val="{00000017-1284-439B-89C1-C011E0E821B6}"/>
                </c:ext>
              </c:extLst>
            </c:dLbl>
            <c:dLbl>
              <c:idx val="24"/>
              <c:tx>
                <c:strRef>
                  <c:f>Daten_Diagramme!$E$38</c:f>
                  <c:strCache>
                    <c:ptCount val="1"/>
                    <c:pt idx="0">
                      <c:v>3.4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{FEAFE1E3-7D6D-478B-93B1-4521F937CDD2}</c15:txfldGUID>
                      <c15:f>Daten_Diagramme!$E$38</c15:f>
                      <c15:dlblFieldTableCache>
                        <c:ptCount val="1"/>
                        <c:pt idx="0">
                          <c:v>3.4</c:v>
                        </c:pt>
                      </c15:dlblFieldTableCache>
                    </c15:dlblFTEntry>
                  </c15:dlblFieldTable>
                  <c15:showDataLabelsRange val="0"/>
                </c:ext>
                <c:ext xmlns:c16="http://schemas.microsoft.com/office/drawing/2014/chart" uri="{C3380CC4-5D6E-409C-BE32-E72D297353CC}">
                  <c16:uniqueId val="{00000018-1284-439B-89C1-C011E0E821B6}"/>
                </c:ext>
              </c:extLst>
            </c:dLbl>
            <c:dLbl>
              <c:idx val="25"/>
              <c:tx>
                <c:strRef>
                  <c:f>Daten_Diagramme!$E$39</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{6CBA4111-D65B-4BD0-8D39-E89142EE6385}</c15:txfldGUID>
                      <c15:f>Daten_Diagramme!$E$39</c15:f>
                      <c15:dlblFieldTableCache>
                        <c:ptCount val="1"/>
                        <c:pt idx="0">
                          <c:v>-3.3</c:v>
                        </c:pt>
                      </c15:dlblFieldTableCache>
                    </c15:dlblFTEntry>
                  </c15:dlblFieldTable>
                  <c15:showDataLabelsRange val="0"/>
                </c:ext>
                <c:ext xmlns:c16="http://schemas.microsoft.com/office/drawing/2014/chart" uri="{C3380CC4-5D6E-409C-BE32-E72D297353CC}">
                  <c16:uniqueId val="{00000019-1284-439B-89C1-C011E0E821B6}"/>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{2B7930C3-F100-4A3B-B0F9-2C947A8A75D2}</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1284-439B-89C1-C011E0E821B6}"/>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{BCE8F367-ED3C-4D67-82AE-D4E222EBBF7A}</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1284-439B-89C1-C011E0E821B6}"/>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{6E286355-2328-48FE-85F7-78BF290A6D89}</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1284-439B-89C1-C011E0E821B6}"/>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{7254D0E9-4CB2-4707-B614-B0CEB6053794}</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1284-439B-89C1-C011E0E821B6}"/>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{B74AB9E2-CFC9-40F2-AF0D-3FF44FB7828C}</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1284-439B-89C1-C011E0E821B6}"/>
                </c:ext>
              </c:extLst>
            </c:dLbl>
            <c:dLbl>
              <c:idx val="31"/>
              <c:tx>
                <c:strRef>
                  <c:f>Daten_Diagramme!$E$45</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{90050B97-9A62-4DAE-BD1F-C477766F11FD}</c15:txfldGUID>
                      <c15:f>Daten_Diagramme!$E$45</c15:f>
                      <c15:dlblFieldTableCache>
                        <c:ptCount val="1"/>
                        <c:pt idx="0">
                          <c:v>-3.3</c:v>
                        </c:pt>
                      </c15:dlblFieldTableCache>
                    </c15:dlblFTEntry>
                  </c15:dlblFieldTable>
                  <c15:showDataLabelsRange val="0"/>
                </c:ext>
                <c:ext xmlns:c16="http://schemas.microsoft.com/office/drawing/2014/chart" uri="{C3380CC4-5D6E-409C-BE32-E72D297353CC}">
                  <c16:uniqueId val="{0000001F-1284-439B-89C1-C011E0E821B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-2.5450584274113686</c:v>
                </c:pt>
                <c:pt idx="1">
                  <c:v>-11.764705882352942</c:v>
                </c:pt>
                <c:pt idx="2">
                  <c:v>0</c:v>
                </c:pt>
                <c:pt idx="3">
                  <c:v>-0.22271714922048999</c:v>
                </c:pt>
                <c:pt idx="4">
                  <c:v>1.6528925619834711</c:v>
                </c:pt>
                <c:pt idx="5">
                  <c:v>-4.3478260869565215</c:v>
                </c:pt>
                <c:pt idx="6">
                  <c:v>4.3478260869565215</c:v>
                </c:pt>
                <c:pt idx="7">
                  <c:v>7.3863636363636367</c:v>
                </c:pt>
                <c:pt idx="8">
                  <c:v>-2.2641509433962264</c:v>
                </c:pt>
                <c:pt idx="9">
                  <c:v>-3.5036496350364965</c:v>
                </c:pt>
                <c:pt idx="10">
                  <c:v>-12.063808574277168</c:v>
                </c:pt>
                <c:pt idx="11">
                  <c:v>-21.333333333333332</c:v>
                </c:pt>
                <c:pt idx="12">
                  <c:v>-8.791208791208792</c:v>
                </c:pt>
                <c:pt idx="13">
                  <c:v>-1.4300306435137895</c:v>
                </c:pt>
                <c:pt idx="14">
                  <c:v>5.1416579223504719</c:v>
                </c:pt>
                <c:pt idx="15">
                  <c:v>33.333333333333336</c:v>
                </c:pt>
                <c:pt idx="16">
                  <c:v>41.666666666666664</c:v>
                </c:pt>
                <c:pt idx="17">
                  <c:v>13.744075829383887</c:v>
                </c:pt>
                <c:pt idx="18">
                  <c:v>-3.7783375314861463</c:v>
                </c:pt>
                <c:pt idx="19">
                  <c:v>-5.9238363892806767</c:v>
                </c:pt>
                <c:pt idx="20">
                  <c:v>-4.7682119205298017</c:v>
                </c:pt>
                <c:pt idx="21">
                  <c:v>0</c:v>
                </c:pt>
                <c:pt idx="23">
                  <c:v>-11.764705882352942</c:v>
                </c:pt>
                <c:pt idx="24">
                  <c:v>3.4389140271493215</c:v>
                </c:pt>
                <c:pt idx="25">
                  <c:v>-3.2642602495543671</c:v>
                </c:pt>
              </c:numCache>
            </c:numRef>
          </c:val>
          <c:extLst>
            <c:ext xmlns:c16="http://schemas.microsoft.com/office/drawing/2014/chart" uri="{C3380CC4-5D6E-409C-BE32-E72D297353CC}">
              <c16:uniqueId val="{00000020-1284-439B-89C1-C011E0E821B6}"/>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{71C67C6D-A2FE-4DC1-BC37-A3849E613090}</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1284-439B-89C1-C011E0E821B6}"/>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{36703A04-7C99-49CD-AC6A-7236C693412D}</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1284-439B-89C1-C011E0E821B6}"/>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{2B35E998-9F48-474E-B5D8-6BF7E452A3FD}</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1284-439B-89C1-C011E0E821B6}"/>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{47E42AA3-C87D-4BF6-A288-3FDF9C7FA0BC}</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1284-439B-89C1-C011E0E821B6}"/>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{D2E9225E-FBFD-428F-9ED7-9FBF86C4E3DA}</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1284-439B-89C1-C011E0E821B6}"/>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{0E8D9367-2434-45B1-891D-CE2984E59137}</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1284-439B-89C1-C011E0E821B6}"/>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{F68CE9FE-55F0-44C0-9380-E69EA8C20289}</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1284-439B-89C1-C011E0E821B6}"/>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{5E6CCF3D-A4E5-4CC9-AB75-EF8315723049}</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1284-439B-89C1-C011E0E821B6}"/>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{38735C04-95D4-454F-9124-1FE221E89C8F}</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1284-439B-89C1-C011E0E821B6}"/>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{23E7C383-B8A0-4EBA-9729-67C53013E8F4}</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1284-439B-89C1-C011E0E821B6}"/>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{C35868AD-8359-4217-A551-3DC127695EE4}</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1284-439B-89C1-C011E0E821B6}"/>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{24A7163A-B417-4EC3-AC75-8BBAAC3DD21D}</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1284-439B-89C1-C011E0E821B6}"/>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{48EA227A-BBD6-413F-BAD2-1E91FE6802A9}</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1284-439B-89C1-C011E0E821B6}"/>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{0748D15B-79B5-478A-916C-A1717B51E909}</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1284-439B-89C1-C011E0E821B6}"/>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{CCC17882-B571-4A59-AF8A-9AE2991DF8C7}</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1284-439B-89C1-C011E0E821B6}"/>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{216E102E-02C5-40B5-BD50-8C53C5DD5DC7}</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1284-439B-89C1-C011E0E821B6}"/>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{6FE8896E-E4CF-4AD4-842A-C4382CC512A9}</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1284-439B-89C1-C011E0E821B6}"/>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{2ED3F776-6809-4C5F-9179-7F5B4AA06757}</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1284-439B-89C1-C011E0E821B6}"/>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{C255074E-0158-426E-9E4B-7A4409393695}</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1284-439B-89C1-C011E0E821B6}"/>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{D1ACBD7E-BEEF-47A3-BC35-0549C4622DEC}</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1284-439B-89C1-C011E0E821B6}"/>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{3DC2070A-1656-40C0-9D61-43737B952489}</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1284-439B-89C1-C011E0E821B6}"/>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{E3E1759B-70AF-4663-9AA8-5DBC5BC50B6E}</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1284-439B-89C1-C011E0E821B6}"/>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{E86DA9D1-B80D-4F38-95E9-D7857AE30DD1}</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1284-439B-89C1-C011E0E821B6}"/>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{51E99664-B68F-4919-AA6F-4DF145E660D8}</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1284-439B-89C1-C011E0E821B6}"/>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{AC3C7A51-EDBE-4189-93AB-20871E90D0AD}</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1284-439B-89C1-C011E0E821B6}"/>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{BB13459C-7808-4265-8B27-43BC6FB52B7A}</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1284-439B-89C1-C011E0E821B6}"/>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{491A3264-7A9D-49B3-8366-FBCAB0929701}</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1284-439B-89C1-C011E0E821B6}"/>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{7783F676-846B-484C-94C8-61D72A57E742}</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1284-439B-89C1-C011E0E821B6}"/>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{F764153C-3F0E-455D-A06E-AED5BFEFC4BD}</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1284-439B-89C1-C011E0E821B6}"/>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{85407FD1-C00F-4D01-B945-6B349E3973ED}</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1284-439B-89C1-C011E0E821B6}"/>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{66ADF806-E563-4216-8F70-52854D2EA11C}</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1284-439B-89C1-C011E0E821B6}"/>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{21DC48D3-7115-43EB-A81D-5F5DA9E654A3}</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1284-439B-89C1-C011E0E821B6}"/>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41-1284-439B-89C1-C011E0E821B6}"/>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numCache>
            </c:numRef>
          </c:yVal>
          <c:smooth val="0"/>
          <c:extLst>
            <c:ext xmlns:c16="http://schemas.microsoft.com/office/drawing/2014/chart" uri="{C3380CC4-5D6E-409C-BE32-E72D297353CC}">
              <c16:uniqueId val="{00000042-1284-439B-89C1-C011E0E821B6}"/>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{A5215770-AF6B-4FB4-B182-F8777DDE8A4F}</c15:txfldGUID>
                      <c15:f>Diagramm!$I$46</c15:f>
                      <c15:dlblFieldTableCache>
                        <c:ptCount val="1"/>
                      </c15:dlblFieldTableCache>
                    </c15:dlblFTEntry>
                  </c15:dlblFieldTable>
                  <c15:showDataLabelsRange val="0"/>
                </c:ext>
                <c:ext xmlns:c16="http://schemas.microsoft.com/office/drawing/2014/chart" uri="{C3380CC4-5D6E-409C-BE32-E72D297353CC}">
                  <c16:uniqueId val="{00000000-B59C-4774-AADD-FE945405729B}"/>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{2929645B-E3BC-4924-BE12-51E4AA25941A}</c15:txfldGUID>
                      <c15:f>Diagramm!$I$47</c15:f>
                      <c15:dlblFieldTableCache>
                        <c:ptCount val="1"/>
                      </c15:dlblFieldTableCache>
                    </c15:dlblFTEntry>
                  </c15:dlblFieldTable>
                  <c15:showDataLabelsRange val="0"/>
                </c:ext>
                <c:ext xmlns:c16="http://schemas.microsoft.com/office/drawing/2014/chart" uri="{C3380CC4-5D6E-409C-BE32-E72D297353CC}">
                  <c16:uniqueId val="{00000001-B59C-4774-AADD-FE945405729B}"/>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{7697C602-1CB6-4D51-8110-158564E5C752}</c15:txfldGUID>
                      <c15:f>Diagramm!$I$48</c15:f>
                      <c15:dlblFieldTableCache>
                        <c:ptCount val="1"/>
                      </c15:dlblFieldTableCache>
                    </c15:dlblFTEntry>
                  </c15:dlblFieldTable>
                  <c15:showDataLabelsRange val="0"/>
                </c:ext>
                <c:ext xmlns:c16="http://schemas.microsoft.com/office/drawing/2014/chart" uri="{C3380CC4-5D6E-409C-BE32-E72D297353CC}">
                  <c16:uniqueId val="{00000002-B59C-4774-AADD-FE945405729B}"/>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{53ADF307-FEFD-4FFC-AD33-CFD7C852C7F6}</c15:txfldGUID>
                      <c15:f>Diagramm!$I$49</c15:f>
                      <c15:dlblFieldTableCache>
                        <c:ptCount val="1"/>
                      </c15:dlblFieldTableCache>
                    </c15:dlblFTEntry>
                  </c15:dlblFieldTable>
                  <c15:showDataLabelsRange val="0"/>
                </c:ext>
                <c:ext xmlns:c16="http://schemas.microsoft.com/office/drawing/2014/chart" uri="{C3380CC4-5D6E-409C-BE32-E72D297353CC}">
                  <c16:uniqueId val="{00000003-B59C-4774-AADD-FE945405729B}"/>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{1AC20E63-1F37-42A5-99AA-701F1DA5472D}</c15:txfldGUID>
                      <c15:f>Diagramm!$I$50</c15:f>
                      <c15:dlblFieldTableCache>
                        <c:ptCount val="1"/>
                      </c15:dlblFieldTableCache>
                    </c15:dlblFTEntry>
                  </c15:dlblFieldTable>
                  <c15:showDataLabelsRange val="0"/>
                </c:ext>
                <c:ext xmlns:c16="http://schemas.microsoft.com/office/drawing/2014/chart" uri="{C3380CC4-5D6E-409C-BE32-E72D297353CC}">
                  <c16:uniqueId val="{00000004-B59C-4774-AADD-FE945405729B}"/>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{7106C427-2DFB-4C20-BC6D-98E1B09B5F6C}</c15:txfldGUID>
                      <c15:f>Diagramm!$I$51</c15:f>
                      <c15:dlblFieldTableCache>
                        <c:ptCount val="1"/>
                      </c15:dlblFieldTableCache>
                    </c15:dlblFTEntry>
                  </c15:dlblFieldTable>
                  <c15:showDataLabelsRange val="0"/>
                </c:ext>
                <c:ext xmlns:c16="http://schemas.microsoft.com/office/drawing/2014/chart" uri="{C3380CC4-5D6E-409C-BE32-E72D297353CC}">
                  <c16:uniqueId val="{00000005-B59C-4774-AADD-FE945405729B}"/>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{5319B940-46B6-4C97-AA9A-19B4F1D64A63}</c15:txfldGUID>
                      <c15:f>Diagramm!$I$52</c15:f>
                      <c15:dlblFieldTableCache>
                        <c:ptCount val="1"/>
                      </c15:dlblFieldTableCache>
                    </c15:dlblFTEntry>
                  </c15:dlblFieldTable>
                  <c15:showDataLabelsRange val="0"/>
                </c:ext>
                <c:ext xmlns:c16="http://schemas.microsoft.com/office/drawing/2014/chart" uri="{C3380CC4-5D6E-409C-BE32-E72D297353CC}">
                  <c16:uniqueId val="{00000006-B59C-4774-AADD-FE945405729B}"/>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{928C75C9-81C8-4F28-ACFE-D273069A5A10}</c15:txfldGUID>
                      <c15:f>Diagramm!$I$53</c15:f>
                      <c15:dlblFieldTableCache>
                        <c:ptCount val="1"/>
                      </c15:dlblFieldTableCache>
                    </c15:dlblFTEntry>
                  </c15:dlblFieldTable>
                  <c15:showDataLabelsRange val="0"/>
                </c:ext>
                <c:ext xmlns:c16="http://schemas.microsoft.com/office/drawing/2014/chart" uri="{C3380CC4-5D6E-409C-BE32-E72D297353CC}">
                  <c16:uniqueId val="{00000007-B59C-4774-AADD-FE945405729B}"/>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{E8CC1630-4AF6-4090-A58C-EC062750263B}</c15:txfldGUID>
                      <c15:f>Diagramm!$I$54</c15:f>
                      <c15:dlblFieldTableCache>
                        <c:ptCount val="1"/>
                      </c15:dlblFieldTableCache>
                    </c15:dlblFTEntry>
                  </c15:dlblFieldTable>
                  <c15:showDataLabelsRange val="0"/>
                </c:ext>
                <c:ext xmlns:c16="http://schemas.microsoft.com/office/drawing/2014/chart" uri="{C3380CC4-5D6E-409C-BE32-E72D297353CC}">
                  <c16:uniqueId val="{00000008-B59C-4774-AADD-FE945405729B}"/>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{85A19A7B-6741-4C6D-B1B3-8E7B8FF34345}</c15:txfldGUID>
                      <c15:f>Diagramm!$I$55</c15:f>
                      <c15:dlblFieldTableCache>
                        <c:ptCount val="1"/>
                      </c15:dlblFieldTableCache>
                    </c15:dlblFTEntry>
                  </c15:dlblFieldTable>
                  <c15:showDataLabelsRange val="0"/>
                </c:ext>
                <c:ext xmlns:c16="http://schemas.microsoft.com/office/drawing/2014/chart" uri="{C3380CC4-5D6E-409C-BE32-E72D297353CC}">
                  <c16:uniqueId val="{00000009-B59C-4774-AADD-FE945405729B}"/>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{641A743A-CF51-4B5C-B9F2-D49A1B62A243}</c15:txfldGUID>
                      <c15:f>Diagramm!$I$56</c15:f>
                      <c15:dlblFieldTableCache>
                        <c:ptCount val="1"/>
                      </c15:dlblFieldTableCache>
                    </c15:dlblFTEntry>
                  </c15:dlblFieldTable>
                  <c15:showDataLabelsRange val="0"/>
                </c:ext>
                <c:ext xmlns:c16="http://schemas.microsoft.com/office/drawing/2014/chart" uri="{C3380CC4-5D6E-409C-BE32-E72D297353CC}">
                  <c16:uniqueId val="{0000000A-B59C-4774-AADD-FE945405729B}"/>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{CB173EDE-7B66-4E65-BB46-39DA1C8930C6}</c15:txfldGUID>
                      <c15:f>Diagramm!$I$57</c15:f>
                      <c15:dlblFieldTableCache>
                        <c:ptCount val="1"/>
                      </c15:dlblFieldTableCache>
                    </c15:dlblFTEntry>
                  </c15:dlblFieldTable>
                  <c15:showDataLabelsRange val="0"/>
                </c:ext>
                <c:ext xmlns:c16="http://schemas.microsoft.com/office/drawing/2014/chart" uri="{C3380CC4-5D6E-409C-BE32-E72D297353CC}">
                  <c16:uniqueId val="{0000000B-B59C-4774-AADD-FE945405729B}"/>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{C17C0880-B538-4B1E-86FD-A4D9ADC824E4}</c15:txfldGUID>
                      <c15:f>Diagramm!$I$58</c15:f>
                      <c15:dlblFieldTableCache>
                        <c:ptCount val="1"/>
                      </c15:dlblFieldTableCache>
                    </c15:dlblFTEntry>
                  </c15:dlblFieldTable>
                  <c15:showDataLabelsRange val="0"/>
                </c:ext>
                <c:ext xmlns:c16="http://schemas.microsoft.com/office/drawing/2014/chart" uri="{C3380CC4-5D6E-409C-BE32-E72D297353CC}">
                  <c16:uniqueId val="{0000000C-B59C-4774-AADD-FE945405729B}"/>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{A9E77600-5FCB-450F-A980-D7C4879FC874}</c15:txfldGUID>
                      <c15:f>Diagramm!$I$59</c15:f>
                      <c15:dlblFieldTableCache>
                        <c:ptCount val="1"/>
                      </c15:dlblFieldTableCache>
                    </c15:dlblFTEntry>
                  </c15:dlblFieldTable>
                  <c15:showDataLabelsRange val="0"/>
                </c:ext>
                <c:ext xmlns:c16="http://schemas.microsoft.com/office/drawing/2014/chart" uri="{C3380CC4-5D6E-409C-BE32-E72D297353CC}">
                  <c16:uniqueId val="{0000000D-B59C-4774-AADD-FE945405729B}"/>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{657CAB12-55DB-407C-A03D-FDCC6CB89BD5}</c15:txfldGUID>
                      <c15:f>Diagramm!$I$60</c15:f>
                      <c15:dlblFieldTableCache>
                        <c:ptCount val="1"/>
                      </c15:dlblFieldTableCache>
                    </c15:dlblFTEntry>
                  </c15:dlblFieldTable>
                  <c15:showDataLabelsRange val="0"/>
                </c:ext>
                <c:ext xmlns:c16="http://schemas.microsoft.com/office/drawing/2014/chart" uri="{C3380CC4-5D6E-409C-BE32-E72D297353CC}">
                  <c16:uniqueId val="{0000000E-B59C-4774-AADD-FE945405729B}"/>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{D5B7CAFE-3A77-4556-81B3-45A67910721B}</c15:txfldGUID>
                      <c15:f>Diagramm!$I$61</c15:f>
                      <c15:dlblFieldTableCache>
                        <c:ptCount val="1"/>
                      </c15:dlblFieldTableCache>
                    </c15:dlblFTEntry>
                  </c15:dlblFieldTable>
                  <c15:showDataLabelsRange val="0"/>
                </c:ext>
                <c:ext xmlns:c16="http://schemas.microsoft.com/office/drawing/2014/chart" uri="{C3380CC4-5D6E-409C-BE32-E72D297353CC}">
                  <c16:uniqueId val="{0000000F-B59C-4774-AADD-FE945405729B}"/>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{FC7B4E0F-466E-4E05-B83B-FADED90E6150}</c15:txfldGUID>
                      <c15:f>Diagramm!$I$62</c15:f>
                      <c15:dlblFieldTableCache>
                        <c:ptCount val="1"/>
                      </c15:dlblFieldTableCache>
                    </c15:dlblFTEntry>
                  </c15:dlblFieldTable>
                  <c15:showDataLabelsRange val="0"/>
                </c:ext>
                <c:ext xmlns:c16="http://schemas.microsoft.com/office/drawing/2014/chart" uri="{C3380CC4-5D6E-409C-BE32-E72D297353CC}">
                  <c16:uniqueId val="{00000010-B59C-4774-AADD-FE945405729B}"/>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{EC65304A-FECF-44CF-BD2D-03D16B5C7AFF}</c15:txfldGUID>
                      <c15:f>Diagramm!$I$63</c15:f>
                      <c15:dlblFieldTableCache>
                        <c:ptCount val="1"/>
                      </c15:dlblFieldTableCache>
                    </c15:dlblFTEntry>
                  </c15:dlblFieldTable>
                  <c15:showDataLabelsRange val="0"/>
                </c:ext>
                <c:ext xmlns:c16="http://schemas.microsoft.com/office/drawing/2014/chart" uri="{C3380CC4-5D6E-409C-BE32-E72D297353CC}">
                  <c16:uniqueId val="{00000011-B59C-4774-AADD-FE945405729B}"/>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{B35ADBB6-BAA9-48C4-A23A-21129F25AB74}</c15:txfldGUID>
                      <c15:f>Diagramm!$I$64</c15:f>
                      <c15:dlblFieldTableCache>
                        <c:ptCount val="1"/>
                      </c15:dlblFieldTableCache>
                    </c15:dlblFTEntry>
                  </c15:dlblFieldTable>
                  <c15:showDataLabelsRange val="0"/>
                </c:ext>
                <c:ext xmlns:c16="http://schemas.microsoft.com/office/drawing/2014/chart" uri="{C3380CC4-5D6E-409C-BE32-E72D297353CC}">
                  <c16:uniqueId val="{00000012-B59C-4774-AADD-FE945405729B}"/>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{A5F56AA1-14DC-40FE-907D-267A40E86B82}</c15:txfldGUID>
                      <c15:f>Diagramm!$I$65</c15:f>
                      <c15:dlblFieldTableCache>
                        <c:ptCount val="1"/>
                      </c15:dlblFieldTableCache>
                    </c15:dlblFTEntry>
                  </c15:dlblFieldTable>
                  <c15:showDataLabelsRange val="0"/>
                </c:ext>
                <c:ext xmlns:c16="http://schemas.microsoft.com/office/drawing/2014/chart" uri="{C3380CC4-5D6E-409C-BE32-E72D297353CC}">
                  <c16:uniqueId val="{00000013-B59C-4774-AADD-FE945405729B}"/>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{45732B7F-D856-454F-B58D-EF2D54BA2271}</c15:txfldGUID>
                      <c15:f>Diagramm!$I$66</c15:f>
                      <c15:dlblFieldTableCache>
                        <c:ptCount val="1"/>
                      </c15:dlblFieldTableCache>
                    </c15:dlblFTEntry>
                  </c15:dlblFieldTable>
                  <c15:showDataLabelsRange val="0"/>
                </c:ext>
                <c:ext xmlns:c16="http://schemas.microsoft.com/office/drawing/2014/chart" uri="{C3380CC4-5D6E-409C-BE32-E72D297353CC}">
                  <c16:uniqueId val="{00000014-B59C-4774-AADD-FE945405729B}"/>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{82ADA0CA-CC9A-4879-8591-4E6A57D2BFD9}</c15:txfldGUID>
                      <c15:f>Diagramm!$I$67</c15:f>
                      <c15:dlblFieldTableCache>
                        <c:ptCount val="1"/>
                      </c15:dlblFieldTableCache>
                    </c15:dlblFTEntry>
                  </c15:dlblFieldTable>
                  <c15:showDataLabelsRange val="0"/>
                </c:ext>
                <c:ext xmlns:c16="http://schemas.microsoft.com/office/drawing/2014/chart" uri="{C3380CC4-5D6E-409C-BE32-E72D297353CC}">
                  <c16:uniqueId val="{00000015-B59C-4774-AADD-FE945405729B}"/>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B59C-4774-AADD-FE945405729B}"/>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{C6C74AFF-FA21-4138-A832-E27D3B4C9A74}</c15:txfldGUID>
                      <c15:f>Diagramm!$K$46</c15:f>
                      <c15:dlblFieldTableCache>
                        <c:ptCount val="1"/>
                      </c15:dlblFieldTableCache>
                    </c15:dlblFTEntry>
                  </c15:dlblFieldTable>
                  <c15:showDataLabelsRange val="0"/>
                </c:ext>
                <c:ext xmlns:c16="http://schemas.microsoft.com/office/drawing/2014/chart" uri="{C3380CC4-5D6E-409C-BE32-E72D297353CC}">
                  <c16:uniqueId val="{00000017-B59C-4774-AADD-FE945405729B}"/>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{19AEC00A-DBA1-4C97-A50B-AC7D6D19FF18}</c15:txfldGUID>
                      <c15:f>Diagramm!$K$47</c15:f>
                      <c15:dlblFieldTableCache>
                        <c:ptCount val="1"/>
                      </c15:dlblFieldTableCache>
                    </c15:dlblFTEntry>
                  </c15:dlblFieldTable>
                  <c15:showDataLabelsRange val="0"/>
                </c:ext>
                <c:ext xmlns:c16="http://schemas.microsoft.com/office/drawing/2014/chart" uri="{C3380CC4-5D6E-409C-BE32-E72D297353CC}">
                  <c16:uniqueId val="{00000018-B59C-4774-AADD-FE945405729B}"/>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{C85C7EC4-6C22-4709-A7B5-F9ACB95DA7AA}</c15:txfldGUID>
                      <c15:f>Diagramm!$K$48</c15:f>
                      <c15:dlblFieldTableCache>
                        <c:ptCount val="1"/>
                      </c15:dlblFieldTableCache>
                    </c15:dlblFTEntry>
                  </c15:dlblFieldTable>
                  <c15:showDataLabelsRange val="0"/>
                </c:ext>
                <c:ext xmlns:c16="http://schemas.microsoft.com/office/drawing/2014/chart" uri="{C3380CC4-5D6E-409C-BE32-E72D297353CC}">
                  <c16:uniqueId val="{00000019-B59C-4774-AADD-FE945405729B}"/>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{3A3998C3-4F09-408E-8687-E7D308B974F1}</c15:txfldGUID>
                      <c15:f>Diagramm!$K$49</c15:f>
                      <c15:dlblFieldTableCache>
                        <c:ptCount val="1"/>
                      </c15:dlblFieldTableCache>
                    </c15:dlblFTEntry>
                  </c15:dlblFieldTable>
                  <c15:showDataLabelsRange val="0"/>
                </c:ext>
                <c:ext xmlns:c16="http://schemas.microsoft.com/office/drawing/2014/chart" uri="{C3380CC4-5D6E-409C-BE32-E72D297353CC}">
                  <c16:uniqueId val="{0000001A-B59C-4774-AADD-FE945405729B}"/>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{D768F4ED-85E3-4F15-ADC8-F83AA7F41EF8}</c15:txfldGUID>
                      <c15:f>Diagramm!$K$50</c15:f>
                      <c15:dlblFieldTableCache>
                        <c:ptCount val="1"/>
                      </c15:dlblFieldTableCache>
                    </c15:dlblFTEntry>
                  </c15:dlblFieldTable>
                  <c15:showDataLabelsRange val="0"/>
                </c:ext>
                <c:ext xmlns:c16="http://schemas.microsoft.com/office/drawing/2014/chart" uri="{C3380CC4-5D6E-409C-BE32-E72D297353CC}">
                  <c16:uniqueId val="{0000001B-B59C-4774-AADD-FE945405729B}"/>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{AC764436-6939-476C-B2C7-E52F30CA07DA}</c15:txfldGUID>
                      <c15:f>Diagramm!$K$51</c15:f>
                      <c15:dlblFieldTableCache>
                        <c:ptCount val="1"/>
                      </c15:dlblFieldTableCache>
                    </c15:dlblFTEntry>
                  </c15:dlblFieldTable>
                  <c15:showDataLabelsRange val="0"/>
                </c:ext>
                <c:ext xmlns:c16="http://schemas.microsoft.com/office/drawing/2014/chart" uri="{C3380CC4-5D6E-409C-BE32-E72D297353CC}">
                  <c16:uniqueId val="{0000001C-B59C-4774-AADD-FE945405729B}"/>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{27DF3B0C-9F0C-4F82-977C-5C12FA0921B8}</c15:txfldGUID>
                      <c15:f>Diagramm!$K$52</c15:f>
                      <c15:dlblFieldTableCache>
                        <c:ptCount val="1"/>
                      </c15:dlblFieldTableCache>
                    </c15:dlblFTEntry>
                  </c15:dlblFieldTable>
                  <c15:showDataLabelsRange val="0"/>
                </c:ext>
                <c:ext xmlns:c16="http://schemas.microsoft.com/office/drawing/2014/chart" uri="{C3380CC4-5D6E-409C-BE32-E72D297353CC}">
                  <c16:uniqueId val="{0000001D-B59C-4774-AADD-FE945405729B}"/>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{9E91B488-2197-4E68-85FD-DC81E6F0C948}</c15:txfldGUID>
                      <c15:f>Diagramm!$K$53</c15:f>
                      <c15:dlblFieldTableCache>
                        <c:ptCount val="1"/>
                      </c15:dlblFieldTableCache>
                    </c15:dlblFTEntry>
                  </c15:dlblFieldTable>
                  <c15:showDataLabelsRange val="0"/>
                </c:ext>
                <c:ext xmlns:c16="http://schemas.microsoft.com/office/drawing/2014/chart" uri="{C3380CC4-5D6E-409C-BE32-E72D297353CC}">
                  <c16:uniqueId val="{0000001E-B59C-4774-AADD-FE945405729B}"/>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{CC7D7CCA-ED34-4237-A76A-19B154D33A56}</c15:txfldGUID>
                      <c15:f>Diagramm!$K$54</c15:f>
                      <c15:dlblFieldTableCache>
                        <c:ptCount val="1"/>
                      </c15:dlblFieldTableCache>
                    </c15:dlblFTEntry>
                  </c15:dlblFieldTable>
                  <c15:showDataLabelsRange val="0"/>
                </c:ext>
                <c:ext xmlns:c16="http://schemas.microsoft.com/office/drawing/2014/chart" uri="{C3380CC4-5D6E-409C-BE32-E72D297353CC}">
                  <c16:uniqueId val="{0000001F-B59C-4774-AADD-FE945405729B}"/>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{B6014770-9312-4AE6-8BFE-AB971FE7EEBF}</c15:txfldGUID>
                      <c15:f>Diagramm!$K$55</c15:f>
                      <c15:dlblFieldTableCache>
                        <c:ptCount val="1"/>
                      </c15:dlblFieldTableCache>
                    </c15:dlblFTEntry>
                  </c15:dlblFieldTable>
                  <c15:showDataLabelsRange val="0"/>
                </c:ext>
                <c:ext xmlns:c16="http://schemas.microsoft.com/office/drawing/2014/chart" uri="{C3380CC4-5D6E-409C-BE32-E72D297353CC}">
                  <c16:uniqueId val="{00000020-B59C-4774-AADD-FE945405729B}"/>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{2223F226-52DE-4E55-8907-6B8D790CAD99}</c15:txfldGUID>
                      <c15:f>Diagramm!$K$56</c15:f>
                      <c15:dlblFieldTableCache>
                        <c:ptCount val="1"/>
                      </c15:dlblFieldTableCache>
                    </c15:dlblFTEntry>
                  </c15:dlblFieldTable>
                  <c15:showDataLabelsRange val="0"/>
                </c:ext>
                <c:ext xmlns:c16="http://schemas.microsoft.com/office/drawing/2014/chart" uri="{C3380CC4-5D6E-409C-BE32-E72D297353CC}">
                  <c16:uniqueId val="{00000021-B59C-4774-AADD-FE945405729B}"/>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{0EB3A376-1A97-445E-9871-EFBC20B7BFED}</c15:txfldGUID>
                      <c15:f>Diagramm!$K$57</c15:f>
                      <c15:dlblFieldTableCache>
                        <c:ptCount val="1"/>
                      </c15:dlblFieldTableCache>
                    </c15:dlblFTEntry>
                  </c15:dlblFieldTable>
                  <c15:showDataLabelsRange val="0"/>
                </c:ext>
                <c:ext xmlns:c16="http://schemas.microsoft.com/office/drawing/2014/chart" uri="{C3380CC4-5D6E-409C-BE32-E72D297353CC}">
                  <c16:uniqueId val="{00000022-B59C-4774-AADD-FE945405729B}"/>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{8A097FEF-197D-4929-B2C5-DDE3A8ECE79F}</c15:txfldGUID>
                      <c15:f>Diagramm!$K$58</c15:f>
                      <c15:dlblFieldTableCache>
                        <c:ptCount val="1"/>
                      </c15:dlblFieldTableCache>
                    </c15:dlblFTEntry>
                  </c15:dlblFieldTable>
                  <c15:showDataLabelsRange val="0"/>
                </c:ext>
                <c:ext xmlns:c16="http://schemas.microsoft.com/office/drawing/2014/chart" uri="{C3380CC4-5D6E-409C-BE32-E72D297353CC}">
                  <c16:uniqueId val="{00000023-B59C-4774-AADD-FE945405729B}"/>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{3507F611-B304-483D-A74E-B7FD622EB70B}</c15:txfldGUID>
                      <c15:f>Diagramm!$K$59</c15:f>
                      <c15:dlblFieldTableCache>
                        <c:ptCount val="1"/>
                      </c15:dlblFieldTableCache>
                    </c15:dlblFTEntry>
                  </c15:dlblFieldTable>
                  <c15:showDataLabelsRange val="0"/>
                </c:ext>
                <c:ext xmlns:c16="http://schemas.microsoft.com/office/drawing/2014/chart" uri="{C3380CC4-5D6E-409C-BE32-E72D297353CC}">
                  <c16:uniqueId val="{00000024-B59C-4774-AADD-FE945405729B}"/>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{37646FC1-208D-4D8B-BB4C-0E8F7AAC7D23}</c15:txfldGUID>
                      <c15:f>Diagramm!$K$60</c15:f>
                      <c15:dlblFieldTableCache>
                        <c:ptCount val="1"/>
                      </c15:dlblFieldTableCache>
                    </c15:dlblFTEntry>
                  </c15:dlblFieldTable>
                  <c15:showDataLabelsRange val="0"/>
                </c:ext>
                <c:ext xmlns:c16="http://schemas.microsoft.com/office/drawing/2014/chart" uri="{C3380CC4-5D6E-409C-BE32-E72D297353CC}">
                  <c16:uniqueId val="{00000025-B59C-4774-AADD-FE945405729B}"/>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{9FAE4547-B7D4-4186-A608-83508297216B}</c15:txfldGUID>
                      <c15:f>Diagramm!$K$61</c15:f>
                      <c15:dlblFieldTableCache>
                        <c:ptCount val="1"/>
                      </c15:dlblFieldTableCache>
                    </c15:dlblFTEntry>
                  </c15:dlblFieldTable>
                  <c15:showDataLabelsRange val="0"/>
                </c:ext>
                <c:ext xmlns:c16="http://schemas.microsoft.com/office/drawing/2014/chart" uri="{C3380CC4-5D6E-409C-BE32-E72D297353CC}">
                  <c16:uniqueId val="{00000026-B59C-4774-AADD-FE945405729B}"/>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{979C4682-DC35-4689-9909-3ED21CAA0326}</c15:txfldGUID>
                      <c15:f>Diagramm!$K$62</c15:f>
                      <c15:dlblFieldTableCache>
                        <c:ptCount val="1"/>
                      </c15:dlblFieldTableCache>
                    </c15:dlblFTEntry>
                  </c15:dlblFieldTable>
                  <c15:showDataLabelsRange val="0"/>
                </c:ext>
                <c:ext xmlns:c16="http://schemas.microsoft.com/office/drawing/2014/chart" uri="{C3380CC4-5D6E-409C-BE32-E72D297353CC}">
                  <c16:uniqueId val="{00000027-B59C-4774-AADD-FE945405729B}"/>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{1FEA9653-641B-4789-B1EC-81A2A0386C0F}</c15:txfldGUID>
                      <c15:f>Diagramm!$K$63</c15:f>
                      <c15:dlblFieldTableCache>
                        <c:ptCount val="1"/>
                      </c15:dlblFieldTableCache>
                    </c15:dlblFTEntry>
                  </c15:dlblFieldTable>
                  <c15:showDataLabelsRange val="0"/>
                </c:ext>
                <c:ext xmlns:c16="http://schemas.microsoft.com/office/drawing/2014/chart" uri="{C3380CC4-5D6E-409C-BE32-E72D297353CC}">
                  <c16:uniqueId val="{00000028-B59C-4774-AADD-FE945405729B}"/>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{4080A924-08FF-45D6-A013-F843A7D5358E}</c15:txfldGUID>
                      <c15:f>Diagramm!$K$64</c15:f>
                      <c15:dlblFieldTableCache>
                        <c:ptCount val="1"/>
                      </c15:dlblFieldTableCache>
                    </c15:dlblFTEntry>
                  </c15:dlblFieldTable>
                  <c15:showDataLabelsRange val="0"/>
                </c:ext>
                <c:ext xmlns:c16="http://schemas.microsoft.com/office/drawing/2014/chart" uri="{C3380CC4-5D6E-409C-BE32-E72D297353CC}">
                  <c16:uniqueId val="{00000029-B59C-4774-AADD-FE945405729B}"/>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{714EEFFC-8985-4BBB-AF47-B64D5E587803}</c15:txfldGUID>
                      <c15:f>Diagramm!$K$65</c15:f>
                      <c15:dlblFieldTableCache>
                        <c:ptCount val="1"/>
                      </c15:dlblFieldTableCache>
                    </c15:dlblFTEntry>
                  </c15:dlblFieldTable>
                  <c15:showDataLabelsRange val="0"/>
                </c:ext>
                <c:ext xmlns:c16="http://schemas.microsoft.com/office/drawing/2014/chart" uri="{C3380CC4-5D6E-409C-BE32-E72D297353CC}">
                  <c16:uniqueId val="{0000002A-B59C-4774-AADD-FE945405729B}"/>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{B91E8BDC-1B64-4342-B291-48D9E6205B85}</c15:txfldGUID>
                      <c15:f>Diagramm!$K$66</c15:f>
                      <c15:dlblFieldTableCache>
                        <c:ptCount val="1"/>
                      </c15:dlblFieldTableCache>
                    </c15:dlblFTEntry>
                  </c15:dlblFieldTable>
                  <c15:showDataLabelsRange val="0"/>
                </c:ext>
                <c:ext xmlns:c16="http://schemas.microsoft.com/office/drawing/2014/chart" uri="{C3380CC4-5D6E-409C-BE32-E72D297353CC}">
                  <c16:uniqueId val="{0000002B-B59C-4774-AADD-FE945405729B}"/>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{C9BA66AD-AA4B-4577-8388-48BA35C4B973}</c15:txfldGUID>
                      <c15:f>Diagramm!$K$67</c15:f>
                      <c15:dlblFieldTableCache>
                        <c:ptCount val="1"/>
                      </c15:dlblFieldTableCache>
                    </c15:dlblFTEntry>
                  </c15:dlblFieldTable>
                  <c15:showDataLabelsRange val="0"/>
                </c:ext>
                <c:ext xmlns:c16="http://schemas.microsoft.com/office/drawing/2014/chart" uri="{C3380CC4-5D6E-409C-BE32-E72D297353CC}">
                  <c16:uniqueId val="{0000002C-B59C-4774-AADD-FE945405729B}"/>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B59C-4774-AADD-FE945405729B}"/>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{8F7AF33D-83DD-4EEE-82B1-93EA8309A56D}</c15:txfldGUID>
                      <c15:f>Diagramm!$J$46</c15:f>
                      <c15:dlblFieldTableCache>
                        <c:ptCount val="1"/>
                      </c15:dlblFieldTableCache>
                    </c15:dlblFTEntry>
                  </c15:dlblFieldTable>
                  <c15:showDataLabelsRange val="0"/>
                </c:ext>
                <c:ext xmlns:c16="http://schemas.microsoft.com/office/drawing/2014/chart" uri="{C3380CC4-5D6E-409C-BE32-E72D297353CC}">
                  <c16:uniqueId val="{0000002E-B59C-4774-AADD-FE945405729B}"/>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{F4E40370-CBE6-4B77-8AF7-83A08C2E4942}</c15:txfldGUID>
                      <c15:f>Diagramm!$J$47</c15:f>
                      <c15:dlblFieldTableCache>
                        <c:ptCount val="1"/>
                      </c15:dlblFieldTableCache>
                    </c15:dlblFTEntry>
                  </c15:dlblFieldTable>
                  <c15:showDataLabelsRange val="0"/>
                </c:ext>
                <c:ext xmlns:c16="http://schemas.microsoft.com/office/drawing/2014/chart" uri="{C3380CC4-5D6E-409C-BE32-E72D297353CC}">
                  <c16:uniqueId val="{0000002F-B59C-4774-AADD-FE945405729B}"/>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{D1A0DA17-ABC1-4BE6-B592-30FD334A2BD4}</c15:txfldGUID>
                      <c15:f>Diagramm!$J$48</c15:f>
                      <c15:dlblFieldTableCache>
                        <c:ptCount val="1"/>
                      </c15:dlblFieldTableCache>
                    </c15:dlblFTEntry>
                  </c15:dlblFieldTable>
                  <c15:showDataLabelsRange val="0"/>
                </c:ext>
                <c:ext xmlns:c16="http://schemas.microsoft.com/office/drawing/2014/chart" uri="{C3380CC4-5D6E-409C-BE32-E72D297353CC}">
                  <c16:uniqueId val="{00000030-B59C-4774-AADD-FE945405729B}"/>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{F18875C8-933C-4D10-89ED-3D746CC4E270}</c15:txfldGUID>
                      <c15:f>Diagramm!$J$49</c15:f>
                      <c15:dlblFieldTableCache>
                        <c:ptCount val="1"/>
                      </c15:dlblFieldTableCache>
                    </c15:dlblFTEntry>
                  </c15:dlblFieldTable>
                  <c15:showDataLabelsRange val="0"/>
                </c:ext>
                <c:ext xmlns:c16="http://schemas.microsoft.com/office/drawing/2014/chart" uri="{C3380CC4-5D6E-409C-BE32-E72D297353CC}">
                  <c16:uniqueId val="{00000031-B59C-4774-AADD-FE945405729B}"/>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{6432B9CE-E240-46E8-A264-77DFCB6CE842}</c15:txfldGUID>
                      <c15:f>Diagramm!$J$50</c15:f>
                      <c15:dlblFieldTableCache>
                        <c:ptCount val="1"/>
                      </c15:dlblFieldTableCache>
                    </c15:dlblFTEntry>
                  </c15:dlblFieldTable>
                  <c15:showDataLabelsRange val="0"/>
                </c:ext>
                <c:ext xmlns:c16="http://schemas.microsoft.com/office/drawing/2014/chart" uri="{C3380CC4-5D6E-409C-BE32-E72D297353CC}">
                  <c16:uniqueId val="{00000032-B59C-4774-AADD-FE945405729B}"/>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{51A7C30D-DB0F-43B3-8CFA-0FB5F0F9EA43}</c15:txfldGUID>
                      <c15:f>Diagramm!$J$51</c15:f>
                      <c15:dlblFieldTableCache>
                        <c:ptCount val="1"/>
                      </c15:dlblFieldTableCache>
                    </c15:dlblFTEntry>
                  </c15:dlblFieldTable>
                  <c15:showDataLabelsRange val="0"/>
                </c:ext>
                <c:ext xmlns:c16="http://schemas.microsoft.com/office/drawing/2014/chart" uri="{C3380CC4-5D6E-409C-BE32-E72D297353CC}">
                  <c16:uniqueId val="{00000033-B59C-4774-AADD-FE945405729B}"/>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{44225BCE-6DE0-4A8C-95A3-1E355E49127F}</c15:txfldGUID>
                      <c15:f>Diagramm!$J$52</c15:f>
                      <c15:dlblFieldTableCache>
                        <c:ptCount val="1"/>
                      </c15:dlblFieldTableCache>
                    </c15:dlblFTEntry>
                  </c15:dlblFieldTable>
                  <c15:showDataLabelsRange val="0"/>
                </c:ext>
                <c:ext xmlns:c16="http://schemas.microsoft.com/office/drawing/2014/chart" uri="{C3380CC4-5D6E-409C-BE32-E72D297353CC}">
                  <c16:uniqueId val="{00000034-B59C-4774-AADD-FE945405729B}"/>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{F534CCB3-4FDD-4D3F-B42C-883F5ED730EA}</c15:txfldGUID>
                      <c15:f>Diagramm!$J$53</c15:f>
                      <c15:dlblFieldTableCache>
                        <c:ptCount val="1"/>
                      </c15:dlblFieldTableCache>
                    </c15:dlblFTEntry>
                  </c15:dlblFieldTable>
                  <c15:showDataLabelsRange val="0"/>
                </c:ext>
                <c:ext xmlns:c16="http://schemas.microsoft.com/office/drawing/2014/chart" uri="{C3380CC4-5D6E-409C-BE32-E72D297353CC}">
                  <c16:uniqueId val="{00000035-B59C-4774-AADD-FE945405729B}"/>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{4768D4A5-D3F3-44A8-BC06-DD3D4DA14AC8}</c15:txfldGUID>
                      <c15:f>Diagramm!$J$54</c15:f>
                      <c15:dlblFieldTableCache>
                        <c:ptCount val="1"/>
                      </c15:dlblFieldTableCache>
                    </c15:dlblFTEntry>
                  </c15:dlblFieldTable>
                  <c15:showDataLabelsRange val="0"/>
                </c:ext>
                <c:ext xmlns:c16="http://schemas.microsoft.com/office/drawing/2014/chart" uri="{C3380CC4-5D6E-409C-BE32-E72D297353CC}">
                  <c16:uniqueId val="{00000036-B59C-4774-AADD-FE945405729B}"/>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{2ADBDEBB-B703-4B42-9378-D6D1C8310DE0}</c15:txfldGUID>
                      <c15:f>Diagramm!$J$55</c15:f>
                      <c15:dlblFieldTableCache>
                        <c:ptCount val="1"/>
                      </c15:dlblFieldTableCache>
                    </c15:dlblFTEntry>
                  </c15:dlblFieldTable>
                  <c15:showDataLabelsRange val="0"/>
                </c:ext>
                <c:ext xmlns:c16="http://schemas.microsoft.com/office/drawing/2014/chart" uri="{C3380CC4-5D6E-409C-BE32-E72D297353CC}">
                  <c16:uniqueId val="{00000037-B59C-4774-AADD-FE945405729B}"/>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{7CA838D4-C124-416E-87D1-BFC395C97EDB}</c15:txfldGUID>
                      <c15:f>Diagramm!$J$56</c15:f>
                      <c15:dlblFieldTableCache>
                        <c:ptCount val="1"/>
                      </c15:dlblFieldTableCache>
                    </c15:dlblFTEntry>
                  </c15:dlblFieldTable>
                  <c15:showDataLabelsRange val="0"/>
                </c:ext>
                <c:ext xmlns:c16="http://schemas.microsoft.com/office/drawing/2014/chart" uri="{C3380CC4-5D6E-409C-BE32-E72D297353CC}">
                  <c16:uniqueId val="{00000038-B59C-4774-AADD-FE945405729B}"/>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{61DA9AB1-324B-43DB-8C27-1EFDEB49506F}</c15:txfldGUID>
                      <c15:f>Diagramm!$J$57</c15:f>
                      <c15:dlblFieldTableCache>
                        <c:ptCount val="1"/>
                      </c15:dlblFieldTableCache>
                    </c15:dlblFTEntry>
                  </c15:dlblFieldTable>
                  <c15:showDataLabelsRange val="0"/>
                </c:ext>
                <c:ext xmlns:c16="http://schemas.microsoft.com/office/drawing/2014/chart" uri="{C3380CC4-5D6E-409C-BE32-E72D297353CC}">
                  <c16:uniqueId val="{00000039-B59C-4774-AADD-FE945405729B}"/>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{0B83ED7F-DB26-44C9-9F0D-D34CFF516777}</c15:txfldGUID>
                      <c15:f>Diagramm!$J$58</c15:f>
                      <c15:dlblFieldTableCache>
                        <c:ptCount val="1"/>
                      </c15:dlblFieldTableCache>
                    </c15:dlblFTEntry>
                  </c15:dlblFieldTable>
                  <c15:showDataLabelsRange val="0"/>
                </c:ext>
                <c:ext xmlns:c16="http://schemas.microsoft.com/office/drawing/2014/chart" uri="{C3380CC4-5D6E-409C-BE32-E72D297353CC}">
                  <c16:uniqueId val="{0000003A-B59C-4774-AADD-FE945405729B}"/>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{041CF7B3-36A2-43F6-87B3-B0659E04223D}</c15:txfldGUID>
                      <c15:f>Diagramm!$J$59</c15:f>
                      <c15:dlblFieldTableCache>
                        <c:ptCount val="1"/>
                      </c15:dlblFieldTableCache>
                    </c15:dlblFTEntry>
                  </c15:dlblFieldTable>
                  <c15:showDataLabelsRange val="0"/>
                </c:ext>
                <c:ext xmlns:c16="http://schemas.microsoft.com/office/drawing/2014/chart" uri="{C3380CC4-5D6E-409C-BE32-E72D297353CC}">
                  <c16:uniqueId val="{0000003B-B59C-4774-AADD-FE945405729B}"/>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{10E97166-B65D-47D6-839E-AA2C2D028B94}</c15:txfldGUID>
                      <c15:f>Diagramm!$J$60</c15:f>
                      <c15:dlblFieldTableCache>
                        <c:ptCount val="1"/>
                      </c15:dlblFieldTableCache>
                    </c15:dlblFTEntry>
                  </c15:dlblFieldTable>
                  <c15:showDataLabelsRange val="0"/>
                </c:ext>
                <c:ext xmlns:c16="http://schemas.microsoft.com/office/drawing/2014/chart" uri="{C3380CC4-5D6E-409C-BE32-E72D297353CC}">
                  <c16:uniqueId val="{0000003C-B59C-4774-AADD-FE945405729B}"/>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{63403F3B-2739-4D32-846B-BC15435653FC}</c15:txfldGUID>
                      <c15:f>Diagramm!$J$61</c15:f>
                      <c15:dlblFieldTableCache>
                        <c:ptCount val="1"/>
                      </c15:dlblFieldTableCache>
                    </c15:dlblFTEntry>
                  </c15:dlblFieldTable>
                  <c15:showDataLabelsRange val="0"/>
                </c:ext>
                <c:ext xmlns:c16="http://schemas.microsoft.com/office/drawing/2014/chart" uri="{C3380CC4-5D6E-409C-BE32-E72D297353CC}">
                  <c16:uniqueId val="{0000003D-B59C-4774-AADD-FE945405729B}"/>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{FBB80A9D-B787-4B30-BBEE-FACCC78DDB6A}</c15:txfldGUID>
                      <c15:f>Diagramm!$J$62</c15:f>
                      <c15:dlblFieldTableCache>
                        <c:ptCount val="1"/>
                      </c15:dlblFieldTableCache>
                    </c15:dlblFTEntry>
                  </c15:dlblFieldTable>
                  <c15:showDataLabelsRange val="0"/>
                </c:ext>
                <c:ext xmlns:c16="http://schemas.microsoft.com/office/drawing/2014/chart" uri="{C3380CC4-5D6E-409C-BE32-E72D297353CC}">
                  <c16:uniqueId val="{0000003E-B59C-4774-AADD-FE945405729B}"/>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{44D48CCC-9EE7-4CED-9470-293EFBC7750E}</c15:txfldGUID>
                      <c15:f>Diagramm!$J$63</c15:f>
                      <c15:dlblFieldTableCache>
                        <c:ptCount val="1"/>
                      </c15:dlblFieldTableCache>
                    </c15:dlblFTEntry>
                  </c15:dlblFieldTable>
                  <c15:showDataLabelsRange val="0"/>
                </c:ext>
                <c:ext xmlns:c16="http://schemas.microsoft.com/office/drawing/2014/chart" uri="{C3380CC4-5D6E-409C-BE32-E72D297353CC}">
                  <c16:uniqueId val="{0000003F-B59C-4774-AADD-FE945405729B}"/>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{8946F788-B0AD-466D-B2A9-ABE16B237A2A}</c15:txfldGUID>
                      <c15:f>Diagramm!$J$64</c15:f>
                      <c15:dlblFieldTableCache>
                        <c:ptCount val="1"/>
                      </c15:dlblFieldTableCache>
                    </c15:dlblFTEntry>
                  </c15:dlblFieldTable>
                  <c15:showDataLabelsRange val="0"/>
                </c:ext>
                <c:ext xmlns:c16="http://schemas.microsoft.com/office/drawing/2014/chart" uri="{C3380CC4-5D6E-409C-BE32-E72D297353CC}">
                  <c16:uniqueId val="{00000040-B59C-4774-AADD-FE945405729B}"/>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{C88A1AF9-E997-4982-8BF5-2CA4662691D1}</c15:txfldGUID>
                      <c15:f>Diagramm!$J$65</c15:f>
                      <c15:dlblFieldTableCache>
                        <c:ptCount val="1"/>
                      </c15:dlblFieldTableCache>
                    </c15:dlblFTEntry>
                  </c15:dlblFieldTable>
                  <c15:showDataLabelsRange val="0"/>
                </c:ext>
                <c:ext xmlns:c16="http://schemas.microsoft.com/office/drawing/2014/chart" uri="{C3380CC4-5D6E-409C-BE32-E72D297353CC}">
                  <c16:uniqueId val="{00000041-B59C-4774-AADD-FE945405729B}"/>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{7AF3C718-33C3-49DD-87CB-E89006A92900}</c15:txfldGUID>
                      <c15:f>Diagramm!$J$66</c15:f>
                      <c15:dlblFieldTableCache>
                        <c:ptCount val="1"/>
                      </c15:dlblFieldTableCache>
                    </c15:dlblFTEntry>
                  </c15:dlblFieldTable>
                  <c15:showDataLabelsRange val="0"/>
                </c:ext>
                <c:ext xmlns:c16="http://schemas.microsoft.com/office/drawing/2014/chart" uri="{C3380CC4-5D6E-409C-BE32-E72D297353CC}">
                  <c16:uniqueId val="{00000042-B59C-4774-AADD-FE945405729B}"/>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{94952B13-2799-414F-9902-D23539B30755}</c15:txfldGUID>
                      <c15:f>Diagramm!$J$67</c15:f>
                      <c15:dlblFieldTableCache>
                        <c:ptCount val="1"/>
                      </c15:dlblFieldTableCache>
                    </c15:dlblFTEntry>
                  </c15:dlblFieldTable>
                  <c15:showDataLabelsRange val="0"/>
                </c:ext>
                <c:ext xmlns:c16="http://schemas.microsoft.com/office/drawing/2014/chart" uri="{C3380CC4-5D6E-409C-BE32-E72D297353CC}">
                  <c16:uniqueId val="{00000043-B59C-4774-AADD-FE945405729B}"/>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B59C-4774-AADD-FE945405729B}"/>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B8C-4B72-959F-43D71A8B7B28}"/>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B8C-4B72-959F-43D71A8B7B28}"/>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B8C-4B72-959F-43D71A8B7B28}"/>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B8C-4B72-959F-43D71A8B7B28}"/>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B8C-4B72-959F-43D71A8B7B28}"/>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B8C-4B72-959F-43D71A8B7B28}"/>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B8C-4B72-959F-43D71A8B7B28}"/>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B8C-4B72-959F-43D71A8B7B28}"/>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B8C-4B72-959F-43D71A8B7B28}"/>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B8C-4B72-959F-43D71A8B7B28}"/>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6B8C-4B72-959F-43D71A8B7B28}"/>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6B8C-4B72-959F-43D71A8B7B28}"/>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6B8C-4B72-959F-43D71A8B7B28}"/>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6B8C-4B72-959F-43D71A8B7B28}"/>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6B8C-4B72-959F-43D71A8B7B28}"/>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6B8C-4B72-959F-43D71A8B7B28}"/>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B8C-4B72-959F-43D71A8B7B28}"/>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6B8C-4B72-959F-43D71A8B7B28}"/>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6B8C-4B72-959F-43D71A8B7B28}"/>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6B8C-4B72-959F-43D71A8B7B28}"/>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6B8C-4B72-959F-43D71A8B7B28}"/>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6B8C-4B72-959F-43D71A8B7B28}"/>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6B8C-4B72-959F-43D71A8B7B28}"/>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6B8C-4B72-959F-43D71A8B7B28}"/>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6B8C-4B72-959F-43D71A8B7B28}"/>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6B8C-4B72-959F-43D71A8B7B28}"/>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6B8C-4B72-959F-43D71A8B7B28}"/>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6B8C-4B72-959F-43D71A8B7B28}"/>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6B8C-4B72-959F-43D71A8B7B28}"/>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6B8C-4B72-959F-43D71A8B7B28}"/>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6B8C-4B72-959F-43D71A8B7B28}"/>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6B8C-4B72-959F-43D71A8B7B28}"/>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6B8C-4B72-959F-43D71A8B7B28}"/>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6B8C-4B72-959F-43D71A8B7B28}"/>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6B8C-4B72-959F-43D71A8B7B28}"/>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6B8C-4B72-959F-43D71A8B7B28}"/>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6B8C-4B72-959F-43D71A8B7B28}"/>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6B8C-4B72-959F-43D71A8B7B28}"/>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6B8C-4B72-959F-43D71A8B7B28}"/>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6B8C-4B72-959F-43D71A8B7B28}"/>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6B8C-4B72-959F-43D71A8B7B28}"/>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6B8C-4B72-959F-43D71A8B7B28}"/>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6B8C-4B72-959F-43D71A8B7B28}"/>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6B8C-4B72-959F-43D71A8B7B28}"/>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6B8C-4B72-959F-43D71A8B7B28}"/>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6B8C-4B72-959F-43D71A8B7B28}"/>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6B8C-4B72-959F-43D71A8B7B28}"/>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6B8C-4B72-959F-43D71A8B7B28}"/>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6B8C-4B72-959F-43D71A8B7B28}"/>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6B8C-4B72-959F-43D71A8B7B28}"/>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6B8C-4B72-959F-43D71A8B7B28}"/>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6B8C-4B72-959F-43D71A8B7B28}"/>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6B8C-4B72-959F-43D71A8B7B28}"/>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6B8C-4B72-959F-43D71A8B7B28}"/>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6B8C-4B72-959F-43D71A8B7B28}"/>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6B8C-4B72-959F-43D71A8B7B28}"/>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6B8C-4B72-959F-43D71A8B7B28}"/>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6B8C-4B72-959F-43D71A8B7B28}"/>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6B8C-4B72-959F-43D71A8B7B28}"/>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6B8C-4B72-959F-43D71A8B7B28}"/>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6B8C-4B72-959F-43D71A8B7B28}"/>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6B8C-4B72-959F-43D71A8B7B28}"/>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6B8C-4B72-959F-43D71A8B7B28}"/>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6B8C-4B72-959F-43D71A8B7B28}"/>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6B8C-4B72-959F-43D71A8B7B28}"/>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6B8C-4B72-959F-43D71A8B7B28}"/>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6B8C-4B72-959F-43D71A8B7B28}"/>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6B8C-4B72-959F-43D71A8B7B28}"/>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6B8C-4B72-959F-43D71A8B7B28}"/>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99.420548760936285</c:v>
                </c:pt>
                <c:pt idx="2">
                  <c:v>100.15116119279924</c:v>
                </c:pt>
                <c:pt idx="3">
                  <c:v>99.496129357335889</c:v>
                </c:pt>
                <c:pt idx="4">
                  <c:v>99.122807017543863</c:v>
                </c:pt>
                <c:pt idx="5">
                  <c:v>98.234162429572621</c:v>
                </c:pt>
                <c:pt idx="6">
                  <c:v>100.76038660620219</c:v>
                </c:pt>
                <c:pt idx="7">
                  <c:v>100.27712885346524</c:v>
                </c:pt>
                <c:pt idx="8">
                  <c:v>99.761806605286068</c:v>
                </c:pt>
                <c:pt idx="9">
                  <c:v>99.812193669552471</c:v>
                </c:pt>
                <c:pt idx="10">
                  <c:v>101.35587009298703</c:v>
                </c:pt>
                <c:pt idx="11">
                  <c:v>101.20699922129081</c:v>
                </c:pt>
                <c:pt idx="12">
                  <c:v>101.10393477165498</c:v>
                </c:pt>
                <c:pt idx="13">
                  <c:v>101.40854747835645</c:v>
                </c:pt>
                <c:pt idx="14">
                  <c:v>103.5866428473272</c:v>
                </c:pt>
                <c:pt idx="15">
                  <c:v>103.62328798497549</c:v>
                </c:pt>
                <c:pt idx="16">
                  <c:v>103.93935229719207</c:v>
                </c:pt>
                <c:pt idx="17">
                  <c:v>104.00119096697358</c:v>
                </c:pt>
                <c:pt idx="18">
                  <c:v>105.44409326187531</c:v>
                </c:pt>
                <c:pt idx="19">
                  <c:v>105.48760936283269</c:v>
                </c:pt>
                <c:pt idx="20">
                  <c:v>104.72035179332141</c:v>
                </c:pt>
                <c:pt idx="21">
                  <c:v>105.37080298657872</c:v>
                </c:pt>
                <c:pt idx="22">
                  <c:v>108.45586551234483</c:v>
                </c:pt>
                <c:pt idx="23">
                  <c:v>109.12005863222024</c:v>
                </c:pt>
                <c:pt idx="24">
                  <c:v>109.22541340295911</c:v>
                </c:pt>
              </c:numCache>
            </c:numRef>
          </c:val>
          <c:smooth val="0"/>
          <c:extLst>
            <c:ext xmlns:c16="http://schemas.microsoft.com/office/drawing/2014/chart" uri="{C3380CC4-5D6E-409C-BE32-E72D297353CC}">
              <c16:uniqueId val="{00000000-4EBC-451E-9B62-1A71B661DA3B}"/>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101.6281062553556</c:v>
                </c:pt>
                <c:pt idx="2">
                  <c:v>105.86975149957154</c:v>
                </c:pt>
                <c:pt idx="3">
                  <c:v>106.85518423307627</c:v>
                </c:pt>
                <c:pt idx="4">
                  <c:v>101.75664095972579</c:v>
                </c:pt>
                <c:pt idx="5">
                  <c:v>103.5132819194516</c:v>
                </c:pt>
                <c:pt idx="6">
                  <c:v>107.66923736075407</c:v>
                </c:pt>
                <c:pt idx="7">
                  <c:v>105.99828620394175</c:v>
                </c:pt>
                <c:pt idx="8">
                  <c:v>107.11225364181662</c:v>
                </c:pt>
                <c:pt idx="9">
                  <c:v>106.34104541559554</c:v>
                </c:pt>
                <c:pt idx="10">
                  <c:v>109.34018851756642</c:v>
                </c:pt>
                <c:pt idx="11">
                  <c:v>109.8114824335904</c:v>
                </c:pt>
                <c:pt idx="12">
                  <c:v>106.76949443016281</c:v>
                </c:pt>
                <c:pt idx="13">
                  <c:v>109.25449871465295</c:v>
                </c:pt>
                <c:pt idx="14">
                  <c:v>114.31019708654671</c:v>
                </c:pt>
                <c:pt idx="15">
                  <c:v>115.20994001713795</c:v>
                </c:pt>
                <c:pt idx="16">
                  <c:v>112.46786632390746</c:v>
                </c:pt>
                <c:pt idx="17">
                  <c:v>114.82433590402744</c:v>
                </c:pt>
                <c:pt idx="18">
                  <c:v>120.09425878320479</c:v>
                </c:pt>
                <c:pt idx="19">
                  <c:v>118.9802913453299</c:v>
                </c:pt>
                <c:pt idx="20">
                  <c:v>118.25192802056554</c:v>
                </c:pt>
                <c:pt idx="21">
                  <c:v>117.99485861182519</c:v>
                </c:pt>
                <c:pt idx="22">
                  <c:v>122.8363324764353</c:v>
                </c:pt>
                <c:pt idx="23">
                  <c:v>124.4215938303342</c:v>
                </c:pt>
                <c:pt idx="24">
                  <c:v>119.83718937446443</c:v>
                </c:pt>
              </c:numCache>
            </c:numRef>
          </c:val>
          <c:smooth val="0"/>
          <c:extLst>
            <c:ext xmlns:c16="http://schemas.microsoft.com/office/drawing/2014/chart" uri="{C3380CC4-5D6E-409C-BE32-E72D297353CC}">
              <c16:uniqueId val="{00000001-4EBC-451E-9B62-1A71B661DA3B}"/>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101.05993690851736</c:v>
                </c:pt>
                <c:pt idx="2">
                  <c:v>100.90851735015774</c:v>
                </c:pt>
                <c:pt idx="3">
                  <c:v>100.80757097791798</c:v>
                </c:pt>
                <c:pt idx="4">
                  <c:v>97.753943217665622</c:v>
                </c:pt>
                <c:pt idx="5">
                  <c:v>98.902208201892748</c:v>
                </c:pt>
                <c:pt idx="6">
                  <c:v>99.495268138801265</c:v>
                </c:pt>
                <c:pt idx="7">
                  <c:v>100.22712933753944</c:v>
                </c:pt>
                <c:pt idx="8">
                  <c:v>98.031545741324919</c:v>
                </c:pt>
                <c:pt idx="9">
                  <c:v>98.914826498422713</c:v>
                </c:pt>
                <c:pt idx="10">
                  <c:v>97.148264984227126</c:v>
                </c:pt>
                <c:pt idx="11">
                  <c:v>97.198738170346999</c:v>
                </c:pt>
                <c:pt idx="12">
                  <c:v>96.239747634069403</c:v>
                </c:pt>
                <c:pt idx="13">
                  <c:v>96.933753943217667</c:v>
                </c:pt>
                <c:pt idx="14">
                  <c:v>96.858044164037864</c:v>
                </c:pt>
                <c:pt idx="15">
                  <c:v>96.264984227129332</c:v>
                </c:pt>
                <c:pt idx="16">
                  <c:v>95.432176656151427</c:v>
                </c:pt>
                <c:pt idx="17">
                  <c:v>96.100946372239747</c:v>
                </c:pt>
                <c:pt idx="18">
                  <c:v>93.375394321766564</c:v>
                </c:pt>
                <c:pt idx="19">
                  <c:v>95.003154574132481</c:v>
                </c:pt>
                <c:pt idx="20">
                  <c:v>92.593059936908517</c:v>
                </c:pt>
                <c:pt idx="21">
                  <c:v>93.160883280757105</c:v>
                </c:pt>
                <c:pt idx="22">
                  <c:v>90.851735015772874</c:v>
                </c:pt>
                <c:pt idx="23">
                  <c:v>91.97476340694007</c:v>
                </c:pt>
                <c:pt idx="24">
                  <c:v>88.883280757097793</c:v>
                </c:pt>
              </c:numCache>
            </c:numRef>
          </c:val>
          <c:smooth val="0"/>
          <c:extLst>
            <c:ext xmlns:c16="http://schemas.microsoft.com/office/drawing/2014/chart" uri="{C3380CC4-5D6E-409C-BE32-E72D297353CC}">
              <c16:uniqueId val="{00000002-4EBC-451E-9B62-1A71B661DA3B}"/>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4EBC-451E-9B62-1A71B661DA3B}"/>
                </c:ext>
              </c:extLst>
            </c:dLbl>
            <c:dLbl>
              <c:idx val="1"/>
              <c:delete val="1"/>
              <c:extLst>
                <c:ext xmlns:c15="http://schemas.microsoft.com/office/drawing/2012/chart" uri="{CE6537A1-D6FC-4f65-9D91-7224C49458BB}"/>
                <c:ext xmlns:c16="http://schemas.microsoft.com/office/drawing/2014/chart" uri="{C3380CC4-5D6E-409C-BE32-E72D297353CC}">
                  <c16:uniqueId val="{00000004-4EBC-451E-9B62-1A71B661DA3B}"/>
                </c:ext>
              </c:extLst>
            </c:dLbl>
            <c:dLbl>
              <c:idx val="2"/>
              <c:delete val="1"/>
              <c:extLst>
                <c:ext xmlns:c15="http://schemas.microsoft.com/office/drawing/2012/chart" uri="{CE6537A1-D6FC-4f65-9D91-7224C49458BB}"/>
                <c:ext xmlns:c16="http://schemas.microsoft.com/office/drawing/2014/chart" uri="{C3380CC4-5D6E-409C-BE32-E72D297353CC}">
                  <c16:uniqueId val="{00000005-4EBC-451E-9B62-1A71B661DA3B}"/>
                </c:ext>
              </c:extLst>
            </c:dLbl>
            <c:dLbl>
              <c:idx val="3"/>
              <c:delete val="1"/>
              <c:extLst>
                <c:ext xmlns:c15="http://schemas.microsoft.com/office/drawing/2012/chart" uri="{CE6537A1-D6FC-4f65-9D91-7224C49458BB}"/>
                <c:ext xmlns:c16="http://schemas.microsoft.com/office/drawing/2014/chart" uri="{C3380CC4-5D6E-409C-BE32-E72D297353CC}">
                  <c16:uniqueId val="{00000006-4EBC-451E-9B62-1A71B661DA3B}"/>
                </c:ext>
              </c:extLst>
            </c:dLbl>
            <c:dLbl>
              <c:idx val="4"/>
              <c:delete val="1"/>
              <c:extLst>
                <c:ext xmlns:c15="http://schemas.microsoft.com/office/drawing/2012/chart" uri="{CE6537A1-D6FC-4f65-9D91-7224C49458BB}"/>
                <c:ext xmlns:c16="http://schemas.microsoft.com/office/drawing/2014/chart" uri="{C3380CC4-5D6E-409C-BE32-E72D297353CC}">
                  <c16:uniqueId val="{00000007-4EBC-451E-9B62-1A71B661DA3B}"/>
                </c:ext>
              </c:extLst>
            </c:dLbl>
            <c:dLbl>
              <c:idx val="5"/>
              <c:delete val="1"/>
              <c:extLst>
                <c:ext xmlns:c15="http://schemas.microsoft.com/office/drawing/2012/chart" uri="{CE6537A1-D6FC-4f65-9D91-7224C49458BB}"/>
                <c:ext xmlns:c16="http://schemas.microsoft.com/office/drawing/2014/chart" uri="{C3380CC4-5D6E-409C-BE32-E72D297353CC}">
                  <c16:uniqueId val="{00000008-4EBC-451E-9B62-1A71B661DA3B}"/>
                </c:ext>
              </c:extLst>
            </c:dLbl>
            <c:dLbl>
              <c:idx val="6"/>
              <c:delete val="1"/>
              <c:extLst>
                <c:ext xmlns:c15="http://schemas.microsoft.com/office/drawing/2012/chart" uri="{CE6537A1-D6FC-4f65-9D91-7224C49458BB}"/>
                <c:ext xmlns:c16="http://schemas.microsoft.com/office/drawing/2014/chart" uri="{C3380CC4-5D6E-409C-BE32-E72D297353CC}">
                  <c16:uniqueId val="{00000009-4EBC-451E-9B62-1A71B661DA3B}"/>
                </c:ext>
              </c:extLst>
            </c:dLbl>
            <c:dLbl>
              <c:idx val="7"/>
              <c:delete val="1"/>
              <c:extLst>
                <c:ext xmlns:c15="http://schemas.microsoft.com/office/drawing/2012/chart" uri="{CE6537A1-D6FC-4f65-9D91-7224C49458BB}"/>
                <c:ext xmlns:c16="http://schemas.microsoft.com/office/drawing/2014/chart" uri="{C3380CC4-5D6E-409C-BE32-E72D297353CC}">
                  <c16:uniqueId val="{0000000A-4EBC-451E-9B62-1A71B661DA3B}"/>
                </c:ext>
              </c:extLst>
            </c:dLbl>
            <c:dLbl>
              <c:idx val="8"/>
              <c:delete val="1"/>
              <c:extLst>
                <c:ext xmlns:c15="http://schemas.microsoft.com/office/drawing/2012/chart" uri="{CE6537A1-D6FC-4f65-9D91-7224C49458BB}"/>
                <c:ext xmlns:c16="http://schemas.microsoft.com/office/drawing/2014/chart" uri="{C3380CC4-5D6E-409C-BE32-E72D297353CC}">
                  <c16:uniqueId val="{0000000B-4EBC-451E-9B62-1A71B661DA3B}"/>
                </c:ext>
              </c:extLst>
            </c:dLbl>
            <c:dLbl>
              <c:idx val="9"/>
              <c:delete val="1"/>
              <c:extLst>
                <c:ext xmlns:c15="http://schemas.microsoft.com/office/drawing/2012/chart" uri="{CE6537A1-D6FC-4f65-9D91-7224C49458BB}"/>
                <c:ext xmlns:c16="http://schemas.microsoft.com/office/drawing/2014/chart" uri="{C3380CC4-5D6E-409C-BE32-E72D297353CC}">
                  <c16:uniqueId val="{0000000C-4EBC-451E-9B62-1A71B661DA3B}"/>
                </c:ext>
              </c:extLst>
            </c:dLbl>
            <c:dLbl>
              <c:idx val="10"/>
              <c:delete val="1"/>
              <c:extLst>
                <c:ext xmlns:c15="http://schemas.microsoft.com/office/drawing/2012/chart" uri="{CE6537A1-D6FC-4f65-9D91-7224C49458BB}"/>
                <c:ext xmlns:c16="http://schemas.microsoft.com/office/drawing/2014/chart" uri="{C3380CC4-5D6E-409C-BE32-E72D297353CC}">
                  <c16:uniqueId val="{0000000D-4EBC-451E-9B62-1A71B661DA3B}"/>
                </c:ext>
              </c:extLst>
            </c:dLbl>
            <c:dLbl>
              <c:idx val="11"/>
              <c:delete val="1"/>
              <c:extLst>
                <c:ext xmlns:c15="http://schemas.microsoft.com/office/drawing/2012/chart" uri="{CE6537A1-D6FC-4f65-9D91-7224C49458BB}"/>
                <c:ext xmlns:c16="http://schemas.microsoft.com/office/drawing/2014/chart" uri="{C3380CC4-5D6E-409C-BE32-E72D297353CC}">
                  <c16:uniqueId val="{0000000E-4EBC-451E-9B62-1A71B661DA3B}"/>
                </c:ext>
              </c:extLst>
            </c:dLbl>
            <c:dLbl>
              <c:idx val="12"/>
              <c:delete val="1"/>
              <c:extLst>
                <c:ext xmlns:c15="http://schemas.microsoft.com/office/drawing/2012/chart" uri="{CE6537A1-D6FC-4f65-9D91-7224C49458BB}"/>
                <c:ext xmlns:c16="http://schemas.microsoft.com/office/drawing/2014/chart" uri="{C3380CC4-5D6E-409C-BE32-E72D297353CC}">
                  <c16:uniqueId val="{0000000F-4EBC-451E-9B62-1A71B661DA3B}"/>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4EBC-451E-9B62-1A71B661DA3B}"/>
                </c:ext>
              </c:extLst>
            </c:dLbl>
            <c:dLbl>
              <c:idx val="14"/>
              <c:delete val="1"/>
              <c:extLst>
                <c:ext xmlns:c15="http://schemas.microsoft.com/office/drawing/2012/chart" uri="{CE6537A1-D6FC-4f65-9D91-7224C49458BB}"/>
                <c:ext xmlns:c16="http://schemas.microsoft.com/office/drawing/2014/chart" uri="{C3380CC4-5D6E-409C-BE32-E72D297353CC}">
                  <c16:uniqueId val="{00000011-4EBC-451E-9B62-1A71B661DA3B}"/>
                </c:ext>
              </c:extLst>
            </c:dLbl>
            <c:dLbl>
              <c:idx val="15"/>
              <c:delete val="1"/>
              <c:extLst>
                <c:ext xmlns:c15="http://schemas.microsoft.com/office/drawing/2012/chart" uri="{CE6537A1-D6FC-4f65-9D91-7224C49458BB}"/>
                <c:ext xmlns:c16="http://schemas.microsoft.com/office/drawing/2014/chart" uri="{C3380CC4-5D6E-409C-BE32-E72D297353CC}">
                  <c16:uniqueId val="{00000012-4EBC-451E-9B62-1A71B661DA3B}"/>
                </c:ext>
              </c:extLst>
            </c:dLbl>
            <c:dLbl>
              <c:idx val="16"/>
              <c:delete val="1"/>
              <c:extLst>
                <c:ext xmlns:c15="http://schemas.microsoft.com/office/drawing/2012/chart" uri="{CE6537A1-D6FC-4f65-9D91-7224C49458BB}"/>
                <c:ext xmlns:c16="http://schemas.microsoft.com/office/drawing/2014/chart" uri="{C3380CC4-5D6E-409C-BE32-E72D297353CC}">
                  <c16:uniqueId val="{00000013-4EBC-451E-9B62-1A71B661DA3B}"/>
                </c:ext>
              </c:extLst>
            </c:dLbl>
            <c:dLbl>
              <c:idx val="17"/>
              <c:delete val="1"/>
              <c:extLst>
                <c:ext xmlns:c15="http://schemas.microsoft.com/office/drawing/2012/chart" uri="{CE6537A1-D6FC-4f65-9D91-7224C49458BB}"/>
                <c:ext xmlns:c16="http://schemas.microsoft.com/office/drawing/2014/chart" uri="{C3380CC4-5D6E-409C-BE32-E72D297353CC}">
                  <c16:uniqueId val="{00000014-4EBC-451E-9B62-1A71B661DA3B}"/>
                </c:ext>
              </c:extLst>
            </c:dLbl>
            <c:dLbl>
              <c:idx val="18"/>
              <c:delete val="1"/>
              <c:extLst>
                <c:ext xmlns:c15="http://schemas.microsoft.com/office/drawing/2012/chart" uri="{CE6537A1-D6FC-4f65-9D91-7224C49458BB}"/>
                <c:ext xmlns:c16="http://schemas.microsoft.com/office/drawing/2014/chart" uri="{C3380CC4-5D6E-409C-BE32-E72D297353CC}">
                  <c16:uniqueId val="{00000015-4EBC-451E-9B62-1A71B661DA3B}"/>
                </c:ext>
              </c:extLst>
            </c:dLbl>
            <c:dLbl>
              <c:idx val="19"/>
              <c:delete val="1"/>
              <c:extLst>
                <c:ext xmlns:c15="http://schemas.microsoft.com/office/drawing/2012/chart" uri="{CE6537A1-D6FC-4f65-9D91-7224C49458BB}"/>
                <c:ext xmlns:c16="http://schemas.microsoft.com/office/drawing/2014/chart" uri="{C3380CC4-5D6E-409C-BE32-E72D297353CC}">
                  <c16:uniqueId val="{00000016-4EBC-451E-9B62-1A71B661DA3B}"/>
                </c:ext>
              </c:extLst>
            </c:dLbl>
            <c:dLbl>
              <c:idx val="20"/>
              <c:delete val="1"/>
              <c:extLst>
                <c:ext xmlns:c15="http://schemas.microsoft.com/office/drawing/2012/chart" uri="{CE6537A1-D6FC-4f65-9D91-7224C49458BB}"/>
                <c:ext xmlns:c16="http://schemas.microsoft.com/office/drawing/2014/chart" uri="{C3380CC4-5D6E-409C-BE32-E72D297353CC}">
                  <c16:uniqueId val="{00000017-4EBC-451E-9B62-1A71B661DA3B}"/>
                </c:ext>
              </c:extLst>
            </c:dLbl>
            <c:dLbl>
              <c:idx val="21"/>
              <c:delete val="1"/>
              <c:extLst>
                <c:ext xmlns:c15="http://schemas.microsoft.com/office/drawing/2012/chart" uri="{CE6537A1-D6FC-4f65-9D91-7224C49458BB}"/>
                <c:ext xmlns:c16="http://schemas.microsoft.com/office/drawing/2014/chart" uri="{C3380CC4-5D6E-409C-BE32-E72D297353CC}">
                  <c16:uniqueId val="{00000018-4EBC-451E-9B62-1A71B661DA3B}"/>
                </c:ext>
              </c:extLst>
            </c:dLbl>
            <c:dLbl>
              <c:idx val="22"/>
              <c:delete val="1"/>
              <c:extLst>
                <c:ext xmlns:c15="http://schemas.microsoft.com/office/drawing/2012/chart" uri="{CE6537A1-D6FC-4f65-9D91-7224C49458BB}"/>
                <c:ext xmlns:c16="http://schemas.microsoft.com/office/drawing/2014/chart" uri="{C3380CC4-5D6E-409C-BE32-E72D297353CC}">
                  <c16:uniqueId val="{00000019-4EBC-451E-9B62-1A71B661DA3B}"/>
                </c:ext>
              </c:extLst>
            </c:dLbl>
            <c:dLbl>
              <c:idx val="23"/>
              <c:delete val="1"/>
              <c:extLst>
                <c:ext xmlns:c15="http://schemas.microsoft.com/office/drawing/2012/chart" uri="{CE6537A1-D6FC-4f65-9D91-7224C49458BB}"/>
                <c:ext xmlns:c16="http://schemas.microsoft.com/office/drawing/2014/chart" uri="{C3380CC4-5D6E-409C-BE32-E72D297353CC}">
                  <c16:uniqueId val="{0000001A-4EBC-451E-9B62-1A71B661DA3B}"/>
                </c:ext>
              </c:extLst>
            </c:dLbl>
            <c:dLbl>
              <c:idx val="24"/>
              <c:delete val="1"/>
              <c:extLst>
                <c:ext xmlns:c15="http://schemas.microsoft.com/office/drawing/2012/chart" uri="{CE6537A1-D6FC-4f65-9D91-7224C49458BB}"/>
                <c:ext xmlns:c16="http://schemas.microsoft.com/office/drawing/2014/chart" uri="{C3380CC4-5D6E-409C-BE32-E72D297353CC}">
                  <c16:uniqueId val="{0000001B-4EBC-451E-9B62-1A71B661DA3B}"/>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4EBC-451E-9B62-1A71B661DA3B}"/>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Herne, Stadt (05916)</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704850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62" t="s">
        <v>7</v>
      </c>
      <c r="B4" s="562"/>
      <c r="C4" s="562"/>
      <c r="D4" s="562"/>
      <c r="E4" s="562"/>
      <c r="F4" s="562"/>
    </row>
    <row r="5" spans="1:6" ht="12.75" customHeight="1" x14ac:dyDescent="0.2">
      <c r="A5" s="21"/>
      <c r="B5" s="22"/>
      <c r="C5" s="21"/>
      <c r="D5" s="22"/>
      <c r="E5" s="21"/>
      <c r="F5" s="21"/>
    </row>
    <row r="6" spans="1:6" ht="12.75" customHeight="1" x14ac:dyDescent="0.2">
      <c r="A6" s="25" t="s">
        <v>8</v>
      </c>
      <c r="B6" s="26"/>
      <c r="C6" s="555" t="s">
        <v>9</v>
      </c>
      <c r="D6" s="555"/>
      <c r="E6" s="555"/>
      <c r="F6" s="555"/>
    </row>
    <row r="7" spans="1:6" ht="12.75" customHeight="1" x14ac:dyDescent="0.2">
      <c r="A7" s="25"/>
      <c r="B7" s="26"/>
      <c r="C7" s="27"/>
      <c r="D7" s="27"/>
      <c r="E7" s="27"/>
      <c r="F7" s="27"/>
    </row>
    <row r="8" spans="1:6" ht="12.75" customHeight="1" x14ac:dyDescent="0.2">
      <c r="A8" s="25" t="s">
        <v>10</v>
      </c>
      <c r="B8" s="26"/>
      <c r="C8" s="555" t="s">
        <v>11</v>
      </c>
      <c r="D8" s="555"/>
      <c r="E8" s="555"/>
      <c r="F8" s="555"/>
    </row>
    <row r="9" spans="1:6" ht="12.75" customHeight="1" x14ac:dyDescent="0.2">
      <c r="A9" s="25"/>
      <c r="B9" s="26"/>
      <c r="C9" s="27"/>
      <c r="D9" s="27"/>
      <c r="E9" s="27"/>
      <c r="F9" s="27"/>
    </row>
    <row r="10" spans="1:6" ht="12.75" customHeight="1" x14ac:dyDescent="0.2">
      <c r="A10" s="25" t="s">
        <v>12</v>
      </c>
      <c r="C10" s="563" t="s">
        <v>13</v>
      </c>
      <c r="D10" s="563"/>
      <c r="E10" s="563"/>
      <c r="F10" s="563"/>
    </row>
    <row r="11" spans="1:6" ht="12.75" customHeight="1" x14ac:dyDescent="0.2">
      <c r="A11" s="22"/>
      <c r="B11" s="21"/>
      <c r="C11" s="28"/>
      <c r="D11" s="27"/>
      <c r="E11" s="29"/>
      <c r="F11" s="27"/>
    </row>
    <row r="12" spans="1:6" ht="12.75" customHeight="1" x14ac:dyDescent="0.2">
      <c r="A12" s="25" t="s">
        <v>14</v>
      </c>
      <c r="B12" s="21"/>
      <c r="C12" s="564" t="s">
        <v>15</v>
      </c>
      <c r="D12" s="564"/>
      <c r="E12" s="564"/>
      <c r="F12" s="564"/>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54" t="s">
        <v>20</v>
      </c>
      <c r="B18" s="554"/>
      <c r="C18" s="31" t="s">
        <v>21</v>
      </c>
      <c r="D18" s="27"/>
      <c r="E18" s="27"/>
      <c r="F18" s="27"/>
    </row>
    <row r="19" spans="1:6" ht="12.75" customHeight="1" x14ac:dyDescent="0.2">
      <c r="A19" s="22"/>
      <c r="B19" s="21"/>
      <c r="C19" s="32"/>
      <c r="D19" s="27"/>
      <c r="E19" s="27"/>
      <c r="F19" s="27"/>
    </row>
    <row r="20" spans="1:6" ht="89.25" customHeight="1" x14ac:dyDescent="0.2">
      <c r="A20" s="25" t="s">
        <v>22</v>
      </c>
      <c r="B20" s="21"/>
      <c r="C20" s="555" t="s">
        <v>23</v>
      </c>
      <c r="D20" s="555"/>
      <c r="E20" s="555"/>
      <c r="F20" s="555"/>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56" t="s">
        <v>38</v>
      </c>
      <c r="D33" s="557"/>
      <c r="E33" s="557"/>
      <c r="F33" s="557"/>
    </row>
    <row r="34" spans="1:6" ht="12.75" customHeight="1" x14ac:dyDescent="0.2">
      <c r="A34" s="26"/>
      <c r="B34" s="26"/>
      <c r="C34" s="558" t="s">
        <v>39</v>
      </c>
      <c r="D34" s="559"/>
      <c r="E34" s="559"/>
      <c r="F34" s="559"/>
    </row>
    <row r="35" spans="1:6" ht="25.5" customHeight="1" x14ac:dyDescent="0.2">
      <c r="A35" s="26"/>
      <c r="B35" s="26"/>
      <c r="C35" s="560" t="s">
        <v>40</v>
      </c>
      <c r="D35" s="561"/>
      <c r="E35" s="561"/>
      <c r="F35" s="561"/>
    </row>
    <row r="36" spans="1:6" ht="12.75" x14ac:dyDescent="0.2">
      <c r="B36" s="26"/>
    </row>
    <row r="37" spans="1:6" ht="12.75" x14ac:dyDescent="0.2">
      <c r="A37" s="22" t="s">
        <v>41</v>
      </c>
      <c r="C37" s="45" t="s">
        <v>42</v>
      </c>
      <c r="D37" s="36"/>
      <c r="E37" s="36"/>
      <c r="F37" s="36"/>
    </row>
    <row r="38" spans="1:6" ht="28.5" customHeight="1" x14ac:dyDescent="0.2">
      <c r="C38" s="557" t="s">
        <v>43</v>
      </c>
      <c r="D38" s="557"/>
      <c r="E38" s="557"/>
      <c r="F38" s="557"/>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5" t="s">
        <v>89</v>
      </c>
      <c r="C41" s="565"/>
      <c r="D41" s="565"/>
      <c r="E41" s="565"/>
      <c r="F41" s="565"/>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47690</v>
      </c>
      <c r="E12" s="114">
        <v>47644</v>
      </c>
      <c r="F12" s="114">
        <v>47354</v>
      </c>
      <c r="G12" s="114">
        <v>46007</v>
      </c>
      <c r="H12" s="114">
        <v>45723</v>
      </c>
      <c r="I12" s="115">
        <v>1967</v>
      </c>
      <c r="J12" s="116">
        <v>4.3019924326925176</v>
      </c>
      <c r="N12" s="117"/>
    </row>
    <row r="13" spans="1:15" s="110" customFormat="1" ht="13.5" customHeight="1" x14ac:dyDescent="0.2">
      <c r="A13" s="118" t="s">
        <v>105</v>
      </c>
      <c r="B13" s="119" t="s">
        <v>106</v>
      </c>
      <c r="C13" s="113">
        <v>52.96498217655693</v>
      </c>
      <c r="D13" s="114">
        <v>25259</v>
      </c>
      <c r="E13" s="114">
        <v>25334</v>
      </c>
      <c r="F13" s="114">
        <v>25467</v>
      </c>
      <c r="G13" s="114">
        <v>24847</v>
      </c>
      <c r="H13" s="114">
        <v>24696</v>
      </c>
      <c r="I13" s="115">
        <v>563</v>
      </c>
      <c r="J13" s="116">
        <v>2.2797214123744736</v>
      </c>
    </row>
    <row r="14" spans="1:15" s="110" customFormat="1" ht="13.5" customHeight="1" x14ac:dyDescent="0.2">
      <c r="A14" s="120"/>
      <c r="B14" s="119" t="s">
        <v>107</v>
      </c>
      <c r="C14" s="113">
        <v>47.03501782344307</v>
      </c>
      <c r="D14" s="114">
        <v>22431</v>
      </c>
      <c r="E14" s="114">
        <v>22310</v>
      </c>
      <c r="F14" s="114">
        <v>21887</v>
      </c>
      <c r="G14" s="114">
        <v>21160</v>
      </c>
      <c r="H14" s="114">
        <v>21027</v>
      </c>
      <c r="I14" s="115">
        <v>1404</v>
      </c>
      <c r="J14" s="116">
        <v>6.6771294050506489</v>
      </c>
    </row>
    <row r="15" spans="1:15" s="110" customFormat="1" ht="13.5" customHeight="1" x14ac:dyDescent="0.2">
      <c r="A15" s="118" t="s">
        <v>105</v>
      </c>
      <c r="B15" s="121" t="s">
        <v>108</v>
      </c>
      <c r="C15" s="113">
        <v>11.100859719018661</v>
      </c>
      <c r="D15" s="114">
        <v>5294</v>
      </c>
      <c r="E15" s="114">
        <v>5478</v>
      </c>
      <c r="F15" s="114">
        <v>5284</v>
      </c>
      <c r="G15" s="114">
        <v>4634</v>
      </c>
      <c r="H15" s="114">
        <v>4617</v>
      </c>
      <c r="I15" s="115">
        <v>677</v>
      </c>
      <c r="J15" s="116">
        <v>14.663201212908815</v>
      </c>
    </row>
    <row r="16" spans="1:15" s="110" customFormat="1" ht="13.5" customHeight="1" x14ac:dyDescent="0.2">
      <c r="A16" s="118"/>
      <c r="B16" s="121" t="s">
        <v>109</v>
      </c>
      <c r="C16" s="113">
        <v>67.133570979240929</v>
      </c>
      <c r="D16" s="114">
        <v>32016</v>
      </c>
      <c r="E16" s="114">
        <v>31957</v>
      </c>
      <c r="F16" s="114">
        <v>32003</v>
      </c>
      <c r="G16" s="114">
        <v>31563</v>
      </c>
      <c r="H16" s="114">
        <v>31391</v>
      </c>
      <c r="I16" s="115">
        <v>625</v>
      </c>
      <c r="J16" s="116">
        <v>1.9910165334012933</v>
      </c>
    </row>
    <row r="17" spans="1:10" s="110" customFormat="1" ht="13.5" customHeight="1" x14ac:dyDescent="0.2">
      <c r="A17" s="118"/>
      <c r="B17" s="121" t="s">
        <v>110</v>
      </c>
      <c r="C17" s="113">
        <v>20.750681484587965</v>
      </c>
      <c r="D17" s="114">
        <v>9896</v>
      </c>
      <c r="E17" s="114">
        <v>9735</v>
      </c>
      <c r="F17" s="114">
        <v>9601</v>
      </c>
      <c r="G17" s="114">
        <v>9377</v>
      </c>
      <c r="H17" s="114">
        <v>9278</v>
      </c>
      <c r="I17" s="115">
        <v>618</v>
      </c>
      <c r="J17" s="116">
        <v>6.6609183013580511</v>
      </c>
    </row>
    <row r="18" spans="1:10" s="110" customFormat="1" ht="13.5" customHeight="1" x14ac:dyDescent="0.2">
      <c r="A18" s="120"/>
      <c r="B18" s="121" t="s">
        <v>111</v>
      </c>
      <c r="C18" s="113">
        <v>1.0148878171524429</v>
      </c>
      <c r="D18" s="114">
        <v>484</v>
      </c>
      <c r="E18" s="114">
        <v>474</v>
      </c>
      <c r="F18" s="114">
        <v>466</v>
      </c>
      <c r="G18" s="114">
        <v>433</v>
      </c>
      <c r="H18" s="114">
        <v>437</v>
      </c>
      <c r="I18" s="115">
        <v>47</v>
      </c>
      <c r="J18" s="116">
        <v>10.755148741418765</v>
      </c>
    </row>
    <row r="19" spans="1:10" s="110" customFormat="1" ht="13.5" customHeight="1" x14ac:dyDescent="0.2">
      <c r="A19" s="120"/>
      <c r="B19" s="121" t="s">
        <v>112</v>
      </c>
      <c r="C19" s="113">
        <v>0.3082407213252254</v>
      </c>
      <c r="D19" s="114">
        <v>147</v>
      </c>
      <c r="E19" s="114">
        <v>145</v>
      </c>
      <c r="F19" s="114">
        <v>149</v>
      </c>
      <c r="G19" s="114">
        <v>125</v>
      </c>
      <c r="H19" s="114">
        <v>124</v>
      </c>
      <c r="I19" s="115">
        <v>23</v>
      </c>
      <c r="J19" s="116">
        <v>18.548387096774192</v>
      </c>
    </row>
    <row r="20" spans="1:10" s="110" customFormat="1" ht="13.5" customHeight="1" x14ac:dyDescent="0.2">
      <c r="A20" s="118" t="s">
        <v>113</v>
      </c>
      <c r="B20" s="122" t="s">
        <v>114</v>
      </c>
      <c r="C20" s="113">
        <v>69.884671838959946</v>
      </c>
      <c r="D20" s="114">
        <v>33328</v>
      </c>
      <c r="E20" s="114">
        <v>33375</v>
      </c>
      <c r="F20" s="114">
        <v>33215</v>
      </c>
      <c r="G20" s="114">
        <v>32716</v>
      </c>
      <c r="H20" s="114">
        <v>32603</v>
      </c>
      <c r="I20" s="115">
        <v>725</v>
      </c>
      <c r="J20" s="116">
        <v>2.2237217433978467</v>
      </c>
    </row>
    <row r="21" spans="1:10" s="110" customFormat="1" ht="13.5" customHeight="1" x14ac:dyDescent="0.2">
      <c r="A21" s="120"/>
      <c r="B21" s="122" t="s">
        <v>115</v>
      </c>
      <c r="C21" s="113">
        <v>30.115328161040051</v>
      </c>
      <c r="D21" s="114">
        <v>14362</v>
      </c>
      <c r="E21" s="114">
        <v>14269</v>
      </c>
      <c r="F21" s="114">
        <v>14139</v>
      </c>
      <c r="G21" s="114">
        <v>13291</v>
      </c>
      <c r="H21" s="114">
        <v>13120</v>
      </c>
      <c r="I21" s="115">
        <v>1242</v>
      </c>
      <c r="J21" s="116">
        <v>9.4664634146341466</v>
      </c>
    </row>
    <row r="22" spans="1:10" s="110" customFormat="1" ht="13.5" customHeight="1" x14ac:dyDescent="0.2">
      <c r="A22" s="118" t="s">
        <v>113</v>
      </c>
      <c r="B22" s="122" t="s">
        <v>116</v>
      </c>
      <c r="C22" s="113">
        <v>86.936464667645211</v>
      </c>
      <c r="D22" s="114">
        <v>41460</v>
      </c>
      <c r="E22" s="114">
        <v>41593</v>
      </c>
      <c r="F22" s="114">
        <v>41238</v>
      </c>
      <c r="G22" s="114">
        <v>40317</v>
      </c>
      <c r="H22" s="114">
        <v>40162</v>
      </c>
      <c r="I22" s="115">
        <v>1298</v>
      </c>
      <c r="J22" s="116">
        <v>3.2319107614162643</v>
      </c>
    </row>
    <row r="23" spans="1:10" s="110" customFormat="1" ht="13.5" customHeight="1" x14ac:dyDescent="0.2">
      <c r="A23" s="123"/>
      <c r="B23" s="124" t="s">
        <v>117</v>
      </c>
      <c r="C23" s="125">
        <v>13.000629062696582</v>
      </c>
      <c r="D23" s="114">
        <v>6200</v>
      </c>
      <c r="E23" s="114">
        <v>6023</v>
      </c>
      <c r="F23" s="114">
        <v>6089</v>
      </c>
      <c r="G23" s="114">
        <v>5649</v>
      </c>
      <c r="H23" s="114">
        <v>5525</v>
      </c>
      <c r="I23" s="115">
        <v>675</v>
      </c>
      <c r="J23" s="116">
        <v>12.217194570135746</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9841</v>
      </c>
      <c r="E26" s="114">
        <v>10193</v>
      </c>
      <c r="F26" s="114">
        <v>10067</v>
      </c>
      <c r="G26" s="114">
        <v>10137</v>
      </c>
      <c r="H26" s="140">
        <v>10098</v>
      </c>
      <c r="I26" s="115">
        <v>-257</v>
      </c>
      <c r="J26" s="116">
        <v>-2.5450584274113686</v>
      </c>
    </row>
    <row r="27" spans="1:10" s="110" customFormat="1" ht="13.5" customHeight="1" x14ac:dyDescent="0.2">
      <c r="A27" s="118" t="s">
        <v>105</v>
      </c>
      <c r="B27" s="119" t="s">
        <v>106</v>
      </c>
      <c r="C27" s="113">
        <v>41.08322324966975</v>
      </c>
      <c r="D27" s="115">
        <v>4043</v>
      </c>
      <c r="E27" s="114">
        <v>4182</v>
      </c>
      <c r="F27" s="114">
        <v>4083</v>
      </c>
      <c r="G27" s="114">
        <v>4130</v>
      </c>
      <c r="H27" s="140">
        <v>4088</v>
      </c>
      <c r="I27" s="115">
        <v>-45</v>
      </c>
      <c r="J27" s="116">
        <v>-1.1007827788649707</v>
      </c>
    </row>
    <row r="28" spans="1:10" s="110" customFormat="1" ht="13.5" customHeight="1" x14ac:dyDescent="0.2">
      <c r="A28" s="120"/>
      <c r="B28" s="119" t="s">
        <v>107</v>
      </c>
      <c r="C28" s="113">
        <v>58.91677675033025</v>
      </c>
      <c r="D28" s="115">
        <v>5798</v>
      </c>
      <c r="E28" s="114">
        <v>6011</v>
      </c>
      <c r="F28" s="114">
        <v>5984</v>
      </c>
      <c r="G28" s="114">
        <v>6007</v>
      </c>
      <c r="H28" s="140">
        <v>6010</v>
      </c>
      <c r="I28" s="115">
        <v>-212</v>
      </c>
      <c r="J28" s="116">
        <v>-3.5274542429284526</v>
      </c>
    </row>
    <row r="29" spans="1:10" s="110" customFormat="1" ht="13.5" customHeight="1" x14ac:dyDescent="0.2">
      <c r="A29" s="118" t="s">
        <v>105</v>
      </c>
      <c r="B29" s="121" t="s">
        <v>108</v>
      </c>
      <c r="C29" s="113">
        <v>14.03312671476476</v>
      </c>
      <c r="D29" s="115">
        <v>1381</v>
      </c>
      <c r="E29" s="114">
        <v>1474</v>
      </c>
      <c r="F29" s="114">
        <v>1405</v>
      </c>
      <c r="G29" s="114">
        <v>1473</v>
      </c>
      <c r="H29" s="140">
        <v>1408</v>
      </c>
      <c r="I29" s="115">
        <v>-27</v>
      </c>
      <c r="J29" s="116">
        <v>-1.9176136363636365</v>
      </c>
    </row>
    <row r="30" spans="1:10" s="110" customFormat="1" ht="13.5" customHeight="1" x14ac:dyDescent="0.2">
      <c r="A30" s="118"/>
      <c r="B30" s="121" t="s">
        <v>109</v>
      </c>
      <c r="C30" s="113">
        <v>49.324255665074688</v>
      </c>
      <c r="D30" s="115">
        <v>4854</v>
      </c>
      <c r="E30" s="114">
        <v>5047</v>
      </c>
      <c r="F30" s="114">
        <v>4989</v>
      </c>
      <c r="G30" s="114">
        <v>5000</v>
      </c>
      <c r="H30" s="140">
        <v>5069</v>
      </c>
      <c r="I30" s="115">
        <v>-215</v>
      </c>
      <c r="J30" s="116">
        <v>-4.2414677451173803</v>
      </c>
    </row>
    <row r="31" spans="1:10" s="110" customFormat="1" ht="13.5" customHeight="1" x14ac:dyDescent="0.2">
      <c r="A31" s="118"/>
      <c r="B31" s="121" t="s">
        <v>110</v>
      </c>
      <c r="C31" s="113">
        <v>21.613657148663755</v>
      </c>
      <c r="D31" s="115">
        <v>2127</v>
      </c>
      <c r="E31" s="114">
        <v>2161</v>
      </c>
      <c r="F31" s="114">
        <v>2189</v>
      </c>
      <c r="G31" s="114">
        <v>2204</v>
      </c>
      <c r="H31" s="140">
        <v>2207</v>
      </c>
      <c r="I31" s="115">
        <v>-80</v>
      </c>
      <c r="J31" s="116">
        <v>-3.6248300860897147</v>
      </c>
    </row>
    <row r="32" spans="1:10" s="110" customFormat="1" ht="13.5" customHeight="1" x14ac:dyDescent="0.2">
      <c r="A32" s="120"/>
      <c r="B32" s="121" t="s">
        <v>111</v>
      </c>
      <c r="C32" s="113">
        <v>15.028960471496799</v>
      </c>
      <c r="D32" s="115">
        <v>1479</v>
      </c>
      <c r="E32" s="114">
        <v>1511</v>
      </c>
      <c r="F32" s="114">
        <v>1484</v>
      </c>
      <c r="G32" s="114">
        <v>1460</v>
      </c>
      <c r="H32" s="140">
        <v>1414</v>
      </c>
      <c r="I32" s="115">
        <v>65</v>
      </c>
      <c r="J32" s="116">
        <v>4.5968882602545973</v>
      </c>
    </row>
    <row r="33" spans="1:10" s="110" customFormat="1" ht="13.5" customHeight="1" x14ac:dyDescent="0.2">
      <c r="A33" s="120"/>
      <c r="B33" s="121" t="s">
        <v>112</v>
      </c>
      <c r="C33" s="113">
        <v>1.7071435829692105</v>
      </c>
      <c r="D33" s="115">
        <v>168</v>
      </c>
      <c r="E33" s="114">
        <v>170</v>
      </c>
      <c r="F33" s="114">
        <v>163</v>
      </c>
      <c r="G33" s="114">
        <v>141</v>
      </c>
      <c r="H33" s="140">
        <v>144</v>
      </c>
      <c r="I33" s="115">
        <v>24</v>
      </c>
      <c r="J33" s="116">
        <v>16.666666666666668</v>
      </c>
    </row>
    <row r="34" spans="1:10" s="110" customFormat="1" ht="13.5" customHeight="1" x14ac:dyDescent="0.2">
      <c r="A34" s="118" t="s">
        <v>113</v>
      </c>
      <c r="B34" s="122" t="s">
        <v>116</v>
      </c>
      <c r="C34" s="113">
        <v>84.280052840158518</v>
      </c>
      <c r="D34" s="115">
        <v>8294</v>
      </c>
      <c r="E34" s="114">
        <v>8608</v>
      </c>
      <c r="F34" s="114">
        <v>8565</v>
      </c>
      <c r="G34" s="114">
        <v>8589</v>
      </c>
      <c r="H34" s="140">
        <v>8586</v>
      </c>
      <c r="I34" s="115">
        <v>-292</v>
      </c>
      <c r="J34" s="116">
        <v>-3.4008851618914511</v>
      </c>
    </row>
    <row r="35" spans="1:10" s="110" customFormat="1" ht="13.5" customHeight="1" x14ac:dyDescent="0.2">
      <c r="A35" s="118"/>
      <c r="B35" s="119" t="s">
        <v>117</v>
      </c>
      <c r="C35" s="113">
        <v>15.364292246722894</v>
      </c>
      <c r="D35" s="115">
        <v>1512</v>
      </c>
      <c r="E35" s="114">
        <v>1538</v>
      </c>
      <c r="F35" s="114">
        <v>1461</v>
      </c>
      <c r="G35" s="114">
        <v>1504</v>
      </c>
      <c r="H35" s="140">
        <v>1464</v>
      </c>
      <c r="I35" s="115">
        <v>48</v>
      </c>
      <c r="J35" s="116">
        <v>3.278688524590164</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7044</v>
      </c>
      <c r="E37" s="114">
        <v>7289</v>
      </c>
      <c r="F37" s="114">
        <v>7200</v>
      </c>
      <c r="G37" s="114">
        <v>7383</v>
      </c>
      <c r="H37" s="140">
        <v>7338</v>
      </c>
      <c r="I37" s="115">
        <v>-294</v>
      </c>
      <c r="J37" s="116">
        <v>-4.0065412919051511</v>
      </c>
    </row>
    <row r="38" spans="1:10" s="110" customFormat="1" ht="13.5" customHeight="1" x14ac:dyDescent="0.2">
      <c r="A38" s="118" t="s">
        <v>105</v>
      </c>
      <c r="B38" s="119" t="s">
        <v>106</v>
      </c>
      <c r="C38" s="113">
        <v>39.920499716070417</v>
      </c>
      <c r="D38" s="115">
        <v>2812</v>
      </c>
      <c r="E38" s="114">
        <v>2890</v>
      </c>
      <c r="F38" s="114">
        <v>2830</v>
      </c>
      <c r="G38" s="114">
        <v>2923</v>
      </c>
      <c r="H38" s="140">
        <v>2877</v>
      </c>
      <c r="I38" s="115">
        <v>-65</v>
      </c>
      <c r="J38" s="116">
        <v>-2.2592978797358358</v>
      </c>
    </row>
    <row r="39" spans="1:10" s="110" customFormat="1" ht="13.5" customHeight="1" x14ac:dyDescent="0.2">
      <c r="A39" s="120"/>
      <c r="B39" s="119" t="s">
        <v>107</v>
      </c>
      <c r="C39" s="113">
        <v>60.079500283929583</v>
      </c>
      <c r="D39" s="115">
        <v>4232</v>
      </c>
      <c r="E39" s="114">
        <v>4399</v>
      </c>
      <c r="F39" s="114">
        <v>4370</v>
      </c>
      <c r="G39" s="114">
        <v>4460</v>
      </c>
      <c r="H39" s="140">
        <v>4461</v>
      </c>
      <c r="I39" s="115">
        <v>-229</v>
      </c>
      <c r="J39" s="116">
        <v>-5.1333781663304192</v>
      </c>
    </row>
    <row r="40" spans="1:10" s="110" customFormat="1" ht="13.5" customHeight="1" x14ac:dyDescent="0.2">
      <c r="A40" s="118" t="s">
        <v>105</v>
      </c>
      <c r="B40" s="121" t="s">
        <v>108</v>
      </c>
      <c r="C40" s="113">
        <v>15.190232822260079</v>
      </c>
      <c r="D40" s="115">
        <v>1070</v>
      </c>
      <c r="E40" s="114">
        <v>1119</v>
      </c>
      <c r="F40" s="114">
        <v>1046</v>
      </c>
      <c r="G40" s="114">
        <v>1152</v>
      </c>
      <c r="H40" s="140">
        <v>1100</v>
      </c>
      <c r="I40" s="115">
        <v>-30</v>
      </c>
      <c r="J40" s="116">
        <v>-2.7272727272727271</v>
      </c>
    </row>
    <row r="41" spans="1:10" s="110" customFormat="1" ht="13.5" customHeight="1" x14ac:dyDescent="0.2">
      <c r="A41" s="118"/>
      <c r="B41" s="121" t="s">
        <v>109</v>
      </c>
      <c r="C41" s="113">
        <v>40.72969903463941</v>
      </c>
      <c r="D41" s="115">
        <v>2869</v>
      </c>
      <c r="E41" s="114">
        <v>3003</v>
      </c>
      <c r="F41" s="114">
        <v>2976</v>
      </c>
      <c r="G41" s="114">
        <v>3056</v>
      </c>
      <c r="H41" s="140">
        <v>3103</v>
      </c>
      <c r="I41" s="115">
        <v>-234</v>
      </c>
      <c r="J41" s="116">
        <v>-7.5410892684498876</v>
      </c>
    </row>
    <row r="42" spans="1:10" s="110" customFormat="1" ht="13.5" customHeight="1" x14ac:dyDescent="0.2">
      <c r="A42" s="118"/>
      <c r="B42" s="121" t="s">
        <v>110</v>
      </c>
      <c r="C42" s="113">
        <v>23.367404883588868</v>
      </c>
      <c r="D42" s="115">
        <v>1646</v>
      </c>
      <c r="E42" s="114">
        <v>1680</v>
      </c>
      <c r="F42" s="114">
        <v>1717</v>
      </c>
      <c r="G42" s="114">
        <v>1737</v>
      </c>
      <c r="H42" s="140">
        <v>1745</v>
      </c>
      <c r="I42" s="115">
        <v>-99</v>
      </c>
      <c r="J42" s="116">
        <v>-5.6733524355300862</v>
      </c>
    </row>
    <row r="43" spans="1:10" s="110" customFormat="1" ht="13.5" customHeight="1" x14ac:dyDescent="0.2">
      <c r="A43" s="120"/>
      <c r="B43" s="121" t="s">
        <v>111</v>
      </c>
      <c r="C43" s="113">
        <v>20.71266325951164</v>
      </c>
      <c r="D43" s="115">
        <v>1459</v>
      </c>
      <c r="E43" s="114">
        <v>1487</v>
      </c>
      <c r="F43" s="114">
        <v>1461</v>
      </c>
      <c r="G43" s="114">
        <v>1438</v>
      </c>
      <c r="H43" s="140">
        <v>1390</v>
      </c>
      <c r="I43" s="115">
        <v>69</v>
      </c>
      <c r="J43" s="116">
        <v>4.9640287769784175</v>
      </c>
    </row>
    <row r="44" spans="1:10" s="110" customFormat="1" ht="13.5" customHeight="1" x14ac:dyDescent="0.2">
      <c r="A44" s="120"/>
      <c r="B44" s="121" t="s">
        <v>112</v>
      </c>
      <c r="C44" s="113">
        <v>2.2856331629755822</v>
      </c>
      <c r="D44" s="115">
        <v>161</v>
      </c>
      <c r="E44" s="114">
        <v>162</v>
      </c>
      <c r="F44" s="114">
        <v>156</v>
      </c>
      <c r="G44" s="114">
        <v>137</v>
      </c>
      <c r="H44" s="140">
        <v>139</v>
      </c>
      <c r="I44" s="115">
        <v>22</v>
      </c>
      <c r="J44" s="116">
        <v>15.827338129496402</v>
      </c>
    </row>
    <row r="45" spans="1:10" s="110" customFormat="1" ht="13.5" customHeight="1" x14ac:dyDescent="0.2">
      <c r="A45" s="118" t="s">
        <v>113</v>
      </c>
      <c r="B45" s="122" t="s">
        <v>116</v>
      </c>
      <c r="C45" s="113">
        <v>82.737081203861436</v>
      </c>
      <c r="D45" s="115">
        <v>5828</v>
      </c>
      <c r="E45" s="114">
        <v>6038</v>
      </c>
      <c r="F45" s="114">
        <v>6024</v>
      </c>
      <c r="G45" s="114">
        <v>6135</v>
      </c>
      <c r="H45" s="140">
        <v>6126</v>
      </c>
      <c r="I45" s="115">
        <v>-298</v>
      </c>
      <c r="J45" s="116">
        <v>-4.8645119164218089</v>
      </c>
    </row>
    <row r="46" spans="1:10" s="110" customFormat="1" ht="13.5" customHeight="1" x14ac:dyDescent="0.2">
      <c r="A46" s="118"/>
      <c r="B46" s="119" t="s">
        <v>117</v>
      </c>
      <c r="C46" s="113">
        <v>16.766042021578649</v>
      </c>
      <c r="D46" s="115">
        <v>1181</v>
      </c>
      <c r="E46" s="114">
        <v>1205</v>
      </c>
      <c r="F46" s="114">
        <v>1135</v>
      </c>
      <c r="G46" s="114">
        <v>1204</v>
      </c>
      <c r="H46" s="140">
        <v>1164</v>
      </c>
      <c r="I46" s="115">
        <v>17</v>
      </c>
      <c r="J46" s="116">
        <v>1.4604810996563573</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2797</v>
      </c>
      <c r="E48" s="114">
        <v>2904</v>
      </c>
      <c r="F48" s="114">
        <v>2867</v>
      </c>
      <c r="G48" s="114">
        <v>2754</v>
      </c>
      <c r="H48" s="140">
        <v>2760</v>
      </c>
      <c r="I48" s="115">
        <v>37</v>
      </c>
      <c r="J48" s="116">
        <v>1.3405797101449275</v>
      </c>
    </row>
    <row r="49" spans="1:12" s="110" customFormat="1" ht="13.5" customHeight="1" x14ac:dyDescent="0.2">
      <c r="A49" s="118" t="s">
        <v>105</v>
      </c>
      <c r="B49" s="119" t="s">
        <v>106</v>
      </c>
      <c r="C49" s="113">
        <v>44.011440829460135</v>
      </c>
      <c r="D49" s="115">
        <v>1231</v>
      </c>
      <c r="E49" s="114">
        <v>1292</v>
      </c>
      <c r="F49" s="114">
        <v>1253</v>
      </c>
      <c r="G49" s="114">
        <v>1207</v>
      </c>
      <c r="H49" s="140">
        <v>1211</v>
      </c>
      <c r="I49" s="115">
        <v>20</v>
      </c>
      <c r="J49" s="116">
        <v>1.6515276630883566</v>
      </c>
    </row>
    <row r="50" spans="1:12" s="110" customFormat="1" ht="13.5" customHeight="1" x14ac:dyDescent="0.2">
      <c r="A50" s="120"/>
      <c r="B50" s="119" t="s">
        <v>107</v>
      </c>
      <c r="C50" s="113">
        <v>55.988559170539865</v>
      </c>
      <c r="D50" s="115">
        <v>1566</v>
      </c>
      <c r="E50" s="114">
        <v>1612</v>
      </c>
      <c r="F50" s="114">
        <v>1614</v>
      </c>
      <c r="G50" s="114">
        <v>1547</v>
      </c>
      <c r="H50" s="140">
        <v>1549</v>
      </c>
      <c r="I50" s="115">
        <v>17</v>
      </c>
      <c r="J50" s="116">
        <v>1.0974822466107166</v>
      </c>
    </row>
    <row r="51" spans="1:12" s="110" customFormat="1" ht="13.5" customHeight="1" x14ac:dyDescent="0.2">
      <c r="A51" s="118" t="s">
        <v>105</v>
      </c>
      <c r="B51" s="121" t="s">
        <v>108</v>
      </c>
      <c r="C51" s="113">
        <v>11.119056131569538</v>
      </c>
      <c r="D51" s="115">
        <v>311</v>
      </c>
      <c r="E51" s="114">
        <v>355</v>
      </c>
      <c r="F51" s="114">
        <v>359</v>
      </c>
      <c r="G51" s="114">
        <v>321</v>
      </c>
      <c r="H51" s="140">
        <v>308</v>
      </c>
      <c r="I51" s="115">
        <v>3</v>
      </c>
      <c r="J51" s="116">
        <v>0.97402597402597402</v>
      </c>
    </row>
    <row r="52" spans="1:12" s="110" customFormat="1" ht="13.5" customHeight="1" x14ac:dyDescent="0.2">
      <c r="A52" s="118"/>
      <c r="B52" s="121" t="s">
        <v>109</v>
      </c>
      <c r="C52" s="113">
        <v>70.968895244905255</v>
      </c>
      <c r="D52" s="115">
        <v>1985</v>
      </c>
      <c r="E52" s="114">
        <v>2044</v>
      </c>
      <c r="F52" s="114">
        <v>2013</v>
      </c>
      <c r="G52" s="114">
        <v>1944</v>
      </c>
      <c r="H52" s="140">
        <v>1966</v>
      </c>
      <c r="I52" s="115">
        <v>19</v>
      </c>
      <c r="J52" s="116">
        <v>0.9664292980671414</v>
      </c>
    </row>
    <row r="53" spans="1:12" s="110" customFormat="1" ht="13.5" customHeight="1" x14ac:dyDescent="0.2">
      <c r="A53" s="118"/>
      <c r="B53" s="121" t="s">
        <v>110</v>
      </c>
      <c r="C53" s="113">
        <v>17.196996782266716</v>
      </c>
      <c r="D53" s="115">
        <v>481</v>
      </c>
      <c r="E53" s="114">
        <v>481</v>
      </c>
      <c r="F53" s="114">
        <v>472</v>
      </c>
      <c r="G53" s="114">
        <v>467</v>
      </c>
      <c r="H53" s="140">
        <v>462</v>
      </c>
      <c r="I53" s="115">
        <v>19</v>
      </c>
      <c r="J53" s="116">
        <v>4.112554112554113</v>
      </c>
    </row>
    <row r="54" spans="1:12" s="110" customFormat="1" ht="13.5" customHeight="1" x14ac:dyDescent="0.2">
      <c r="A54" s="120"/>
      <c r="B54" s="121" t="s">
        <v>111</v>
      </c>
      <c r="C54" s="113">
        <v>0.71505184125849119</v>
      </c>
      <c r="D54" s="115">
        <v>20</v>
      </c>
      <c r="E54" s="114">
        <v>24</v>
      </c>
      <c r="F54" s="114">
        <v>23</v>
      </c>
      <c r="G54" s="114">
        <v>22</v>
      </c>
      <c r="H54" s="140">
        <v>24</v>
      </c>
      <c r="I54" s="115">
        <v>-4</v>
      </c>
      <c r="J54" s="116">
        <v>-16.666666666666668</v>
      </c>
    </row>
    <row r="55" spans="1:12" s="110" customFormat="1" ht="13.5" customHeight="1" x14ac:dyDescent="0.2">
      <c r="A55" s="120"/>
      <c r="B55" s="121" t="s">
        <v>112</v>
      </c>
      <c r="C55" s="113">
        <v>0.25026814444047191</v>
      </c>
      <c r="D55" s="115">
        <v>7</v>
      </c>
      <c r="E55" s="114">
        <v>8</v>
      </c>
      <c r="F55" s="114">
        <v>7</v>
      </c>
      <c r="G55" s="114">
        <v>4</v>
      </c>
      <c r="H55" s="140">
        <v>5</v>
      </c>
      <c r="I55" s="115">
        <v>2</v>
      </c>
      <c r="J55" s="116">
        <v>40</v>
      </c>
    </row>
    <row r="56" spans="1:12" s="110" customFormat="1" ht="13.5" customHeight="1" x14ac:dyDescent="0.2">
      <c r="A56" s="118" t="s">
        <v>113</v>
      </c>
      <c r="B56" s="122" t="s">
        <v>116</v>
      </c>
      <c r="C56" s="113">
        <v>88.165892027171964</v>
      </c>
      <c r="D56" s="115">
        <v>2466</v>
      </c>
      <c r="E56" s="114">
        <v>2570</v>
      </c>
      <c r="F56" s="114">
        <v>2541</v>
      </c>
      <c r="G56" s="114">
        <v>2454</v>
      </c>
      <c r="H56" s="140">
        <v>2460</v>
      </c>
      <c r="I56" s="115">
        <v>6</v>
      </c>
      <c r="J56" s="116">
        <v>0.24390243902439024</v>
      </c>
    </row>
    <row r="57" spans="1:12" s="110" customFormat="1" ht="13.5" customHeight="1" x14ac:dyDescent="0.2">
      <c r="A57" s="142"/>
      <c r="B57" s="124" t="s">
        <v>117</v>
      </c>
      <c r="C57" s="125">
        <v>11.834107972828029</v>
      </c>
      <c r="D57" s="143">
        <v>331</v>
      </c>
      <c r="E57" s="144">
        <v>333</v>
      </c>
      <c r="F57" s="144">
        <v>326</v>
      </c>
      <c r="G57" s="144">
        <v>300</v>
      </c>
      <c r="H57" s="145">
        <v>300</v>
      </c>
      <c r="I57" s="143">
        <v>31</v>
      </c>
      <c r="J57" s="146">
        <v>10.333333333333334</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3"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9" t="s">
        <v>57</v>
      </c>
      <c r="B6" s="599"/>
      <c r="C6" s="167"/>
      <c r="D6" s="600" t="s">
        <v>127</v>
      </c>
      <c r="E6" s="600"/>
      <c r="F6" s="600"/>
      <c r="G6" s="600"/>
      <c r="H6" s="600"/>
      <c r="I6" s="600"/>
      <c r="J6" s="160"/>
      <c r="K6" s="161"/>
    </row>
    <row r="7" spans="1:11" s="94" customFormat="1" ht="24.95" customHeight="1" x14ac:dyDescent="0.2">
      <c r="A7" s="168"/>
      <c r="B7" s="169"/>
      <c r="C7" s="170"/>
      <c r="D7" s="601" t="s">
        <v>66</v>
      </c>
      <c r="E7" s="601"/>
      <c r="F7" s="601"/>
      <c r="G7" s="601" t="s">
        <v>128</v>
      </c>
      <c r="H7" s="601"/>
      <c r="I7" s="601"/>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595" t="s">
        <v>13</v>
      </c>
      <c r="B15" s="572"/>
      <c r="C15" s="572"/>
      <c r="D15" s="572"/>
      <c r="E15" s="572"/>
      <c r="F15" s="572"/>
      <c r="G15" s="572"/>
      <c r="H15" s="572"/>
      <c r="I15" s="596"/>
      <c r="J15" s="188"/>
      <c r="K15" s="161"/>
    </row>
    <row r="16" spans="1:11" s="192" customFormat="1" ht="24.95" customHeight="1" x14ac:dyDescent="0.2">
      <c r="A16" s="597" t="s">
        <v>104</v>
      </c>
      <c r="B16" s="598"/>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3" t="s">
        <v>139</v>
      </c>
      <c r="C20" s="593"/>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3" t="s">
        <v>143</v>
      </c>
      <c r="C22" s="593"/>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3" t="s">
        <v>155</v>
      </c>
      <c r="C28" s="593"/>
      <c r="D28" s="196"/>
      <c r="E28" s="196"/>
      <c r="F28" s="196"/>
      <c r="G28" s="196"/>
      <c r="H28" s="196"/>
      <c r="I28" s="197"/>
    </row>
    <row r="29" spans="1:9" s="198" customFormat="1" ht="24.95" customHeight="1" x14ac:dyDescent="0.2">
      <c r="A29" s="193" t="s">
        <v>156</v>
      </c>
      <c r="B29" s="593" t="s">
        <v>157</v>
      </c>
      <c r="C29" s="593"/>
      <c r="D29" s="196"/>
      <c r="E29" s="196"/>
      <c r="F29" s="196"/>
      <c r="G29" s="196"/>
      <c r="H29" s="196"/>
      <c r="I29" s="197"/>
    </row>
    <row r="30" spans="1:9" s="198" customFormat="1" ht="24.95" customHeight="1" x14ac:dyDescent="0.2">
      <c r="A30" s="201" t="s">
        <v>158</v>
      </c>
      <c r="B30" s="592" t="s">
        <v>159</v>
      </c>
      <c r="C30" s="592"/>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3" t="s">
        <v>162</v>
      </c>
      <c r="C32" s="593"/>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3" t="s">
        <v>168</v>
      </c>
      <c r="C36" s="593"/>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4" t="s">
        <v>175</v>
      </c>
      <c r="B44" s="594"/>
      <c r="C44" s="594"/>
      <c r="D44" s="594"/>
      <c r="E44" s="594"/>
      <c r="F44" s="594"/>
      <c r="G44" s="594"/>
      <c r="H44" s="594"/>
      <c r="I44" s="594"/>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D7:F7"/>
    <mergeCell ref="G7:I7"/>
    <mergeCell ref="A3:I3"/>
    <mergeCell ref="A4:I4"/>
    <mergeCell ref="A5:D5"/>
    <mergeCell ref="A6:B6"/>
    <mergeCell ref="D6:I6"/>
    <mergeCell ref="B30:C30"/>
    <mergeCell ref="B32:C32"/>
    <mergeCell ref="B36:C36"/>
    <mergeCell ref="A44:I44"/>
    <mergeCell ref="A15:I15"/>
    <mergeCell ref="A16:B16"/>
    <mergeCell ref="B20:C20"/>
    <mergeCell ref="B22:C22"/>
    <mergeCell ref="B28:C28"/>
    <mergeCell ref="B29:C29"/>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66" t="s">
        <v>97</v>
      </c>
      <c r="E8" s="566" t="s">
        <v>98</v>
      </c>
      <c r="F8" s="566" t="s">
        <v>99</v>
      </c>
      <c r="G8" s="566" t="s">
        <v>100</v>
      </c>
      <c r="H8" s="566" t="s">
        <v>101</v>
      </c>
      <c r="I8" s="590"/>
      <c r="J8" s="591"/>
    </row>
    <row r="9" spans="1:15" ht="12" customHeight="1" x14ac:dyDescent="0.2">
      <c r="A9" s="578"/>
      <c r="B9" s="579"/>
      <c r="C9" s="583"/>
      <c r="D9" s="567"/>
      <c r="E9" s="567"/>
      <c r="F9" s="567"/>
      <c r="G9" s="567"/>
      <c r="H9" s="567"/>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47690</v>
      </c>
      <c r="E12" s="236">
        <v>47644</v>
      </c>
      <c r="F12" s="114">
        <v>47354</v>
      </c>
      <c r="G12" s="114">
        <v>46007</v>
      </c>
      <c r="H12" s="140">
        <v>45723</v>
      </c>
      <c r="I12" s="115">
        <v>1967</v>
      </c>
      <c r="J12" s="116">
        <v>4.3019924326925176</v>
      </c>
    </row>
    <row r="13" spans="1:15" s="110" customFormat="1" ht="12" customHeight="1" x14ac:dyDescent="0.2">
      <c r="A13" s="118" t="s">
        <v>105</v>
      </c>
      <c r="B13" s="119" t="s">
        <v>106</v>
      </c>
      <c r="C13" s="113">
        <v>52.96498217655693</v>
      </c>
      <c r="D13" s="115">
        <v>25259</v>
      </c>
      <c r="E13" s="114">
        <v>25334</v>
      </c>
      <c r="F13" s="114">
        <v>25467</v>
      </c>
      <c r="G13" s="114">
        <v>24847</v>
      </c>
      <c r="H13" s="140">
        <v>24696</v>
      </c>
      <c r="I13" s="115">
        <v>563</v>
      </c>
      <c r="J13" s="116">
        <v>2.2797214123744736</v>
      </c>
    </row>
    <row r="14" spans="1:15" s="110" customFormat="1" ht="12" customHeight="1" x14ac:dyDescent="0.2">
      <c r="A14" s="118"/>
      <c r="B14" s="119" t="s">
        <v>107</v>
      </c>
      <c r="C14" s="113">
        <v>47.03501782344307</v>
      </c>
      <c r="D14" s="115">
        <v>22431</v>
      </c>
      <c r="E14" s="114">
        <v>22310</v>
      </c>
      <c r="F14" s="114">
        <v>21887</v>
      </c>
      <c r="G14" s="114">
        <v>21160</v>
      </c>
      <c r="H14" s="140">
        <v>21027</v>
      </c>
      <c r="I14" s="115">
        <v>1404</v>
      </c>
      <c r="J14" s="116">
        <v>6.6771294050506489</v>
      </c>
    </row>
    <row r="15" spans="1:15" s="110" customFormat="1" ht="12" customHeight="1" x14ac:dyDescent="0.2">
      <c r="A15" s="118" t="s">
        <v>105</v>
      </c>
      <c r="B15" s="121" t="s">
        <v>108</v>
      </c>
      <c r="C15" s="113">
        <v>11.100859719018661</v>
      </c>
      <c r="D15" s="115">
        <v>5294</v>
      </c>
      <c r="E15" s="114">
        <v>5478</v>
      </c>
      <c r="F15" s="114">
        <v>5284</v>
      </c>
      <c r="G15" s="114">
        <v>4634</v>
      </c>
      <c r="H15" s="140">
        <v>4617</v>
      </c>
      <c r="I15" s="115">
        <v>677</v>
      </c>
      <c r="J15" s="116">
        <v>14.663201212908815</v>
      </c>
    </row>
    <row r="16" spans="1:15" s="110" customFormat="1" ht="12" customHeight="1" x14ac:dyDescent="0.2">
      <c r="A16" s="118"/>
      <c r="B16" s="121" t="s">
        <v>109</v>
      </c>
      <c r="C16" s="113">
        <v>67.133570979240929</v>
      </c>
      <c r="D16" s="115">
        <v>32016</v>
      </c>
      <c r="E16" s="114">
        <v>31957</v>
      </c>
      <c r="F16" s="114">
        <v>32003</v>
      </c>
      <c r="G16" s="114">
        <v>31563</v>
      </c>
      <c r="H16" s="140">
        <v>31391</v>
      </c>
      <c r="I16" s="115">
        <v>625</v>
      </c>
      <c r="J16" s="116">
        <v>1.9910165334012933</v>
      </c>
    </row>
    <row r="17" spans="1:10" s="110" customFormat="1" ht="12" customHeight="1" x14ac:dyDescent="0.2">
      <c r="A17" s="118"/>
      <c r="B17" s="121" t="s">
        <v>110</v>
      </c>
      <c r="C17" s="113">
        <v>20.750681484587965</v>
      </c>
      <c r="D17" s="115">
        <v>9896</v>
      </c>
      <c r="E17" s="114">
        <v>9735</v>
      </c>
      <c r="F17" s="114">
        <v>9601</v>
      </c>
      <c r="G17" s="114">
        <v>9377</v>
      </c>
      <c r="H17" s="140">
        <v>9278</v>
      </c>
      <c r="I17" s="115">
        <v>618</v>
      </c>
      <c r="J17" s="116">
        <v>6.6609183013580511</v>
      </c>
    </row>
    <row r="18" spans="1:10" s="110" customFormat="1" ht="12" customHeight="1" x14ac:dyDescent="0.2">
      <c r="A18" s="120"/>
      <c r="B18" s="121" t="s">
        <v>111</v>
      </c>
      <c r="C18" s="113">
        <v>1.0148878171524429</v>
      </c>
      <c r="D18" s="115">
        <v>484</v>
      </c>
      <c r="E18" s="114">
        <v>474</v>
      </c>
      <c r="F18" s="114">
        <v>466</v>
      </c>
      <c r="G18" s="114">
        <v>433</v>
      </c>
      <c r="H18" s="140">
        <v>437</v>
      </c>
      <c r="I18" s="115">
        <v>47</v>
      </c>
      <c r="J18" s="116">
        <v>10.755148741418765</v>
      </c>
    </row>
    <row r="19" spans="1:10" s="110" customFormat="1" ht="12" customHeight="1" x14ac:dyDescent="0.2">
      <c r="A19" s="120"/>
      <c r="B19" s="121" t="s">
        <v>112</v>
      </c>
      <c r="C19" s="113">
        <v>0.3082407213252254</v>
      </c>
      <c r="D19" s="115">
        <v>147</v>
      </c>
      <c r="E19" s="114">
        <v>145</v>
      </c>
      <c r="F19" s="114">
        <v>149</v>
      </c>
      <c r="G19" s="114">
        <v>125</v>
      </c>
      <c r="H19" s="140">
        <v>124</v>
      </c>
      <c r="I19" s="115">
        <v>23</v>
      </c>
      <c r="J19" s="116">
        <v>18.548387096774192</v>
      </c>
    </row>
    <row r="20" spans="1:10" s="110" customFormat="1" ht="12" customHeight="1" x14ac:dyDescent="0.2">
      <c r="A20" s="118" t="s">
        <v>113</v>
      </c>
      <c r="B20" s="119" t="s">
        <v>181</v>
      </c>
      <c r="C20" s="113">
        <v>69.884671838959946</v>
      </c>
      <c r="D20" s="115">
        <v>33328</v>
      </c>
      <c r="E20" s="114">
        <v>33375</v>
      </c>
      <c r="F20" s="114">
        <v>33215</v>
      </c>
      <c r="G20" s="114">
        <v>32716</v>
      </c>
      <c r="H20" s="140">
        <v>32603</v>
      </c>
      <c r="I20" s="115">
        <v>725</v>
      </c>
      <c r="J20" s="116">
        <v>2.2237217433978467</v>
      </c>
    </row>
    <row r="21" spans="1:10" s="110" customFormat="1" ht="12" customHeight="1" x14ac:dyDescent="0.2">
      <c r="A21" s="118"/>
      <c r="B21" s="119" t="s">
        <v>182</v>
      </c>
      <c r="C21" s="113">
        <v>30.115328161040051</v>
      </c>
      <c r="D21" s="115">
        <v>14362</v>
      </c>
      <c r="E21" s="114">
        <v>14269</v>
      </c>
      <c r="F21" s="114">
        <v>14139</v>
      </c>
      <c r="G21" s="114">
        <v>13291</v>
      </c>
      <c r="H21" s="140">
        <v>13120</v>
      </c>
      <c r="I21" s="115">
        <v>1242</v>
      </c>
      <c r="J21" s="116">
        <v>9.4664634146341466</v>
      </c>
    </row>
    <row r="22" spans="1:10" s="110" customFormat="1" ht="12" customHeight="1" x14ac:dyDescent="0.2">
      <c r="A22" s="118" t="s">
        <v>113</v>
      </c>
      <c r="B22" s="119" t="s">
        <v>116</v>
      </c>
      <c r="C22" s="113">
        <v>86.936464667645211</v>
      </c>
      <c r="D22" s="115">
        <v>41460</v>
      </c>
      <c r="E22" s="114">
        <v>41593</v>
      </c>
      <c r="F22" s="114">
        <v>41238</v>
      </c>
      <c r="G22" s="114">
        <v>40317</v>
      </c>
      <c r="H22" s="140">
        <v>40162</v>
      </c>
      <c r="I22" s="115">
        <v>1298</v>
      </c>
      <c r="J22" s="116">
        <v>3.2319107614162643</v>
      </c>
    </row>
    <row r="23" spans="1:10" s="110" customFormat="1" ht="12" customHeight="1" x14ac:dyDescent="0.2">
      <c r="A23" s="118"/>
      <c r="B23" s="119" t="s">
        <v>117</v>
      </c>
      <c r="C23" s="113">
        <v>13.000629062696582</v>
      </c>
      <c r="D23" s="115">
        <v>6200</v>
      </c>
      <c r="E23" s="114">
        <v>6023</v>
      </c>
      <c r="F23" s="114">
        <v>6089</v>
      </c>
      <c r="G23" s="114">
        <v>5649</v>
      </c>
      <c r="H23" s="140">
        <v>5525</v>
      </c>
      <c r="I23" s="115">
        <v>675</v>
      </c>
      <c r="J23" s="116">
        <v>12.217194570135746</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7054675</v>
      </c>
      <c r="E25" s="236">
        <v>7078192</v>
      </c>
      <c r="F25" s="236">
        <v>7101371</v>
      </c>
      <c r="G25" s="236">
        <v>6976079</v>
      </c>
      <c r="H25" s="241">
        <v>6962590</v>
      </c>
      <c r="I25" s="235">
        <v>92085</v>
      </c>
      <c r="J25" s="116">
        <v>1.3225681822425275</v>
      </c>
    </row>
    <row r="26" spans="1:10" s="110" customFormat="1" ht="12" customHeight="1" x14ac:dyDescent="0.2">
      <c r="A26" s="118" t="s">
        <v>105</v>
      </c>
      <c r="B26" s="119" t="s">
        <v>106</v>
      </c>
      <c r="C26" s="113">
        <v>54.577539007821052</v>
      </c>
      <c r="D26" s="115">
        <v>3850268</v>
      </c>
      <c r="E26" s="114">
        <v>3865016</v>
      </c>
      <c r="F26" s="114">
        <v>3893016</v>
      </c>
      <c r="G26" s="114">
        <v>3822088</v>
      </c>
      <c r="H26" s="140">
        <v>3811491</v>
      </c>
      <c r="I26" s="115">
        <v>38777</v>
      </c>
      <c r="J26" s="116">
        <v>1.0173708923883069</v>
      </c>
    </row>
    <row r="27" spans="1:10" s="110" customFormat="1" ht="12" customHeight="1" x14ac:dyDescent="0.2">
      <c r="A27" s="118"/>
      <c r="B27" s="119" t="s">
        <v>107</v>
      </c>
      <c r="C27" s="113">
        <v>45.422460992178948</v>
      </c>
      <c r="D27" s="115">
        <v>3204407</v>
      </c>
      <c r="E27" s="114">
        <v>3213176</v>
      </c>
      <c r="F27" s="114">
        <v>3208355</v>
      </c>
      <c r="G27" s="114">
        <v>3153991</v>
      </c>
      <c r="H27" s="140">
        <v>3151099</v>
      </c>
      <c r="I27" s="115">
        <v>53308</v>
      </c>
      <c r="J27" s="116">
        <v>1.6917272354819699</v>
      </c>
    </row>
    <row r="28" spans="1:10" s="110" customFormat="1" ht="12" customHeight="1" x14ac:dyDescent="0.2">
      <c r="A28" s="118" t="s">
        <v>105</v>
      </c>
      <c r="B28" s="121" t="s">
        <v>108</v>
      </c>
      <c r="C28" s="113">
        <v>10.210690074312424</v>
      </c>
      <c r="D28" s="115">
        <v>720331</v>
      </c>
      <c r="E28" s="114">
        <v>748265</v>
      </c>
      <c r="F28" s="114">
        <v>763941</v>
      </c>
      <c r="G28" s="114">
        <v>692497</v>
      </c>
      <c r="H28" s="140">
        <v>713511</v>
      </c>
      <c r="I28" s="115">
        <v>6820</v>
      </c>
      <c r="J28" s="116">
        <v>0.95583670048534641</v>
      </c>
    </row>
    <row r="29" spans="1:10" s="110" customFormat="1" ht="12" customHeight="1" x14ac:dyDescent="0.2">
      <c r="A29" s="118"/>
      <c r="B29" s="121" t="s">
        <v>109</v>
      </c>
      <c r="C29" s="113">
        <v>68.21357468628959</v>
      </c>
      <c r="D29" s="115">
        <v>4812246</v>
      </c>
      <c r="E29" s="114">
        <v>4821330</v>
      </c>
      <c r="F29" s="114">
        <v>4842993</v>
      </c>
      <c r="G29" s="114">
        <v>4817717</v>
      </c>
      <c r="H29" s="140">
        <v>4809150</v>
      </c>
      <c r="I29" s="115">
        <v>3096</v>
      </c>
      <c r="J29" s="116">
        <v>6.4377280808458878E-2</v>
      </c>
    </row>
    <row r="30" spans="1:10" s="110" customFormat="1" ht="12" customHeight="1" x14ac:dyDescent="0.2">
      <c r="A30" s="118"/>
      <c r="B30" s="121" t="s">
        <v>110</v>
      </c>
      <c r="C30" s="113">
        <v>20.364013934022474</v>
      </c>
      <c r="D30" s="115">
        <v>1436615</v>
      </c>
      <c r="E30" s="114">
        <v>1422941</v>
      </c>
      <c r="F30" s="114">
        <v>1410650</v>
      </c>
      <c r="G30" s="114">
        <v>1385628</v>
      </c>
      <c r="H30" s="140">
        <v>1362394</v>
      </c>
      <c r="I30" s="115">
        <v>74221</v>
      </c>
      <c r="J30" s="116">
        <v>5.4478366757340391</v>
      </c>
    </row>
    <row r="31" spans="1:10" s="110" customFormat="1" ht="12" customHeight="1" x14ac:dyDescent="0.2">
      <c r="A31" s="120"/>
      <c r="B31" s="121" t="s">
        <v>111</v>
      </c>
      <c r="C31" s="113">
        <v>1.2117213053755134</v>
      </c>
      <c r="D31" s="115">
        <v>85483</v>
      </c>
      <c r="E31" s="114">
        <v>85656</v>
      </c>
      <c r="F31" s="114">
        <v>83787</v>
      </c>
      <c r="G31" s="114">
        <v>80237</v>
      </c>
      <c r="H31" s="140">
        <v>77535</v>
      </c>
      <c r="I31" s="115">
        <v>7948</v>
      </c>
      <c r="J31" s="116">
        <v>10.250854452827756</v>
      </c>
    </row>
    <row r="32" spans="1:10" s="110" customFormat="1" ht="12" customHeight="1" x14ac:dyDescent="0.2">
      <c r="A32" s="120"/>
      <c r="B32" s="121" t="s">
        <v>112</v>
      </c>
      <c r="C32" s="113">
        <v>0.36115058454145654</v>
      </c>
      <c r="D32" s="115">
        <v>25478</v>
      </c>
      <c r="E32" s="114">
        <v>25130</v>
      </c>
      <c r="F32" s="114">
        <v>25348</v>
      </c>
      <c r="G32" s="114">
        <v>21913</v>
      </c>
      <c r="H32" s="140">
        <v>20871</v>
      </c>
      <c r="I32" s="115">
        <v>4607</v>
      </c>
      <c r="J32" s="116">
        <v>22.073690767093094</v>
      </c>
    </row>
    <row r="33" spans="1:10" s="110" customFormat="1" ht="12" customHeight="1" x14ac:dyDescent="0.2">
      <c r="A33" s="118" t="s">
        <v>113</v>
      </c>
      <c r="B33" s="119" t="s">
        <v>181</v>
      </c>
      <c r="C33" s="113">
        <v>71.85734282585662</v>
      </c>
      <c r="D33" s="115">
        <v>5069302</v>
      </c>
      <c r="E33" s="114">
        <v>5095933</v>
      </c>
      <c r="F33" s="114">
        <v>5138138</v>
      </c>
      <c r="G33" s="114">
        <v>5037420</v>
      </c>
      <c r="H33" s="140">
        <v>5044291</v>
      </c>
      <c r="I33" s="115">
        <v>25011</v>
      </c>
      <c r="J33" s="116">
        <v>0.49582785767117715</v>
      </c>
    </row>
    <row r="34" spans="1:10" s="110" customFormat="1" ht="12" customHeight="1" x14ac:dyDescent="0.2">
      <c r="A34" s="118"/>
      <c r="B34" s="119" t="s">
        <v>182</v>
      </c>
      <c r="C34" s="113">
        <v>28.142657174143388</v>
      </c>
      <c r="D34" s="115">
        <v>1985373</v>
      </c>
      <c r="E34" s="114">
        <v>1982259</v>
      </c>
      <c r="F34" s="114">
        <v>1963233</v>
      </c>
      <c r="G34" s="114">
        <v>1938659</v>
      </c>
      <c r="H34" s="140">
        <v>1918299</v>
      </c>
      <c r="I34" s="115">
        <v>67074</v>
      </c>
      <c r="J34" s="116">
        <v>3.4965352116640838</v>
      </c>
    </row>
    <row r="35" spans="1:10" s="110" customFormat="1" ht="12" customHeight="1" x14ac:dyDescent="0.2">
      <c r="A35" s="118" t="s">
        <v>113</v>
      </c>
      <c r="B35" s="119" t="s">
        <v>116</v>
      </c>
      <c r="C35" s="113">
        <v>87.739633647191397</v>
      </c>
      <c r="D35" s="115">
        <v>6189746</v>
      </c>
      <c r="E35" s="114">
        <v>6224024</v>
      </c>
      <c r="F35" s="114">
        <v>6244801</v>
      </c>
      <c r="G35" s="114">
        <v>6142914</v>
      </c>
      <c r="H35" s="140">
        <v>6148248</v>
      </c>
      <c r="I35" s="115">
        <v>41498</v>
      </c>
      <c r="J35" s="116">
        <v>0.67495650793526873</v>
      </c>
    </row>
    <row r="36" spans="1:10" s="110" customFormat="1" ht="12" customHeight="1" x14ac:dyDescent="0.2">
      <c r="A36" s="118"/>
      <c r="B36" s="119" t="s">
        <v>117</v>
      </c>
      <c r="C36" s="113">
        <v>12.180305967319544</v>
      </c>
      <c r="D36" s="115">
        <v>859281</v>
      </c>
      <c r="E36" s="114">
        <v>848559</v>
      </c>
      <c r="F36" s="114">
        <v>851002</v>
      </c>
      <c r="G36" s="114">
        <v>827241</v>
      </c>
      <c r="H36" s="140">
        <v>808567</v>
      </c>
      <c r="I36" s="115">
        <v>50714</v>
      </c>
      <c r="J36" s="116">
        <v>6.2720838223672253</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54852</v>
      </c>
      <c r="E64" s="236">
        <v>54953</v>
      </c>
      <c r="F64" s="236">
        <v>54930</v>
      </c>
      <c r="G64" s="236">
        <v>53658</v>
      </c>
      <c r="H64" s="140">
        <v>53555</v>
      </c>
      <c r="I64" s="115">
        <v>1297</v>
      </c>
      <c r="J64" s="116">
        <v>2.4218093548688264</v>
      </c>
    </row>
    <row r="65" spans="1:12" s="110" customFormat="1" ht="12" customHeight="1" x14ac:dyDescent="0.2">
      <c r="A65" s="118" t="s">
        <v>105</v>
      </c>
      <c r="B65" s="119" t="s">
        <v>106</v>
      </c>
      <c r="C65" s="113">
        <v>55.618755925034641</v>
      </c>
      <c r="D65" s="235">
        <v>30508</v>
      </c>
      <c r="E65" s="236">
        <v>30548</v>
      </c>
      <c r="F65" s="236">
        <v>30684</v>
      </c>
      <c r="G65" s="236">
        <v>29875</v>
      </c>
      <c r="H65" s="140">
        <v>29750</v>
      </c>
      <c r="I65" s="115">
        <v>758</v>
      </c>
      <c r="J65" s="116">
        <v>2.5478991596638654</v>
      </c>
    </row>
    <row r="66" spans="1:12" s="110" customFormat="1" ht="12" customHeight="1" x14ac:dyDescent="0.2">
      <c r="A66" s="118"/>
      <c r="B66" s="119" t="s">
        <v>107</v>
      </c>
      <c r="C66" s="113">
        <v>44.381244074965359</v>
      </c>
      <c r="D66" s="235">
        <v>24344</v>
      </c>
      <c r="E66" s="236">
        <v>24405</v>
      </c>
      <c r="F66" s="236">
        <v>24246</v>
      </c>
      <c r="G66" s="236">
        <v>23783</v>
      </c>
      <c r="H66" s="140">
        <v>23805</v>
      </c>
      <c r="I66" s="115">
        <v>539</v>
      </c>
      <c r="J66" s="116">
        <v>2.2642302037387103</v>
      </c>
    </row>
    <row r="67" spans="1:12" s="110" customFormat="1" ht="12" customHeight="1" x14ac:dyDescent="0.2">
      <c r="A67" s="118" t="s">
        <v>105</v>
      </c>
      <c r="B67" s="121" t="s">
        <v>108</v>
      </c>
      <c r="C67" s="113">
        <v>10.863778895938161</v>
      </c>
      <c r="D67" s="235">
        <v>5959</v>
      </c>
      <c r="E67" s="236">
        <v>6215</v>
      </c>
      <c r="F67" s="236">
        <v>6293</v>
      </c>
      <c r="G67" s="236">
        <v>5633</v>
      </c>
      <c r="H67" s="140">
        <v>5799</v>
      </c>
      <c r="I67" s="115">
        <v>160</v>
      </c>
      <c r="J67" s="116">
        <v>2.759096395930333</v>
      </c>
    </row>
    <row r="68" spans="1:12" s="110" customFormat="1" ht="12" customHeight="1" x14ac:dyDescent="0.2">
      <c r="A68" s="118"/>
      <c r="B68" s="121" t="s">
        <v>109</v>
      </c>
      <c r="C68" s="113">
        <v>68.41865383213009</v>
      </c>
      <c r="D68" s="235">
        <v>37529</v>
      </c>
      <c r="E68" s="236">
        <v>37484</v>
      </c>
      <c r="F68" s="236">
        <v>37512</v>
      </c>
      <c r="G68" s="236">
        <v>37109</v>
      </c>
      <c r="H68" s="140">
        <v>37028</v>
      </c>
      <c r="I68" s="115">
        <v>501</v>
      </c>
      <c r="J68" s="116">
        <v>1.3530301393540023</v>
      </c>
    </row>
    <row r="69" spans="1:12" s="110" customFormat="1" ht="12" customHeight="1" x14ac:dyDescent="0.2">
      <c r="A69" s="118"/>
      <c r="B69" s="121" t="s">
        <v>110</v>
      </c>
      <c r="C69" s="113">
        <v>19.714869102311674</v>
      </c>
      <c r="D69" s="235">
        <v>10814</v>
      </c>
      <c r="E69" s="236">
        <v>10704</v>
      </c>
      <c r="F69" s="236">
        <v>10583</v>
      </c>
      <c r="G69" s="236">
        <v>10412</v>
      </c>
      <c r="H69" s="140">
        <v>10224</v>
      </c>
      <c r="I69" s="115">
        <v>590</v>
      </c>
      <c r="J69" s="116">
        <v>5.7707355242566507</v>
      </c>
    </row>
    <row r="70" spans="1:12" s="110" customFormat="1" ht="12" customHeight="1" x14ac:dyDescent="0.2">
      <c r="A70" s="120"/>
      <c r="B70" s="121" t="s">
        <v>111</v>
      </c>
      <c r="C70" s="113">
        <v>1.0026981696200685</v>
      </c>
      <c r="D70" s="235">
        <v>550</v>
      </c>
      <c r="E70" s="236">
        <v>550</v>
      </c>
      <c r="F70" s="236">
        <v>542</v>
      </c>
      <c r="G70" s="236">
        <v>504</v>
      </c>
      <c r="H70" s="140">
        <v>504</v>
      </c>
      <c r="I70" s="115">
        <v>46</v>
      </c>
      <c r="J70" s="116">
        <v>9.1269841269841265</v>
      </c>
    </row>
    <row r="71" spans="1:12" s="110" customFormat="1" ht="12" customHeight="1" x14ac:dyDescent="0.2">
      <c r="A71" s="120"/>
      <c r="B71" s="121" t="s">
        <v>112</v>
      </c>
      <c r="C71" s="113">
        <v>0.32086341427842191</v>
      </c>
      <c r="D71" s="235">
        <v>176</v>
      </c>
      <c r="E71" s="236">
        <v>176</v>
      </c>
      <c r="F71" s="236">
        <v>182</v>
      </c>
      <c r="G71" s="236">
        <v>148</v>
      </c>
      <c r="H71" s="140">
        <v>148</v>
      </c>
      <c r="I71" s="115">
        <v>28</v>
      </c>
      <c r="J71" s="116">
        <v>18.918918918918919</v>
      </c>
    </row>
    <row r="72" spans="1:12" s="110" customFormat="1" ht="12" customHeight="1" x14ac:dyDescent="0.2">
      <c r="A72" s="118" t="s">
        <v>113</v>
      </c>
      <c r="B72" s="119" t="s">
        <v>181</v>
      </c>
      <c r="C72" s="113">
        <v>70.675636257565813</v>
      </c>
      <c r="D72" s="235">
        <v>38767</v>
      </c>
      <c r="E72" s="236">
        <v>38921</v>
      </c>
      <c r="F72" s="236">
        <v>39054</v>
      </c>
      <c r="G72" s="236">
        <v>38232</v>
      </c>
      <c r="H72" s="140">
        <v>38261</v>
      </c>
      <c r="I72" s="115">
        <v>506</v>
      </c>
      <c r="J72" s="116">
        <v>1.3224954914926426</v>
      </c>
    </row>
    <row r="73" spans="1:12" s="110" customFormat="1" ht="12" customHeight="1" x14ac:dyDescent="0.2">
      <c r="A73" s="118"/>
      <c r="B73" s="119" t="s">
        <v>182</v>
      </c>
      <c r="C73" s="113">
        <v>29.324363742434187</v>
      </c>
      <c r="D73" s="115">
        <v>16085</v>
      </c>
      <c r="E73" s="114">
        <v>16032</v>
      </c>
      <c r="F73" s="114">
        <v>15876</v>
      </c>
      <c r="G73" s="114">
        <v>15426</v>
      </c>
      <c r="H73" s="140">
        <v>15294</v>
      </c>
      <c r="I73" s="115">
        <v>791</v>
      </c>
      <c r="J73" s="116">
        <v>5.171962861252779</v>
      </c>
    </row>
    <row r="74" spans="1:12" s="110" customFormat="1" ht="12" customHeight="1" x14ac:dyDescent="0.2">
      <c r="A74" s="118" t="s">
        <v>113</v>
      </c>
      <c r="B74" s="119" t="s">
        <v>116</v>
      </c>
      <c r="C74" s="113">
        <v>85.592138846350181</v>
      </c>
      <c r="D74" s="115">
        <v>46949</v>
      </c>
      <c r="E74" s="114">
        <v>47188</v>
      </c>
      <c r="F74" s="114">
        <v>47303</v>
      </c>
      <c r="G74" s="114">
        <v>46340</v>
      </c>
      <c r="H74" s="140">
        <v>46375</v>
      </c>
      <c r="I74" s="115">
        <v>574</v>
      </c>
      <c r="J74" s="116">
        <v>1.2377358490566037</v>
      </c>
    </row>
    <row r="75" spans="1:12" s="110" customFormat="1" ht="12" customHeight="1" x14ac:dyDescent="0.2">
      <c r="A75" s="142"/>
      <c r="B75" s="124" t="s">
        <v>117</v>
      </c>
      <c r="C75" s="125">
        <v>14.340406913148108</v>
      </c>
      <c r="D75" s="143">
        <v>7866</v>
      </c>
      <c r="E75" s="144">
        <v>7732</v>
      </c>
      <c r="F75" s="144">
        <v>7597</v>
      </c>
      <c r="G75" s="144">
        <v>7270</v>
      </c>
      <c r="H75" s="145">
        <v>7131</v>
      </c>
      <c r="I75" s="143">
        <v>735</v>
      </c>
      <c r="J75" s="146">
        <v>10.307109802271771</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3"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2"/>
      <c r="B80" s="603"/>
      <c r="C80" s="603"/>
      <c r="D80" s="603"/>
      <c r="E80" s="603"/>
      <c r="F80" s="603"/>
      <c r="G80" s="603"/>
      <c r="H80" s="603"/>
      <c r="I80" s="603"/>
      <c r="J80" s="603"/>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3:J3"/>
    <mergeCell ref="A4:J4"/>
    <mergeCell ref="A5:D5"/>
    <mergeCell ref="A7:B10"/>
    <mergeCell ref="C7:C10"/>
    <mergeCell ref="D7:H7"/>
    <mergeCell ref="I7:J8"/>
    <mergeCell ref="D8:D9"/>
    <mergeCell ref="E8:E9"/>
    <mergeCell ref="F8:F9"/>
    <mergeCell ref="G8:G9"/>
    <mergeCell ref="H8:H9"/>
    <mergeCell ref="A78:J78"/>
    <mergeCell ref="A79:J79"/>
    <mergeCell ref="A80:J80"/>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47690</v>
      </c>
      <c r="G11" s="114">
        <v>47644</v>
      </c>
      <c r="H11" s="114">
        <v>47354</v>
      </c>
      <c r="I11" s="114">
        <v>46007</v>
      </c>
      <c r="J11" s="140">
        <v>45723</v>
      </c>
      <c r="K11" s="114">
        <v>1967</v>
      </c>
      <c r="L11" s="116">
        <v>4.3019924326925176</v>
      </c>
    </row>
    <row r="12" spans="1:17" s="110" customFormat="1" ht="24.95" customHeight="1" x14ac:dyDescent="0.2">
      <c r="A12" s="604" t="s">
        <v>185</v>
      </c>
      <c r="B12" s="605"/>
      <c r="C12" s="605"/>
      <c r="D12" s="606"/>
      <c r="E12" s="113">
        <v>52.96498217655693</v>
      </c>
      <c r="F12" s="115">
        <v>25259</v>
      </c>
      <c r="G12" s="114">
        <v>25334</v>
      </c>
      <c r="H12" s="114">
        <v>25467</v>
      </c>
      <c r="I12" s="114">
        <v>24847</v>
      </c>
      <c r="J12" s="140">
        <v>24696</v>
      </c>
      <c r="K12" s="114">
        <v>563</v>
      </c>
      <c r="L12" s="116">
        <v>2.2797214123744736</v>
      </c>
    </row>
    <row r="13" spans="1:17" s="110" customFormat="1" ht="15" customHeight="1" x14ac:dyDescent="0.2">
      <c r="A13" s="120"/>
      <c r="B13" s="612" t="s">
        <v>107</v>
      </c>
      <c r="C13" s="612"/>
      <c r="E13" s="113">
        <v>47.03501782344307</v>
      </c>
      <c r="F13" s="115">
        <v>22431</v>
      </c>
      <c r="G13" s="114">
        <v>22310</v>
      </c>
      <c r="H13" s="114">
        <v>21887</v>
      </c>
      <c r="I13" s="114">
        <v>21160</v>
      </c>
      <c r="J13" s="140">
        <v>21027</v>
      </c>
      <c r="K13" s="114">
        <v>1404</v>
      </c>
      <c r="L13" s="116">
        <v>6.6771294050506489</v>
      </c>
    </row>
    <row r="14" spans="1:17" s="110" customFormat="1" ht="24.95" customHeight="1" x14ac:dyDescent="0.2">
      <c r="A14" s="604" t="s">
        <v>186</v>
      </c>
      <c r="B14" s="605"/>
      <c r="C14" s="605"/>
      <c r="D14" s="606"/>
      <c r="E14" s="113">
        <v>11.100859719018661</v>
      </c>
      <c r="F14" s="115">
        <v>5294</v>
      </c>
      <c r="G14" s="114">
        <v>5478</v>
      </c>
      <c r="H14" s="114">
        <v>5284</v>
      </c>
      <c r="I14" s="114">
        <v>4634</v>
      </c>
      <c r="J14" s="140">
        <v>4617</v>
      </c>
      <c r="K14" s="114">
        <v>677</v>
      </c>
      <c r="L14" s="116">
        <v>14.663201212908815</v>
      </c>
    </row>
    <row r="15" spans="1:17" s="110" customFormat="1" ht="15" customHeight="1" x14ac:dyDescent="0.2">
      <c r="A15" s="120"/>
      <c r="B15" s="119"/>
      <c r="C15" s="258" t="s">
        <v>106</v>
      </c>
      <c r="E15" s="113">
        <v>48.24329429542879</v>
      </c>
      <c r="F15" s="115">
        <v>2554</v>
      </c>
      <c r="G15" s="114">
        <v>2668</v>
      </c>
      <c r="H15" s="114">
        <v>2648</v>
      </c>
      <c r="I15" s="114">
        <v>2313</v>
      </c>
      <c r="J15" s="140">
        <v>2374</v>
      </c>
      <c r="K15" s="114">
        <v>180</v>
      </c>
      <c r="L15" s="116">
        <v>7.5821398483572029</v>
      </c>
    </row>
    <row r="16" spans="1:17" s="110" customFormat="1" ht="15" customHeight="1" x14ac:dyDescent="0.2">
      <c r="A16" s="120"/>
      <c r="B16" s="119"/>
      <c r="C16" s="258" t="s">
        <v>107</v>
      </c>
      <c r="E16" s="113">
        <v>51.75670570457121</v>
      </c>
      <c r="F16" s="115">
        <v>2740</v>
      </c>
      <c r="G16" s="114">
        <v>2810</v>
      </c>
      <c r="H16" s="114">
        <v>2636</v>
      </c>
      <c r="I16" s="114">
        <v>2321</v>
      </c>
      <c r="J16" s="140">
        <v>2243</v>
      </c>
      <c r="K16" s="114">
        <v>497</v>
      </c>
      <c r="L16" s="116">
        <v>22.157824342398573</v>
      </c>
    </row>
    <row r="17" spans="1:12" s="110" customFormat="1" ht="15" customHeight="1" x14ac:dyDescent="0.2">
      <c r="A17" s="120"/>
      <c r="B17" s="121" t="s">
        <v>109</v>
      </c>
      <c r="C17" s="258"/>
      <c r="E17" s="113">
        <v>67.133570979240929</v>
      </c>
      <c r="F17" s="115">
        <v>32016</v>
      </c>
      <c r="G17" s="114">
        <v>31957</v>
      </c>
      <c r="H17" s="114">
        <v>32003</v>
      </c>
      <c r="I17" s="114">
        <v>31563</v>
      </c>
      <c r="J17" s="140">
        <v>31391</v>
      </c>
      <c r="K17" s="114">
        <v>625</v>
      </c>
      <c r="L17" s="116">
        <v>1.9910165334012933</v>
      </c>
    </row>
    <row r="18" spans="1:12" s="110" customFormat="1" ht="15" customHeight="1" x14ac:dyDescent="0.2">
      <c r="A18" s="120"/>
      <c r="B18" s="119"/>
      <c r="C18" s="258" t="s">
        <v>106</v>
      </c>
      <c r="E18" s="113">
        <v>53.860569715142432</v>
      </c>
      <c r="F18" s="115">
        <v>17244</v>
      </c>
      <c r="G18" s="114">
        <v>17286</v>
      </c>
      <c r="H18" s="114">
        <v>17510</v>
      </c>
      <c r="I18" s="114">
        <v>17319</v>
      </c>
      <c r="J18" s="140">
        <v>17185</v>
      </c>
      <c r="K18" s="114">
        <v>59</v>
      </c>
      <c r="L18" s="116">
        <v>0.34332266511492582</v>
      </c>
    </row>
    <row r="19" spans="1:12" s="110" customFormat="1" ht="15" customHeight="1" x14ac:dyDescent="0.2">
      <c r="A19" s="120"/>
      <c r="B19" s="119"/>
      <c r="C19" s="258" t="s">
        <v>107</v>
      </c>
      <c r="E19" s="113">
        <v>46.139430284857568</v>
      </c>
      <c r="F19" s="115">
        <v>14772</v>
      </c>
      <c r="G19" s="114">
        <v>14671</v>
      </c>
      <c r="H19" s="114">
        <v>14493</v>
      </c>
      <c r="I19" s="114">
        <v>14244</v>
      </c>
      <c r="J19" s="140">
        <v>14206</v>
      </c>
      <c r="K19" s="114">
        <v>566</v>
      </c>
      <c r="L19" s="116">
        <v>3.9842320146417007</v>
      </c>
    </row>
    <row r="20" spans="1:12" s="110" customFormat="1" ht="15" customHeight="1" x14ac:dyDescent="0.2">
      <c r="A20" s="120"/>
      <c r="B20" s="121" t="s">
        <v>110</v>
      </c>
      <c r="C20" s="258"/>
      <c r="E20" s="113">
        <v>20.750681484587965</v>
      </c>
      <c r="F20" s="115">
        <v>9896</v>
      </c>
      <c r="G20" s="114">
        <v>9735</v>
      </c>
      <c r="H20" s="114">
        <v>9601</v>
      </c>
      <c r="I20" s="114">
        <v>9377</v>
      </c>
      <c r="J20" s="140">
        <v>9278</v>
      </c>
      <c r="K20" s="114">
        <v>618</v>
      </c>
      <c r="L20" s="116">
        <v>6.6609183013580511</v>
      </c>
    </row>
    <row r="21" spans="1:12" s="110" customFormat="1" ht="15" customHeight="1" x14ac:dyDescent="0.2">
      <c r="A21" s="120"/>
      <c r="B21" s="119"/>
      <c r="C21" s="258" t="s">
        <v>106</v>
      </c>
      <c r="E21" s="113">
        <v>51.940177849636214</v>
      </c>
      <c r="F21" s="115">
        <v>5140</v>
      </c>
      <c r="G21" s="114">
        <v>5074</v>
      </c>
      <c r="H21" s="114">
        <v>5014</v>
      </c>
      <c r="I21" s="114">
        <v>4944</v>
      </c>
      <c r="J21" s="140">
        <v>4866</v>
      </c>
      <c r="K21" s="114">
        <v>274</v>
      </c>
      <c r="L21" s="116">
        <v>5.6309083436087137</v>
      </c>
    </row>
    <row r="22" spans="1:12" s="110" customFormat="1" ht="15" customHeight="1" x14ac:dyDescent="0.2">
      <c r="A22" s="120"/>
      <c r="B22" s="119"/>
      <c r="C22" s="258" t="s">
        <v>107</v>
      </c>
      <c r="E22" s="113">
        <v>48.059822150363786</v>
      </c>
      <c r="F22" s="115">
        <v>4756</v>
      </c>
      <c r="G22" s="114">
        <v>4661</v>
      </c>
      <c r="H22" s="114">
        <v>4587</v>
      </c>
      <c r="I22" s="114">
        <v>4433</v>
      </c>
      <c r="J22" s="140">
        <v>4412</v>
      </c>
      <c r="K22" s="114">
        <v>344</v>
      </c>
      <c r="L22" s="116">
        <v>7.7969174977334541</v>
      </c>
    </row>
    <row r="23" spans="1:12" s="110" customFormat="1" ht="15" customHeight="1" x14ac:dyDescent="0.2">
      <c r="A23" s="120"/>
      <c r="B23" s="121" t="s">
        <v>111</v>
      </c>
      <c r="C23" s="258"/>
      <c r="E23" s="113">
        <v>1.0148878171524429</v>
      </c>
      <c r="F23" s="115">
        <v>484</v>
      </c>
      <c r="G23" s="114">
        <v>474</v>
      </c>
      <c r="H23" s="114">
        <v>466</v>
      </c>
      <c r="I23" s="114">
        <v>433</v>
      </c>
      <c r="J23" s="140">
        <v>437</v>
      </c>
      <c r="K23" s="114">
        <v>47</v>
      </c>
      <c r="L23" s="116">
        <v>10.755148741418765</v>
      </c>
    </row>
    <row r="24" spans="1:12" s="110" customFormat="1" ht="15" customHeight="1" x14ac:dyDescent="0.2">
      <c r="A24" s="120"/>
      <c r="B24" s="119"/>
      <c r="C24" s="258" t="s">
        <v>106</v>
      </c>
      <c r="E24" s="113">
        <v>66.32231404958678</v>
      </c>
      <c r="F24" s="115">
        <v>321</v>
      </c>
      <c r="G24" s="114">
        <v>306</v>
      </c>
      <c r="H24" s="114">
        <v>295</v>
      </c>
      <c r="I24" s="114">
        <v>271</v>
      </c>
      <c r="J24" s="140">
        <v>271</v>
      </c>
      <c r="K24" s="114">
        <v>50</v>
      </c>
      <c r="L24" s="116">
        <v>18.450184501845019</v>
      </c>
    </row>
    <row r="25" spans="1:12" s="110" customFormat="1" ht="15" customHeight="1" x14ac:dyDescent="0.2">
      <c r="A25" s="120"/>
      <c r="B25" s="119"/>
      <c r="C25" s="258" t="s">
        <v>107</v>
      </c>
      <c r="E25" s="113">
        <v>33.67768595041322</v>
      </c>
      <c r="F25" s="115">
        <v>163</v>
      </c>
      <c r="G25" s="114">
        <v>168</v>
      </c>
      <c r="H25" s="114">
        <v>171</v>
      </c>
      <c r="I25" s="114">
        <v>162</v>
      </c>
      <c r="J25" s="140">
        <v>166</v>
      </c>
      <c r="K25" s="114">
        <v>-3</v>
      </c>
      <c r="L25" s="116">
        <v>-1.8072289156626506</v>
      </c>
    </row>
    <row r="26" spans="1:12" s="110" customFormat="1" ht="15" customHeight="1" x14ac:dyDescent="0.2">
      <c r="A26" s="120"/>
      <c r="C26" s="121" t="s">
        <v>187</v>
      </c>
      <c r="D26" s="110" t="s">
        <v>188</v>
      </c>
      <c r="E26" s="113">
        <v>0.3082407213252254</v>
      </c>
      <c r="F26" s="115">
        <v>147</v>
      </c>
      <c r="G26" s="114">
        <v>145</v>
      </c>
      <c r="H26" s="114">
        <v>149</v>
      </c>
      <c r="I26" s="114">
        <v>125</v>
      </c>
      <c r="J26" s="140">
        <v>124</v>
      </c>
      <c r="K26" s="114">
        <v>23</v>
      </c>
      <c r="L26" s="116">
        <v>18.548387096774192</v>
      </c>
    </row>
    <row r="27" spans="1:12" s="110" customFormat="1" ht="15" customHeight="1" x14ac:dyDescent="0.2">
      <c r="A27" s="120"/>
      <c r="B27" s="119"/>
      <c r="D27" s="259" t="s">
        <v>106</v>
      </c>
      <c r="E27" s="113">
        <v>57.823129251700678</v>
      </c>
      <c r="F27" s="115">
        <v>85</v>
      </c>
      <c r="G27" s="114">
        <v>82</v>
      </c>
      <c r="H27" s="114">
        <v>82</v>
      </c>
      <c r="I27" s="114">
        <v>65</v>
      </c>
      <c r="J27" s="140">
        <v>57</v>
      </c>
      <c r="K27" s="114">
        <v>28</v>
      </c>
      <c r="L27" s="116">
        <v>49.122807017543863</v>
      </c>
    </row>
    <row r="28" spans="1:12" s="110" customFormat="1" ht="15" customHeight="1" x14ac:dyDescent="0.2">
      <c r="A28" s="120"/>
      <c r="B28" s="119"/>
      <c r="D28" s="259" t="s">
        <v>107</v>
      </c>
      <c r="E28" s="113">
        <v>42.176870748299322</v>
      </c>
      <c r="F28" s="115">
        <v>62</v>
      </c>
      <c r="G28" s="114">
        <v>63</v>
      </c>
      <c r="H28" s="114">
        <v>67</v>
      </c>
      <c r="I28" s="114">
        <v>60</v>
      </c>
      <c r="J28" s="140">
        <v>67</v>
      </c>
      <c r="K28" s="114">
        <v>-5</v>
      </c>
      <c r="L28" s="116">
        <v>-7.4626865671641793</v>
      </c>
    </row>
    <row r="29" spans="1:12" s="110" customFormat="1" ht="24.95" customHeight="1" x14ac:dyDescent="0.2">
      <c r="A29" s="604" t="s">
        <v>189</v>
      </c>
      <c r="B29" s="605"/>
      <c r="C29" s="605"/>
      <c r="D29" s="606"/>
      <c r="E29" s="113">
        <v>86.936464667645211</v>
      </c>
      <c r="F29" s="115">
        <v>41460</v>
      </c>
      <c r="G29" s="114">
        <v>41593</v>
      </c>
      <c r="H29" s="114">
        <v>41238</v>
      </c>
      <c r="I29" s="114">
        <v>40317</v>
      </c>
      <c r="J29" s="140">
        <v>40162</v>
      </c>
      <c r="K29" s="114">
        <v>1298</v>
      </c>
      <c r="L29" s="116">
        <v>3.2319107614162643</v>
      </c>
    </row>
    <row r="30" spans="1:12" s="110" customFormat="1" ht="15" customHeight="1" x14ac:dyDescent="0.2">
      <c r="A30" s="120"/>
      <c r="B30" s="119"/>
      <c r="C30" s="258" t="s">
        <v>106</v>
      </c>
      <c r="E30" s="113">
        <v>51.143270622286543</v>
      </c>
      <c r="F30" s="115">
        <v>21204</v>
      </c>
      <c r="G30" s="114">
        <v>21329</v>
      </c>
      <c r="H30" s="114">
        <v>21333</v>
      </c>
      <c r="I30" s="114">
        <v>20904</v>
      </c>
      <c r="J30" s="140">
        <v>20818</v>
      </c>
      <c r="K30" s="114">
        <v>386</v>
      </c>
      <c r="L30" s="116">
        <v>1.8541646651935826</v>
      </c>
    </row>
    <row r="31" spans="1:12" s="110" customFormat="1" ht="15" customHeight="1" x14ac:dyDescent="0.2">
      <c r="A31" s="120"/>
      <c r="B31" s="119"/>
      <c r="C31" s="258" t="s">
        <v>107</v>
      </c>
      <c r="E31" s="113">
        <v>48.856729377713457</v>
      </c>
      <c r="F31" s="115">
        <v>20256</v>
      </c>
      <c r="G31" s="114">
        <v>20264</v>
      </c>
      <c r="H31" s="114">
        <v>19905</v>
      </c>
      <c r="I31" s="114">
        <v>19413</v>
      </c>
      <c r="J31" s="140">
        <v>19344</v>
      </c>
      <c r="K31" s="114">
        <v>912</v>
      </c>
      <c r="L31" s="116">
        <v>4.7146401985111659</v>
      </c>
    </row>
    <row r="32" spans="1:12" s="110" customFormat="1" ht="15" customHeight="1" x14ac:dyDescent="0.2">
      <c r="A32" s="120"/>
      <c r="B32" s="119" t="s">
        <v>117</v>
      </c>
      <c r="C32" s="258"/>
      <c r="E32" s="113">
        <v>13.000629062696582</v>
      </c>
      <c r="F32" s="115">
        <v>6200</v>
      </c>
      <c r="G32" s="114">
        <v>6023</v>
      </c>
      <c r="H32" s="114">
        <v>6089</v>
      </c>
      <c r="I32" s="114">
        <v>5649</v>
      </c>
      <c r="J32" s="140">
        <v>5525</v>
      </c>
      <c r="K32" s="114">
        <v>675</v>
      </c>
      <c r="L32" s="116">
        <v>12.217194570135746</v>
      </c>
    </row>
    <row r="33" spans="1:12" s="110" customFormat="1" ht="15" customHeight="1" x14ac:dyDescent="0.2">
      <c r="A33" s="120"/>
      <c r="B33" s="119"/>
      <c r="C33" s="258" t="s">
        <v>106</v>
      </c>
      <c r="E33" s="113">
        <v>65.016129032258064</v>
      </c>
      <c r="F33" s="115">
        <v>4031</v>
      </c>
      <c r="G33" s="114">
        <v>3983</v>
      </c>
      <c r="H33" s="114">
        <v>4115</v>
      </c>
      <c r="I33" s="114">
        <v>3912</v>
      </c>
      <c r="J33" s="140">
        <v>3851</v>
      </c>
      <c r="K33" s="114">
        <v>180</v>
      </c>
      <c r="L33" s="116">
        <v>4.6741106206180216</v>
      </c>
    </row>
    <row r="34" spans="1:12" s="110" customFormat="1" ht="15" customHeight="1" x14ac:dyDescent="0.2">
      <c r="A34" s="120"/>
      <c r="B34" s="119"/>
      <c r="C34" s="258" t="s">
        <v>107</v>
      </c>
      <c r="E34" s="113">
        <v>34.983870967741936</v>
      </c>
      <c r="F34" s="115">
        <v>2169</v>
      </c>
      <c r="G34" s="114">
        <v>2040</v>
      </c>
      <c r="H34" s="114">
        <v>1974</v>
      </c>
      <c r="I34" s="114">
        <v>1737</v>
      </c>
      <c r="J34" s="140">
        <v>1674</v>
      </c>
      <c r="K34" s="114">
        <v>495</v>
      </c>
      <c r="L34" s="116">
        <v>29.56989247311828</v>
      </c>
    </row>
    <row r="35" spans="1:12" s="110" customFormat="1" ht="24.95" customHeight="1" x14ac:dyDescent="0.2">
      <c r="A35" s="604" t="s">
        <v>190</v>
      </c>
      <c r="B35" s="605"/>
      <c r="C35" s="605"/>
      <c r="D35" s="606"/>
      <c r="E35" s="113">
        <v>69.884671838959946</v>
      </c>
      <c r="F35" s="115">
        <v>33328</v>
      </c>
      <c r="G35" s="114">
        <v>33375</v>
      </c>
      <c r="H35" s="114">
        <v>33215</v>
      </c>
      <c r="I35" s="114">
        <v>32716</v>
      </c>
      <c r="J35" s="140">
        <v>32603</v>
      </c>
      <c r="K35" s="114">
        <v>725</v>
      </c>
      <c r="L35" s="116">
        <v>2.2237217433978467</v>
      </c>
    </row>
    <row r="36" spans="1:12" s="110" customFormat="1" ht="15" customHeight="1" x14ac:dyDescent="0.2">
      <c r="A36" s="120"/>
      <c r="B36" s="119"/>
      <c r="C36" s="258" t="s">
        <v>106</v>
      </c>
      <c r="E36" s="113">
        <v>64.024243879020645</v>
      </c>
      <c r="F36" s="115">
        <v>21338</v>
      </c>
      <c r="G36" s="114">
        <v>21462</v>
      </c>
      <c r="H36" s="114">
        <v>21617</v>
      </c>
      <c r="I36" s="114">
        <v>21615</v>
      </c>
      <c r="J36" s="140">
        <v>21596</v>
      </c>
      <c r="K36" s="114">
        <v>-258</v>
      </c>
      <c r="L36" s="116">
        <v>-1.1946656788294128</v>
      </c>
    </row>
    <row r="37" spans="1:12" s="110" customFormat="1" ht="15" customHeight="1" x14ac:dyDescent="0.2">
      <c r="A37" s="120"/>
      <c r="B37" s="119"/>
      <c r="C37" s="258" t="s">
        <v>107</v>
      </c>
      <c r="E37" s="113">
        <v>35.975756120979355</v>
      </c>
      <c r="F37" s="115">
        <v>11990</v>
      </c>
      <c r="G37" s="114">
        <v>11913</v>
      </c>
      <c r="H37" s="114">
        <v>11598</v>
      </c>
      <c r="I37" s="114">
        <v>11101</v>
      </c>
      <c r="J37" s="140">
        <v>11007</v>
      </c>
      <c r="K37" s="114">
        <v>983</v>
      </c>
      <c r="L37" s="116">
        <v>8.9306804760606884</v>
      </c>
    </row>
    <row r="38" spans="1:12" s="110" customFormat="1" ht="15" customHeight="1" x14ac:dyDescent="0.2">
      <c r="A38" s="120"/>
      <c r="B38" s="119" t="s">
        <v>182</v>
      </c>
      <c r="C38" s="258"/>
      <c r="E38" s="113">
        <v>30.115328161040051</v>
      </c>
      <c r="F38" s="115">
        <v>14362</v>
      </c>
      <c r="G38" s="114">
        <v>14269</v>
      </c>
      <c r="H38" s="114">
        <v>14139</v>
      </c>
      <c r="I38" s="114">
        <v>13291</v>
      </c>
      <c r="J38" s="140">
        <v>13120</v>
      </c>
      <c r="K38" s="114">
        <v>1242</v>
      </c>
      <c r="L38" s="116">
        <v>9.4664634146341466</v>
      </c>
    </row>
    <row r="39" spans="1:12" s="110" customFormat="1" ht="15" customHeight="1" x14ac:dyDescent="0.2">
      <c r="A39" s="120"/>
      <c r="B39" s="119"/>
      <c r="C39" s="258" t="s">
        <v>106</v>
      </c>
      <c r="E39" s="113">
        <v>27.301211530427516</v>
      </c>
      <c r="F39" s="115">
        <v>3921</v>
      </c>
      <c r="G39" s="114">
        <v>3872</v>
      </c>
      <c r="H39" s="114">
        <v>3850</v>
      </c>
      <c r="I39" s="114">
        <v>3232</v>
      </c>
      <c r="J39" s="140">
        <v>3100</v>
      </c>
      <c r="K39" s="114">
        <v>821</v>
      </c>
      <c r="L39" s="116">
        <v>26.483870967741936</v>
      </c>
    </row>
    <row r="40" spans="1:12" s="110" customFormat="1" ht="15" customHeight="1" x14ac:dyDescent="0.2">
      <c r="A40" s="120"/>
      <c r="B40" s="119"/>
      <c r="C40" s="258" t="s">
        <v>107</v>
      </c>
      <c r="E40" s="113">
        <v>72.698788469572477</v>
      </c>
      <c r="F40" s="115">
        <v>10441</v>
      </c>
      <c r="G40" s="114">
        <v>10397</v>
      </c>
      <c r="H40" s="114">
        <v>10289</v>
      </c>
      <c r="I40" s="114">
        <v>10059</v>
      </c>
      <c r="J40" s="140">
        <v>10020</v>
      </c>
      <c r="K40" s="114">
        <v>421</v>
      </c>
      <c r="L40" s="116">
        <v>4.2015968063872258</v>
      </c>
    </row>
    <row r="41" spans="1:12" s="110" customFormat="1" ht="24.75" customHeight="1" x14ac:dyDescent="0.2">
      <c r="A41" s="604" t="s">
        <v>518</v>
      </c>
      <c r="B41" s="605"/>
      <c r="C41" s="605"/>
      <c r="D41" s="606"/>
      <c r="E41" s="113">
        <v>7.0769553365485427</v>
      </c>
      <c r="F41" s="115">
        <v>3375</v>
      </c>
      <c r="G41" s="114">
        <v>3568</v>
      </c>
      <c r="H41" s="114">
        <v>3168</v>
      </c>
      <c r="I41" s="114">
        <v>2553</v>
      </c>
      <c r="J41" s="140">
        <v>2447</v>
      </c>
      <c r="K41" s="114">
        <v>928</v>
      </c>
      <c r="L41" s="116">
        <v>37.923988557417246</v>
      </c>
    </row>
    <row r="42" spans="1:12" s="110" customFormat="1" ht="15" customHeight="1" x14ac:dyDescent="0.2">
      <c r="A42" s="120"/>
      <c r="B42" s="119"/>
      <c r="C42" s="258" t="s">
        <v>106</v>
      </c>
      <c r="E42" s="113">
        <v>44.207407407407409</v>
      </c>
      <c r="F42" s="115">
        <v>1492</v>
      </c>
      <c r="G42" s="114">
        <v>1653</v>
      </c>
      <c r="H42" s="114">
        <v>1541</v>
      </c>
      <c r="I42" s="114">
        <v>1227</v>
      </c>
      <c r="J42" s="140">
        <v>1237</v>
      </c>
      <c r="K42" s="114">
        <v>255</v>
      </c>
      <c r="L42" s="116">
        <v>20.614389652384801</v>
      </c>
    </row>
    <row r="43" spans="1:12" s="110" customFormat="1" ht="15" customHeight="1" x14ac:dyDescent="0.2">
      <c r="A43" s="123"/>
      <c r="B43" s="124"/>
      <c r="C43" s="260" t="s">
        <v>107</v>
      </c>
      <c r="D43" s="261"/>
      <c r="E43" s="125">
        <v>55.792592592592591</v>
      </c>
      <c r="F43" s="143">
        <v>1883</v>
      </c>
      <c r="G43" s="144">
        <v>1915</v>
      </c>
      <c r="H43" s="144">
        <v>1627</v>
      </c>
      <c r="I43" s="144">
        <v>1326</v>
      </c>
      <c r="J43" s="145">
        <v>1210</v>
      </c>
      <c r="K43" s="144">
        <v>673</v>
      </c>
      <c r="L43" s="146">
        <v>55.619834710743802</v>
      </c>
    </row>
    <row r="44" spans="1:12" s="110" customFormat="1" ht="45.75" customHeight="1" x14ac:dyDescent="0.2">
      <c r="A44" s="604" t="s">
        <v>191</v>
      </c>
      <c r="B44" s="605"/>
      <c r="C44" s="605"/>
      <c r="D44" s="606"/>
      <c r="E44" s="113">
        <v>2.1492975466554833</v>
      </c>
      <c r="F44" s="115">
        <v>1025</v>
      </c>
      <c r="G44" s="114">
        <v>1030</v>
      </c>
      <c r="H44" s="114">
        <v>1038</v>
      </c>
      <c r="I44" s="114">
        <v>1017</v>
      </c>
      <c r="J44" s="140">
        <v>1017</v>
      </c>
      <c r="K44" s="114">
        <v>8</v>
      </c>
      <c r="L44" s="116">
        <v>0.7866273352999017</v>
      </c>
    </row>
    <row r="45" spans="1:12" s="110" customFormat="1" ht="15" customHeight="1" x14ac:dyDescent="0.2">
      <c r="A45" s="120"/>
      <c r="B45" s="119"/>
      <c r="C45" s="258" t="s">
        <v>106</v>
      </c>
      <c r="E45" s="113">
        <v>57.170731707317074</v>
      </c>
      <c r="F45" s="115">
        <v>586</v>
      </c>
      <c r="G45" s="114">
        <v>590</v>
      </c>
      <c r="H45" s="114">
        <v>594</v>
      </c>
      <c r="I45" s="114">
        <v>584</v>
      </c>
      <c r="J45" s="140">
        <v>578</v>
      </c>
      <c r="K45" s="114">
        <v>8</v>
      </c>
      <c r="L45" s="116">
        <v>1.3840830449826989</v>
      </c>
    </row>
    <row r="46" spans="1:12" s="110" customFormat="1" ht="15" customHeight="1" x14ac:dyDescent="0.2">
      <c r="A46" s="123"/>
      <c r="B46" s="124"/>
      <c r="C46" s="260" t="s">
        <v>107</v>
      </c>
      <c r="D46" s="261"/>
      <c r="E46" s="125">
        <v>42.829268292682926</v>
      </c>
      <c r="F46" s="143">
        <v>439</v>
      </c>
      <c r="G46" s="144">
        <v>440</v>
      </c>
      <c r="H46" s="144">
        <v>444</v>
      </c>
      <c r="I46" s="144">
        <v>433</v>
      </c>
      <c r="J46" s="145">
        <v>439</v>
      </c>
      <c r="K46" s="144">
        <v>0</v>
      </c>
      <c r="L46" s="146">
        <v>0</v>
      </c>
    </row>
    <row r="47" spans="1:12" s="110" customFormat="1" ht="39" customHeight="1" x14ac:dyDescent="0.2">
      <c r="A47" s="604" t="s">
        <v>519</v>
      </c>
      <c r="B47" s="607"/>
      <c r="C47" s="607"/>
      <c r="D47" s="608"/>
      <c r="E47" s="113">
        <v>0.33550010484378279</v>
      </c>
      <c r="F47" s="115">
        <v>160</v>
      </c>
      <c r="G47" s="114">
        <v>188</v>
      </c>
      <c r="H47" s="114">
        <v>168</v>
      </c>
      <c r="I47" s="114">
        <v>165</v>
      </c>
      <c r="J47" s="140">
        <v>184</v>
      </c>
      <c r="K47" s="114">
        <v>-24</v>
      </c>
      <c r="L47" s="116">
        <v>-13.043478260869565</v>
      </c>
    </row>
    <row r="48" spans="1:12" s="110" customFormat="1" ht="15" customHeight="1" x14ac:dyDescent="0.2">
      <c r="A48" s="120"/>
      <c r="B48" s="119"/>
      <c r="C48" s="258" t="s">
        <v>106</v>
      </c>
      <c r="E48" s="113">
        <v>39.375</v>
      </c>
      <c r="F48" s="115">
        <v>63</v>
      </c>
      <c r="G48" s="114">
        <v>77</v>
      </c>
      <c r="H48" s="114">
        <v>69</v>
      </c>
      <c r="I48" s="114">
        <v>61</v>
      </c>
      <c r="J48" s="140">
        <v>76</v>
      </c>
      <c r="K48" s="114">
        <v>-13</v>
      </c>
      <c r="L48" s="116">
        <v>-17.105263157894736</v>
      </c>
    </row>
    <row r="49" spans="1:12" s="110" customFormat="1" ht="15" customHeight="1" x14ac:dyDescent="0.2">
      <c r="A49" s="123"/>
      <c r="B49" s="124"/>
      <c r="C49" s="260" t="s">
        <v>107</v>
      </c>
      <c r="D49" s="261"/>
      <c r="E49" s="125">
        <v>60.625</v>
      </c>
      <c r="F49" s="143">
        <v>97</v>
      </c>
      <c r="G49" s="144">
        <v>111</v>
      </c>
      <c r="H49" s="144">
        <v>99</v>
      </c>
      <c r="I49" s="144">
        <v>104</v>
      </c>
      <c r="J49" s="145">
        <v>108</v>
      </c>
      <c r="K49" s="144">
        <v>-11</v>
      </c>
      <c r="L49" s="146">
        <v>-10.185185185185185</v>
      </c>
    </row>
    <row r="50" spans="1:12" s="110" customFormat="1" ht="24.95" customHeight="1" x14ac:dyDescent="0.2">
      <c r="A50" s="609" t="s">
        <v>192</v>
      </c>
      <c r="B50" s="610"/>
      <c r="C50" s="610"/>
      <c r="D50" s="611"/>
      <c r="E50" s="262">
        <v>17.372614803942128</v>
      </c>
      <c r="F50" s="263">
        <v>8285</v>
      </c>
      <c r="G50" s="264">
        <v>8453</v>
      </c>
      <c r="H50" s="264">
        <v>8244</v>
      </c>
      <c r="I50" s="264">
        <v>7541</v>
      </c>
      <c r="J50" s="265">
        <v>7387</v>
      </c>
      <c r="K50" s="263">
        <v>898</v>
      </c>
      <c r="L50" s="266">
        <v>12.156491133071611</v>
      </c>
    </row>
    <row r="51" spans="1:12" s="110" customFormat="1" ht="15" customHeight="1" x14ac:dyDescent="0.2">
      <c r="A51" s="120"/>
      <c r="B51" s="119"/>
      <c r="C51" s="258" t="s">
        <v>106</v>
      </c>
      <c r="E51" s="113">
        <v>56.33071816535908</v>
      </c>
      <c r="F51" s="115">
        <v>4667</v>
      </c>
      <c r="G51" s="114">
        <v>4794</v>
      </c>
      <c r="H51" s="114">
        <v>4837</v>
      </c>
      <c r="I51" s="114">
        <v>4479</v>
      </c>
      <c r="J51" s="140">
        <v>4416</v>
      </c>
      <c r="K51" s="114">
        <v>251</v>
      </c>
      <c r="L51" s="116">
        <v>5.6838768115942031</v>
      </c>
    </row>
    <row r="52" spans="1:12" s="110" customFormat="1" ht="15" customHeight="1" x14ac:dyDescent="0.2">
      <c r="A52" s="120"/>
      <c r="B52" s="119"/>
      <c r="C52" s="258" t="s">
        <v>107</v>
      </c>
      <c r="E52" s="113">
        <v>43.66928183464092</v>
      </c>
      <c r="F52" s="115">
        <v>3618</v>
      </c>
      <c r="G52" s="114">
        <v>3659</v>
      </c>
      <c r="H52" s="114">
        <v>3407</v>
      </c>
      <c r="I52" s="114">
        <v>3062</v>
      </c>
      <c r="J52" s="140">
        <v>2971</v>
      </c>
      <c r="K52" s="114">
        <v>647</v>
      </c>
      <c r="L52" s="116">
        <v>21.777179400875127</v>
      </c>
    </row>
    <row r="53" spans="1:12" s="110" customFormat="1" ht="15" customHeight="1" x14ac:dyDescent="0.2">
      <c r="A53" s="120"/>
      <c r="B53" s="119"/>
      <c r="C53" s="258" t="s">
        <v>187</v>
      </c>
      <c r="D53" s="110" t="s">
        <v>193</v>
      </c>
      <c r="E53" s="113">
        <v>29.849124924562464</v>
      </c>
      <c r="F53" s="115">
        <v>2473</v>
      </c>
      <c r="G53" s="114">
        <v>2637</v>
      </c>
      <c r="H53" s="114">
        <v>2376</v>
      </c>
      <c r="I53" s="114">
        <v>1835</v>
      </c>
      <c r="J53" s="140">
        <v>1753</v>
      </c>
      <c r="K53" s="114">
        <v>720</v>
      </c>
      <c r="L53" s="116">
        <v>41.072447233314321</v>
      </c>
    </row>
    <row r="54" spans="1:12" s="110" customFormat="1" ht="15" customHeight="1" x14ac:dyDescent="0.2">
      <c r="A54" s="120"/>
      <c r="B54" s="119"/>
      <c r="D54" s="267" t="s">
        <v>194</v>
      </c>
      <c r="E54" s="113">
        <v>44.156894460169838</v>
      </c>
      <c r="F54" s="115">
        <v>1092</v>
      </c>
      <c r="G54" s="114">
        <v>1221</v>
      </c>
      <c r="H54" s="114">
        <v>1150</v>
      </c>
      <c r="I54" s="114">
        <v>888</v>
      </c>
      <c r="J54" s="140">
        <v>890</v>
      </c>
      <c r="K54" s="114">
        <v>202</v>
      </c>
      <c r="L54" s="116">
        <v>22.696629213483146</v>
      </c>
    </row>
    <row r="55" spans="1:12" s="110" customFormat="1" ht="15" customHeight="1" x14ac:dyDescent="0.2">
      <c r="A55" s="120"/>
      <c r="B55" s="119"/>
      <c r="D55" s="267" t="s">
        <v>195</v>
      </c>
      <c r="E55" s="113">
        <v>55.843105539830162</v>
      </c>
      <c r="F55" s="115">
        <v>1381</v>
      </c>
      <c r="G55" s="114">
        <v>1416</v>
      </c>
      <c r="H55" s="114">
        <v>1226</v>
      </c>
      <c r="I55" s="114">
        <v>947</v>
      </c>
      <c r="J55" s="140">
        <v>863</v>
      </c>
      <c r="K55" s="114">
        <v>518</v>
      </c>
      <c r="L55" s="116">
        <v>60.023174971031288</v>
      </c>
    </row>
    <row r="56" spans="1:12" s="110" customFormat="1" ht="15" customHeight="1" x14ac:dyDescent="0.2">
      <c r="A56" s="120"/>
      <c r="B56" s="119" t="s">
        <v>196</v>
      </c>
      <c r="C56" s="258"/>
      <c r="E56" s="113">
        <v>59.230446634514571</v>
      </c>
      <c r="F56" s="115">
        <v>28247</v>
      </c>
      <c r="G56" s="114">
        <v>28107</v>
      </c>
      <c r="H56" s="114">
        <v>28021</v>
      </c>
      <c r="I56" s="114">
        <v>27771</v>
      </c>
      <c r="J56" s="140">
        <v>27738</v>
      </c>
      <c r="K56" s="114">
        <v>509</v>
      </c>
      <c r="L56" s="116">
        <v>1.8350277597519649</v>
      </c>
    </row>
    <row r="57" spans="1:12" s="110" customFormat="1" ht="15" customHeight="1" x14ac:dyDescent="0.2">
      <c r="A57" s="120"/>
      <c r="B57" s="119"/>
      <c r="C57" s="258" t="s">
        <v>106</v>
      </c>
      <c r="E57" s="113">
        <v>51.584239034233725</v>
      </c>
      <c r="F57" s="115">
        <v>14571</v>
      </c>
      <c r="G57" s="114">
        <v>14535</v>
      </c>
      <c r="H57" s="114">
        <v>14551</v>
      </c>
      <c r="I57" s="114">
        <v>14428</v>
      </c>
      <c r="J57" s="140">
        <v>14382</v>
      </c>
      <c r="K57" s="114">
        <v>189</v>
      </c>
      <c r="L57" s="116">
        <v>1.3141426783479349</v>
      </c>
    </row>
    <row r="58" spans="1:12" s="110" customFormat="1" ht="15" customHeight="1" x14ac:dyDescent="0.2">
      <c r="A58" s="120"/>
      <c r="B58" s="119"/>
      <c r="C58" s="258" t="s">
        <v>107</v>
      </c>
      <c r="E58" s="113">
        <v>48.415760965766275</v>
      </c>
      <c r="F58" s="115">
        <v>13676</v>
      </c>
      <c r="G58" s="114">
        <v>13572</v>
      </c>
      <c r="H58" s="114">
        <v>13470</v>
      </c>
      <c r="I58" s="114">
        <v>13343</v>
      </c>
      <c r="J58" s="140">
        <v>13356</v>
      </c>
      <c r="K58" s="114">
        <v>320</v>
      </c>
      <c r="L58" s="116">
        <v>2.395926924228811</v>
      </c>
    </row>
    <row r="59" spans="1:12" s="110" customFormat="1" ht="15" customHeight="1" x14ac:dyDescent="0.2">
      <c r="A59" s="120"/>
      <c r="B59" s="119"/>
      <c r="C59" s="258" t="s">
        <v>105</v>
      </c>
      <c r="D59" s="110" t="s">
        <v>197</v>
      </c>
      <c r="E59" s="113">
        <v>95.132226431125432</v>
      </c>
      <c r="F59" s="115">
        <v>26872</v>
      </c>
      <c r="G59" s="114">
        <v>26726</v>
      </c>
      <c r="H59" s="114">
        <v>26656</v>
      </c>
      <c r="I59" s="114">
        <v>26408</v>
      </c>
      <c r="J59" s="140">
        <v>26395</v>
      </c>
      <c r="K59" s="114">
        <v>477</v>
      </c>
      <c r="L59" s="116">
        <v>1.8071604470543663</v>
      </c>
    </row>
    <row r="60" spans="1:12" s="110" customFormat="1" ht="15" customHeight="1" x14ac:dyDescent="0.2">
      <c r="A60" s="120"/>
      <c r="B60" s="119"/>
      <c r="C60" s="258"/>
      <c r="D60" s="267" t="s">
        <v>198</v>
      </c>
      <c r="E60" s="113">
        <v>50.316314379279547</v>
      </c>
      <c r="F60" s="115">
        <v>13521</v>
      </c>
      <c r="G60" s="114">
        <v>13471</v>
      </c>
      <c r="H60" s="114">
        <v>13497</v>
      </c>
      <c r="I60" s="114">
        <v>13373</v>
      </c>
      <c r="J60" s="140">
        <v>13340</v>
      </c>
      <c r="K60" s="114">
        <v>181</v>
      </c>
      <c r="L60" s="116">
        <v>1.3568215892053972</v>
      </c>
    </row>
    <row r="61" spans="1:12" s="110" customFormat="1" ht="15" customHeight="1" x14ac:dyDescent="0.2">
      <c r="A61" s="120"/>
      <c r="B61" s="119"/>
      <c r="C61" s="258"/>
      <c r="D61" s="267" t="s">
        <v>199</v>
      </c>
      <c r="E61" s="113">
        <v>49.683685620720453</v>
      </c>
      <c r="F61" s="115">
        <v>13351</v>
      </c>
      <c r="G61" s="114">
        <v>13255</v>
      </c>
      <c r="H61" s="114">
        <v>13159</v>
      </c>
      <c r="I61" s="114">
        <v>13035</v>
      </c>
      <c r="J61" s="140">
        <v>13055</v>
      </c>
      <c r="K61" s="114">
        <v>296</v>
      </c>
      <c r="L61" s="116">
        <v>2.267330524703179</v>
      </c>
    </row>
    <row r="62" spans="1:12" s="110" customFormat="1" ht="15" customHeight="1" x14ac:dyDescent="0.2">
      <c r="A62" s="120"/>
      <c r="B62" s="119"/>
      <c r="C62" s="258"/>
      <c r="D62" s="258" t="s">
        <v>200</v>
      </c>
      <c r="E62" s="113">
        <v>4.8677735688745711</v>
      </c>
      <c r="F62" s="115">
        <v>1375</v>
      </c>
      <c r="G62" s="114">
        <v>1381</v>
      </c>
      <c r="H62" s="114">
        <v>1365</v>
      </c>
      <c r="I62" s="114">
        <v>1363</v>
      </c>
      <c r="J62" s="140">
        <v>1343</v>
      </c>
      <c r="K62" s="114">
        <v>32</v>
      </c>
      <c r="L62" s="116">
        <v>2.3827252419955323</v>
      </c>
    </row>
    <row r="63" spans="1:12" s="110" customFormat="1" ht="15" customHeight="1" x14ac:dyDescent="0.2">
      <c r="A63" s="120"/>
      <c r="B63" s="119"/>
      <c r="C63" s="258"/>
      <c r="D63" s="267" t="s">
        <v>198</v>
      </c>
      <c r="E63" s="113">
        <v>76.36363636363636</v>
      </c>
      <c r="F63" s="115">
        <v>1050</v>
      </c>
      <c r="G63" s="114">
        <v>1064</v>
      </c>
      <c r="H63" s="114">
        <v>1054</v>
      </c>
      <c r="I63" s="114">
        <v>1055</v>
      </c>
      <c r="J63" s="140">
        <v>1042</v>
      </c>
      <c r="K63" s="114">
        <v>8</v>
      </c>
      <c r="L63" s="116">
        <v>0.76775431861804222</v>
      </c>
    </row>
    <row r="64" spans="1:12" s="110" customFormat="1" ht="15" customHeight="1" x14ac:dyDescent="0.2">
      <c r="A64" s="120"/>
      <c r="B64" s="119"/>
      <c r="C64" s="258"/>
      <c r="D64" s="267" t="s">
        <v>199</v>
      </c>
      <c r="E64" s="113">
        <v>23.636363636363637</v>
      </c>
      <c r="F64" s="115">
        <v>325</v>
      </c>
      <c r="G64" s="114">
        <v>317</v>
      </c>
      <c r="H64" s="114">
        <v>311</v>
      </c>
      <c r="I64" s="114">
        <v>308</v>
      </c>
      <c r="J64" s="140">
        <v>301</v>
      </c>
      <c r="K64" s="114">
        <v>24</v>
      </c>
      <c r="L64" s="116">
        <v>7.9734219269102988</v>
      </c>
    </row>
    <row r="65" spans="1:12" s="110" customFormat="1" ht="15" customHeight="1" x14ac:dyDescent="0.2">
      <c r="A65" s="120"/>
      <c r="B65" s="119" t="s">
        <v>201</v>
      </c>
      <c r="C65" s="258"/>
      <c r="E65" s="113">
        <v>11.272803522751101</v>
      </c>
      <c r="F65" s="115">
        <v>5376</v>
      </c>
      <c r="G65" s="114">
        <v>5354</v>
      </c>
      <c r="H65" s="114">
        <v>5312</v>
      </c>
      <c r="I65" s="114">
        <v>5227</v>
      </c>
      <c r="J65" s="140">
        <v>5155</v>
      </c>
      <c r="K65" s="114">
        <v>221</v>
      </c>
      <c r="L65" s="116">
        <v>4.2870999030067898</v>
      </c>
    </row>
    <row r="66" spans="1:12" s="110" customFormat="1" ht="15" customHeight="1" x14ac:dyDescent="0.2">
      <c r="A66" s="120"/>
      <c r="B66" s="119"/>
      <c r="C66" s="258" t="s">
        <v>106</v>
      </c>
      <c r="E66" s="113">
        <v>51.58110119047619</v>
      </c>
      <c r="F66" s="115">
        <v>2773</v>
      </c>
      <c r="G66" s="114">
        <v>2778</v>
      </c>
      <c r="H66" s="114">
        <v>2771</v>
      </c>
      <c r="I66" s="114">
        <v>2759</v>
      </c>
      <c r="J66" s="140">
        <v>2729</v>
      </c>
      <c r="K66" s="114">
        <v>44</v>
      </c>
      <c r="L66" s="116">
        <v>1.6123122022718945</v>
      </c>
    </row>
    <row r="67" spans="1:12" s="110" customFormat="1" ht="15" customHeight="1" x14ac:dyDescent="0.2">
      <c r="A67" s="120"/>
      <c r="B67" s="119"/>
      <c r="C67" s="258" t="s">
        <v>107</v>
      </c>
      <c r="E67" s="113">
        <v>48.41889880952381</v>
      </c>
      <c r="F67" s="115">
        <v>2603</v>
      </c>
      <c r="G67" s="114">
        <v>2576</v>
      </c>
      <c r="H67" s="114">
        <v>2541</v>
      </c>
      <c r="I67" s="114">
        <v>2468</v>
      </c>
      <c r="J67" s="140">
        <v>2426</v>
      </c>
      <c r="K67" s="114">
        <v>177</v>
      </c>
      <c r="L67" s="116">
        <v>7.2959604286892006</v>
      </c>
    </row>
    <row r="68" spans="1:12" s="110" customFormat="1" ht="15" customHeight="1" x14ac:dyDescent="0.2">
      <c r="A68" s="120"/>
      <c r="B68" s="119"/>
      <c r="C68" s="258" t="s">
        <v>105</v>
      </c>
      <c r="D68" s="110" t="s">
        <v>202</v>
      </c>
      <c r="E68" s="113">
        <v>18.191964285714285</v>
      </c>
      <c r="F68" s="115">
        <v>978</v>
      </c>
      <c r="G68" s="114">
        <v>950</v>
      </c>
      <c r="H68" s="114">
        <v>938</v>
      </c>
      <c r="I68" s="114">
        <v>881</v>
      </c>
      <c r="J68" s="140">
        <v>853</v>
      </c>
      <c r="K68" s="114">
        <v>125</v>
      </c>
      <c r="L68" s="116">
        <v>14.654161781946073</v>
      </c>
    </row>
    <row r="69" spans="1:12" s="110" customFormat="1" ht="15" customHeight="1" x14ac:dyDescent="0.2">
      <c r="A69" s="120"/>
      <c r="B69" s="119"/>
      <c r="C69" s="258"/>
      <c r="D69" s="267" t="s">
        <v>198</v>
      </c>
      <c r="E69" s="113">
        <v>43.865030674846629</v>
      </c>
      <c r="F69" s="115">
        <v>429</v>
      </c>
      <c r="G69" s="114">
        <v>413</v>
      </c>
      <c r="H69" s="114">
        <v>407</v>
      </c>
      <c r="I69" s="114">
        <v>393</v>
      </c>
      <c r="J69" s="140">
        <v>385</v>
      </c>
      <c r="K69" s="114">
        <v>44</v>
      </c>
      <c r="L69" s="116">
        <v>11.428571428571429</v>
      </c>
    </row>
    <row r="70" spans="1:12" s="110" customFormat="1" ht="15" customHeight="1" x14ac:dyDescent="0.2">
      <c r="A70" s="120"/>
      <c r="B70" s="119"/>
      <c r="C70" s="258"/>
      <c r="D70" s="267" t="s">
        <v>199</v>
      </c>
      <c r="E70" s="113">
        <v>56.134969325153371</v>
      </c>
      <c r="F70" s="115">
        <v>549</v>
      </c>
      <c r="G70" s="114">
        <v>537</v>
      </c>
      <c r="H70" s="114">
        <v>531</v>
      </c>
      <c r="I70" s="114">
        <v>488</v>
      </c>
      <c r="J70" s="140">
        <v>468</v>
      </c>
      <c r="K70" s="114">
        <v>81</v>
      </c>
      <c r="L70" s="116">
        <v>17.307692307692307</v>
      </c>
    </row>
    <row r="71" spans="1:12" s="110" customFormat="1" ht="15" customHeight="1" x14ac:dyDescent="0.2">
      <c r="A71" s="120"/>
      <c r="B71" s="119"/>
      <c r="C71" s="258"/>
      <c r="D71" s="110" t="s">
        <v>203</v>
      </c>
      <c r="E71" s="113">
        <v>74.125744047619051</v>
      </c>
      <c r="F71" s="115">
        <v>3985</v>
      </c>
      <c r="G71" s="114">
        <v>3988</v>
      </c>
      <c r="H71" s="114">
        <v>3970</v>
      </c>
      <c r="I71" s="114">
        <v>3949</v>
      </c>
      <c r="J71" s="140">
        <v>3906</v>
      </c>
      <c r="K71" s="114">
        <v>79</v>
      </c>
      <c r="L71" s="116">
        <v>2.0225294418842807</v>
      </c>
    </row>
    <row r="72" spans="1:12" s="110" customFormat="1" ht="15" customHeight="1" x14ac:dyDescent="0.2">
      <c r="A72" s="120"/>
      <c r="B72" s="119"/>
      <c r="C72" s="258"/>
      <c r="D72" s="267" t="s">
        <v>198</v>
      </c>
      <c r="E72" s="113">
        <v>52.496863237139273</v>
      </c>
      <c r="F72" s="115">
        <v>2092</v>
      </c>
      <c r="G72" s="114">
        <v>2106</v>
      </c>
      <c r="H72" s="114">
        <v>2111</v>
      </c>
      <c r="I72" s="114">
        <v>2109</v>
      </c>
      <c r="J72" s="140">
        <v>2088</v>
      </c>
      <c r="K72" s="114">
        <v>4</v>
      </c>
      <c r="L72" s="116">
        <v>0.19157088122605365</v>
      </c>
    </row>
    <row r="73" spans="1:12" s="110" customFormat="1" ht="15" customHeight="1" x14ac:dyDescent="0.2">
      <c r="A73" s="120"/>
      <c r="B73" s="119"/>
      <c r="C73" s="258"/>
      <c r="D73" s="267" t="s">
        <v>199</v>
      </c>
      <c r="E73" s="113">
        <v>47.503136762860727</v>
      </c>
      <c r="F73" s="115">
        <v>1893</v>
      </c>
      <c r="G73" s="114">
        <v>1882</v>
      </c>
      <c r="H73" s="114">
        <v>1859</v>
      </c>
      <c r="I73" s="114">
        <v>1840</v>
      </c>
      <c r="J73" s="140">
        <v>1818</v>
      </c>
      <c r="K73" s="114">
        <v>75</v>
      </c>
      <c r="L73" s="116">
        <v>4.1254125412541258</v>
      </c>
    </row>
    <row r="74" spans="1:12" s="110" customFormat="1" ht="15" customHeight="1" x14ac:dyDescent="0.2">
      <c r="A74" s="120"/>
      <c r="B74" s="119"/>
      <c r="C74" s="258"/>
      <c r="D74" s="110" t="s">
        <v>204</v>
      </c>
      <c r="E74" s="113">
        <v>7.682291666666667</v>
      </c>
      <c r="F74" s="115">
        <v>413</v>
      </c>
      <c r="G74" s="114">
        <v>416</v>
      </c>
      <c r="H74" s="114">
        <v>404</v>
      </c>
      <c r="I74" s="114">
        <v>397</v>
      </c>
      <c r="J74" s="140">
        <v>396</v>
      </c>
      <c r="K74" s="114">
        <v>17</v>
      </c>
      <c r="L74" s="116">
        <v>4.2929292929292933</v>
      </c>
    </row>
    <row r="75" spans="1:12" s="110" customFormat="1" ht="15" customHeight="1" x14ac:dyDescent="0.2">
      <c r="A75" s="120"/>
      <c r="B75" s="119"/>
      <c r="C75" s="258"/>
      <c r="D75" s="267" t="s">
        <v>198</v>
      </c>
      <c r="E75" s="113">
        <v>61.016949152542374</v>
      </c>
      <c r="F75" s="115">
        <v>252</v>
      </c>
      <c r="G75" s="114">
        <v>259</v>
      </c>
      <c r="H75" s="114">
        <v>253</v>
      </c>
      <c r="I75" s="114">
        <v>257</v>
      </c>
      <c r="J75" s="140">
        <v>256</v>
      </c>
      <c r="K75" s="114">
        <v>-4</v>
      </c>
      <c r="L75" s="116">
        <v>-1.5625</v>
      </c>
    </row>
    <row r="76" spans="1:12" s="110" customFormat="1" ht="15" customHeight="1" x14ac:dyDescent="0.2">
      <c r="A76" s="120"/>
      <c r="B76" s="119"/>
      <c r="C76" s="258"/>
      <c r="D76" s="267" t="s">
        <v>199</v>
      </c>
      <c r="E76" s="113">
        <v>38.983050847457626</v>
      </c>
      <c r="F76" s="115">
        <v>161</v>
      </c>
      <c r="G76" s="114">
        <v>157</v>
      </c>
      <c r="H76" s="114">
        <v>151</v>
      </c>
      <c r="I76" s="114">
        <v>140</v>
      </c>
      <c r="J76" s="140">
        <v>140</v>
      </c>
      <c r="K76" s="114">
        <v>21</v>
      </c>
      <c r="L76" s="116">
        <v>15</v>
      </c>
    </row>
    <row r="77" spans="1:12" s="110" customFormat="1" ht="15" customHeight="1" x14ac:dyDescent="0.2">
      <c r="A77" s="534"/>
      <c r="B77" s="119" t="s">
        <v>205</v>
      </c>
      <c r="C77" s="268"/>
      <c r="D77" s="182"/>
      <c r="E77" s="113">
        <v>12.1241350387922</v>
      </c>
      <c r="F77" s="115">
        <v>5782</v>
      </c>
      <c r="G77" s="114">
        <v>5730</v>
      </c>
      <c r="H77" s="114">
        <v>5777</v>
      </c>
      <c r="I77" s="114">
        <v>5468</v>
      </c>
      <c r="J77" s="140">
        <v>5443</v>
      </c>
      <c r="K77" s="114">
        <v>339</v>
      </c>
      <c r="L77" s="116">
        <v>6.2281829873231676</v>
      </c>
    </row>
    <row r="78" spans="1:12" s="110" customFormat="1" ht="15" customHeight="1" x14ac:dyDescent="0.2">
      <c r="A78" s="120"/>
      <c r="B78" s="119"/>
      <c r="C78" s="268" t="s">
        <v>106</v>
      </c>
      <c r="D78" s="182"/>
      <c r="E78" s="113">
        <v>56.174334140435832</v>
      </c>
      <c r="F78" s="115">
        <v>3248</v>
      </c>
      <c r="G78" s="114">
        <v>3227</v>
      </c>
      <c r="H78" s="114">
        <v>3308</v>
      </c>
      <c r="I78" s="114">
        <v>3181</v>
      </c>
      <c r="J78" s="140">
        <v>3169</v>
      </c>
      <c r="K78" s="114">
        <v>79</v>
      </c>
      <c r="L78" s="116">
        <v>2.4928999684443043</v>
      </c>
    </row>
    <row r="79" spans="1:12" s="110" customFormat="1" ht="15" customHeight="1" x14ac:dyDescent="0.2">
      <c r="A79" s="123"/>
      <c r="B79" s="124"/>
      <c r="C79" s="260" t="s">
        <v>107</v>
      </c>
      <c r="D79" s="261"/>
      <c r="E79" s="125">
        <v>43.825665859564168</v>
      </c>
      <c r="F79" s="143">
        <v>2534</v>
      </c>
      <c r="G79" s="144">
        <v>2503</v>
      </c>
      <c r="H79" s="144">
        <v>2469</v>
      </c>
      <c r="I79" s="144">
        <v>2287</v>
      </c>
      <c r="J79" s="145">
        <v>2274</v>
      </c>
      <c r="K79" s="144">
        <v>260</v>
      </c>
      <c r="L79" s="146">
        <v>11.433597185576078</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86:L86"/>
    <mergeCell ref="A35:D35"/>
    <mergeCell ref="A41:D41"/>
    <mergeCell ref="A44:D44"/>
    <mergeCell ref="A47:D47"/>
    <mergeCell ref="A50:D50"/>
    <mergeCell ref="A85:L85"/>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3" t="s">
        <v>104</v>
      </c>
      <c r="B11" s="614"/>
      <c r="C11" s="285">
        <v>100</v>
      </c>
      <c r="D11" s="115">
        <v>47690</v>
      </c>
      <c r="E11" s="114">
        <v>47644</v>
      </c>
      <c r="F11" s="114">
        <v>47354</v>
      </c>
      <c r="G11" s="114">
        <v>46007</v>
      </c>
      <c r="H11" s="140">
        <v>45723</v>
      </c>
      <c r="I11" s="115">
        <v>1967</v>
      </c>
      <c r="J11" s="116">
        <v>4.3019924326925176</v>
      </c>
    </row>
    <row r="12" spans="1:15" s="110" customFormat="1" ht="24.95" customHeight="1" x14ac:dyDescent="0.2">
      <c r="A12" s="193" t="s">
        <v>132</v>
      </c>
      <c r="B12" s="194" t="s">
        <v>133</v>
      </c>
      <c r="C12" s="113">
        <v>3.7743761794925564E-2</v>
      </c>
      <c r="D12" s="115">
        <v>18</v>
      </c>
      <c r="E12" s="114">
        <v>17</v>
      </c>
      <c r="F12" s="114">
        <v>17</v>
      </c>
      <c r="G12" s="114">
        <v>17</v>
      </c>
      <c r="H12" s="140">
        <v>17</v>
      </c>
      <c r="I12" s="115">
        <v>1</v>
      </c>
      <c r="J12" s="116">
        <v>5.882352941176471</v>
      </c>
    </row>
    <row r="13" spans="1:15" s="110" customFormat="1" ht="24.95" customHeight="1" x14ac:dyDescent="0.2">
      <c r="A13" s="193" t="s">
        <v>134</v>
      </c>
      <c r="B13" s="199" t="s">
        <v>214</v>
      </c>
      <c r="C13" s="113">
        <v>4.0847137764730554</v>
      </c>
      <c r="D13" s="115">
        <v>1948</v>
      </c>
      <c r="E13" s="114">
        <v>1992</v>
      </c>
      <c r="F13" s="114">
        <v>2042</v>
      </c>
      <c r="G13" s="114">
        <v>2140</v>
      </c>
      <c r="H13" s="140">
        <v>2010</v>
      </c>
      <c r="I13" s="115">
        <v>-62</v>
      </c>
      <c r="J13" s="116">
        <v>-3.0845771144278609</v>
      </c>
    </row>
    <row r="14" spans="1:15" s="287" customFormat="1" ht="24" customHeight="1" x14ac:dyDescent="0.2">
      <c r="A14" s="193" t="s">
        <v>215</v>
      </c>
      <c r="B14" s="199" t="s">
        <v>137</v>
      </c>
      <c r="C14" s="113">
        <v>10.446634514573287</v>
      </c>
      <c r="D14" s="115">
        <v>4982</v>
      </c>
      <c r="E14" s="114">
        <v>5040</v>
      </c>
      <c r="F14" s="114">
        <v>4931</v>
      </c>
      <c r="G14" s="114">
        <v>4866</v>
      </c>
      <c r="H14" s="140">
        <v>4816</v>
      </c>
      <c r="I14" s="115">
        <v>166</v>
      </c>
      <c r="J14" s="116">
        <v>3.4468438538205981</v>
      </c>
      <c r="K14" s="110"/>
      <c r="L14" s="110"/>
      <c r="M14" s="110"/>
      <c r="N14" s="110"/>
      <c r="O14" s="110"/>
    </row>
    <row r="15" spans="1:15" s="110" customFormat="1" ht="24.75" customHeight="1" x14ac:dyDescent="0.2">
      <c r="A15" s="193" t="s">
        <v>216</v>
      </c>
      <c r="B15" s="199" t="s">
        <v>217</v>
      </c>
      <c r="C15" s="113">
        <v>2.0759068987209059</v>
      </c>
      <c r="D15" s="115">
        <v>990</v>
      </c>
      <c r="E15" s="114">
        <v>1015</v>
      </c>
      <c r="F15" s="114">
        <v>871</v>
      </c>
      <c r="G15" s="114">
        <v>853</v>
      </c>
      <c r="H15" s="140">
        <v>862</v>
      </c>
      <c r="I15" s="115">
        <v>128</v>
      </c>
      <c r="J15" s="116">
        <v>14.849187935034802</v>
      </c>
    </row>
    <row r="16" spans="1:15" s="287" customFormat="1" ht="24.95" customHeight="1" x14ac:dyDescent="0.2">
      <c r="A16" s="193" t="s">
        <v>218</v>
      </c>
      <c r="B16" s="199" t="s">
        <v>141</v>
      </c>
      <c r="C16" s="113">
        <v>5.678339274481023</v>
      </c>
      <c r="D16" s="115">
        <v>2708</v>
      </c>
      <c r="E16" s="114">
        <v>2735</v>
      </c>
      <c r="F16" s="114">
        <v>2754</v>
      </c>
      <c r="G16" s="114">
        <v>2728</v>
      </c>
      <c r="H16" s="140">
        <v>2674</v>
      </c>
      <c r="I16" s="115">
        <v>34</v>
      </c>
      <c r="J16" s="116">
        <v>1.2715033657442034</v>
      </c>
      <c r="K16" s="110"/>
      <c r="L16" s="110"/>
      <c r="M16" s="110"/>
      <c r="N16" s="110"/>
      <c r="O16" s="110"/>
    </row>
    <row r="17" spans="1:15" s="110" customFormat="1" ht="24.95" customHeight="1" x14ac:dyDescent="0.2">
      <c r="A17" s="193" t="s">
        <v>219</v>
      </c>
      <c r="B17" s="199" t="s">
        <v>220</v>
      </c>
      <c r="C17" s="113">
        <v>2.6923883413713567</v>
      </c>
      <c r="D17" s="115">
        <v>1284</v>
      </c>
      <c r="E17" s="114">
        <v>1290</v>
      </c>
      <c r="F17" s="114">
        <v>1306</v>
      </c>
      <c r="G17" s="114">
        <v>1285</v>
      </c>
      <c r="H17" s="140">
        <v>1280</v>
      </c>
      <c r="I17" s="115">
        <v>4</v>
      </c>
      <c r="J17" s="116">
        <v>0.3125</v>
      </c>
    </row>
    <row r="18" spans="1:15" s="287" customFormat="1" ht="24.95" customHeight="1" x14ac:dyDescent="0.2">
      <c r="A18" s="201" t="s">
        <v>144</v>
      </c>
      <c r="B18" s="202" t="s">
        <v>145</v>
      </c>
      <c r="C18" s="113">
        <v>9.4757810861815894</v>
      </c>
      <c r="D18" s="115">
        <v>4519</v>
      </c>
      <c r="E18" s="114">
        <v>4411</v>
      </c>
      <c r="F18" s="114">
        <v>4601</v>
      </c>
      <c r="G18" s="114">
        <v>4401</v>
      </c>
      <c r="H18" s="140">
        <v>4364</v>
      </c>
      <c r="I18" s="115">
        <v>155</v>
      </c>
      <c r="J18" s="116">
        <v>3.5517873510540787</v>
      </c>
      <c r="K18" s="110"/>
      <c r="L18" s="110"/>
      <c r="M18" s="110"/>
      <c r="N18" s="110"/>
      <c r="O18" s="110"/>
    </row>
    <row r="19" spans="1:15" s="110" customFormat="1" ht="24.95" customHeight="1" x14ac:dyDescent="0.2">
      <c r="A19" s="193" t="s">
        <v>146</v>
      </c>
      <c r="B19" s="199" t="s">
        <v>147</v>
      </c>
      <c r="C19" s="113">
        <v>12.493185154120361</v>
      </c>
      <c r="D19" s="115">
        <v>5958</v>
      </c>
      <c r="E19" s="114">
        <v>6003</v>
      </c>
      <c r="F19" s="114">
        <v>6046</v>
      </c>
      <c r="G19" s="114">
        <v>5855</v>
      </c>
      <c r="H19" s="140">
        <v>5880</v>
      </c>
      <c r="I19" s="115">
        <v>78</v>
      </c>
      <c r="J19" s="116">
        <v>1.3265306122448979</v>
      </c>
    </row>
    <row r="20" spans="1:15" s="287" customFormat="1" ht="24.95" customHeight="1" x14ac:dyDescent="0.2">
      <c r="A20" s="193" t="s">
        <v>148</v>
      </c>
      <c r="B20" s="199" t="s">
        <v>149</v>
      </c>
      <c r="C20" s="113">
        <v>8.2092681903963101</v>
      </c>
      <c r="D20" s="115">
        <v>3915</v>
      </c>
      <c r="E20" s="114">
        <v>3933</v>
      </c>
      <c r="F20" s="114">
        <v>3887</v>
      </c>
      <c r="G20" s="114">
        <v>3754</v>
      </c>
      <c r="H20" s="140">
        <v>4031</v>
      </c>
      <c r="I20" s="115">
        <v>-116</v>
      </c>
      <c r="J20" s="116">
        <v>-2.8776978417266186</v>
      </c>
      <c r="K20" s="110"/>
      <c r="L20" s="110"/>
      <c r="M20" s="110"/>
      <c r="N20" s="110"/>
      <c r="O20" s="110"/>
    </row>
    <row r="21" spans="1:15" s="110" customFormat="1" ht="24.95" customHeight="1" x14ac:dyDescent="0.2">
      <c r="A21" s="201" t="s">
        <v>150</v>
      </c>
      <c r="B21" s="202" t="s">
        <v>151</v>
      </c>
      <c r="C21" s="113">
        <v>1.5537848605577689</v>
      </c>
      <c r="D21" s="115">
        <v>741</v>
      </c>
      <c r="E21" s="114">
        <v>744</v>
      </c>
      <c r="F21" s="114">
        <v>765</v>
      </c>
      <c r="G21" s="114">
        <v>751</v>
      </c>
      <c r="H21" s="140">
        <v>751</v>
      </c>
      <c r="I21" s="115">
        <v>-10</v>
      </c>
      <c r="J21" s="116">
        <v>-1.3315579227696406</v>
      </c>
    </row>
    <row r="22" spans="1:15" s="110" customFormat="1" ht="24.95" customHeight="1" x14ac:dyDescent="0.2">
      <c r="A22" s="201" t="s">
        <v>152</v>
      </c>
      <c r="B22" s="199" t="s">
        <v>153</v>
      </c>
      <c r="C22" s="113">
        <v>2.0863912769972739</v>
      </c>
      <c r="D22" s="115">
        <v>995</v>
      </c>
      <c r="E22" s="114">
        <v>986</v>
      </c>
      <c r="F22" s="114">
        <v>993</v>
      </c>
      <c r="G22" s="114">
        <v>979</v>
      </c>
      <c r="H22" s="140">
        <v>988</v>
      </c>
      <c r="I22" s="115">
        <v>7</v>
      </c>
      <c r="J22" s="116">
        <v>0.708502024291498</v>
      </c>
    </row>
    <row r="23" spans="1:15" s="110" customFormat="1" ht="24.95" customHeight="1" x14ac:dyDescent="0.2">
      <c r="A23" s="193" t="s">
        <v>154</v>
      </c>
      <c r="B23" s="199" t="s">
        <v>155</v>
      </c>
      <c r="C23" s="113">
        <v>1.2979660306143845</v>
      </c>
      <c r="D23" s="115">
        <v>619</v>
      </c>
      <c r="E23" s="114">
        <v>638</v>
      </c>
      <c r="F23" s="114">
        <v>639</v>
      </c>
      <c r="G23" s="114">
        <v>627</v>
      </c>
      <c r="H23" s="140">
        <v>662</v>
      </c>
      <c r="I23" s="115">
        <v>-43</v>
      </c>
      <c r="J23" s="116">
        <v>-6.4954682779456192</v>
      </c>
    </row>
    <row r="24" spans="1:15" s="110" customFormat="1" ht="24.95" customHeight="1" x14ac:dyDescent="0.2">
      <c r="A24" s="193" t="s">
        <v>156</v>
      </c>
      <c r="B24" s="199" t="s">
        <v>221</v>
      </c>
      <c r="C24" s="113">
        <v>5.7202767875864957</v>
      </c>
      <c r="D24" s="115">
        <v>2728</v>
      </c>
      <c r="E24" s="114">
        <v>2782</v>
      </c>
      <c r="F24" s="114">
        <v>2812</v>
      </c>
      <c r="G24" s="114">
        <v>2752</v>
      </c>
      <c r="H24" s="140">
        <v>2741</v>
      </c>
      <c r="I24" s="115">
        <v>-13</v>
      </c>
      <c r="J24" s="116">
        <v>-0.47427946005107624</v>
      </c>
    </row>
    <row r="25" spans="1:15" s="110" customFormat="1" ht="24.95" customHeight="1" x14ac:dyDescent="0.2">
      <c r="A25" s="193" t="s">
        <v>222</v>
      </c>
      <c r="B25" s="204" t="s">
        <v>159</v>
      </c>
      <c r="C25" s="113">
        <v>5.1834766198364433</v>
      </c>
      <c r="D25" s="115">
        <v>2472</v>
      </c>
      <c r="E25" s="114">
        <v>2414</v>
      </c>
      <c r="F25" s="114">
        <v>2515</v>
      </c>
      <c r="G25" s="114">
        <v>2350</v>
      </c>
      <c r="H25" s="140">
        <v>2263</v>
      </c>
      <c r="I25" s="115">
        <v>209</v>
      </c>
      <c r="J25" s="116">
        <v>9.2355280600972165</v>
      </c>
    </row>
    <row r="26" spans="1:15" s="110" customFormat="1" ht="24.95" customHeight="1" x14ac:dyDescent="0.2">
      <c r="A26" s="201">
        <v>782.78300000000002</v>
      </c>
      <c r="B26" s="203" t="s">
        <v>160</v>
      </c>
      <c r="C26" s="113">
        <v>0.49905640595512685</v>
      </c>
      <c r="D26" s="115">
        <v>238</v>
      </c>
      <c r="E26" s="114">
        <v>232</v>
      </c>
      <c r="F26" s="114">
        <v>149</v>
      </c>
      <c r="G26" s="114">
        <v>122</v>
      </c>
      <c r="H26" s="140">
        <v>129</v>
      </c>
      <c r="I26" s="115">
        <v>109</v>
      </c>
      <c r="J26" s="116">
        <v>84.496124031007753</v>
      </c>
    </row>
    <row r="27" spans="1:15" s="110" customFormat="1" ht="24.95" customHeight="1" x14ac:dyDescent="0.2">
      <c r="A27" s="193" t="s">
        <v>161</v>
      </c>
      <c r="B27" s="199" t="s">
        <v>223</v>
      </c>
      <c r="C27" s="113">
        <v>5.504298595093311</v>
      </c>
      <c r="D27" s="115">
        <v>2625</v>
      </c>
      <c r="E27" s="114">
        <v>2613</v>
      </c>
      <c r="F27" s="114">
        <v>2604</v>
      </c>
      <c r="G27" s="114">
        <v>2568</v>
      </c>
      <c r="H27" s="140">
        <v>2532</v>
      </c>
      <c r="I27" s="115">
        <v>93</v>
      </c>
      <c r="J27" s="116">
        <v>3.6729857819905214</v>
      </c>
    </row>
    <row r="28" spans="1:15" s="110" customFormat="1" ht="24.95" customHeight="1" x14ac:dyDescent="0.2">
      <c r="A28" s="193" t="s">
        <v>163</v>
      </c>
      <c r="B28" s="199" t="s">
        <v>164</v>
      </c>
      <c r="C28" s="113">
        <v>6.4940239043824697</v>
      </c>
      <c r="D28" s="115">
        <v>3097</v>
      </c>
      <c r="E28" s="114">
        <v>3050</v>
      </c>
      <c r="F28" s="114">
        <v>2635</v>
      </c>
      <c r="G28" s="114">
        <v>2252</v>
      </c>
      <c r="H28" s="140">
        <v>2027</v>
      </c>
      <c r="I28" s="115">
        <v>1070</v>
      </c>
      <c r="J28" s="116">
        <v>52.787370498273312</v>
      </c>
    </row>
    <row r="29" spans="1:15" s="110" customFormat="1" ht="24.95" customHeight="1" x14ac:dyDescent="0.2">
      <c r="A29" s="193">
        <v>86</v>
      </c>
      <c r="B29" s="199" t="s">
        <v>165</v>
      </c>
      <c r="C29" s="113">
        <v>13.057244705388971</v>
      </c>
      <c r="D29" s="115">
        <v>6227</v>
      </c>
      <c r="E29" s="114">
        <v>6159</v>
      </c>
      <c r="F29" s="114">
        <v>6158</v>
      </c>
      <c r="G29" s="114">
        <v>5995</v>
      </c>
      <c r="H29" s="140">
        <v>6027</v>
      </c>
      <c r="I29" s="115">
        <v>200</v>
      </c>
      <c r="J29" s="116">
        <v>3.3184005309440852</v>
      </c>
    </row>
    <row r="30" spans="1:15" s="110" customFormat="1" ht="24.95" customHeight="1" x14ac:dyDescent="0.2">
      <c r="A30" s="193">
        <v>87.88</v>
      </c>
      <c r="B30" s="204" t="s">
        <v>166</v>
      </c>
      <c r="C30" s="113">
        <v>11.39861606206752</v>
      </c>
      <c r="D30" s="115">
        <v>5436</v>
      </c>
      <c r="E30" s="114">
        <v>5421</v>
      </c>
      <c r="F30" s="114">
        <v>5369</v>
      </c>
      <c r="G30" s="114">
        <v>5441</v>
      </c>
      <c r="H30" s="140">
        <v>5330</v>
      </c>
      <c r="I30" s="115">
        <v>106</v>
      </c>
      <c r="J30" s="116">
        <v>1.9887429643527204</v>
      </c>
    </row>
    <row r="31" spans="1:15" s="110" customFormat="1" ht="24.95" customHeight="1" x14ac:dyDescent="0.2">
      <c r="A31" s="193" t="s">
        <v>167</v>
      </c>
      <c r="B31" s="199" t="s">
        <v>168</v>
      </c>
      <c r="C31" s="113">
        <v>2.4575382679807087</v>
      </c>
      <c r="D31" s="115">
        <v>1172</v>
      </c>
      <c r="E31" s="114">
        <v>1209</v>
      </c>
      <c r="F31" s="114">
        <v>1191</v>
      </c>
      <c r="G31" s="114">
        <v>1137</v>
      </c>
      <c r="H31" s="140">
        <v>1155</v>
      </c>
      <c r="I31" s="115">
        <v>17</v>
      </c>
      <c r="J31" s="116">
        <v>1.4718614718614718</v>
      </c>
    </row>
    <row r="32" spans="1:15" s="110" customFormat="1" ht="24.95" customHeight="1" x14ac:dyDescent="0.2">
      <c r="A32" s="193"/>
      <c r="B32" s="288" t="s">
        <v>224</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3.7743761794925564E-2</v>
      </c>
      <c r="D34" s="115">
        <v>18</v>
      </c>
      <c r="E34" s="114">
        <v>17</v>
      </c>
      <c r="F34" s="114">
        <v>17</v>
      </c>
      <c r="G34" s="114">
        <v>17</v>
      </c>
      <c r="H34" s="140">
        <v>17</v>
      </c>
      <c r="I34" s="115">
        <v>1</v>
      </c>
      <c r="J34" s="116">
        <v>5.882352941176471</v>
      </c>
    </row>
    <row r="35" spans="1:10" s="110" customFormat="1" ht="24.95" customHeight="1" x14ac:dyDescent="0.2">
      <c r="A35" s="292" t="s">
        <v>171</v>
      </c>
      <c r="B35" s="293" t="s">
        <v>172</v>
      </c>
      <c r="C35" s="113">
        <v>24.00712937722793</v>
      </c>
      <c r="D35" s="115">
        <v>11449</v>
      </c>
      <c r="E35" s="114">
        <v>11443</v>
      </c>
      <c r="F35" s="114">
        <v>11574</v>
      </c>
      <c r="G35" s="114">
        <v>11407</v>
      </c>
      <c r="H35" s="140">
        <v>11190</v>
      </c>
      <c r="I35" s="115">
        <v>259</v>
      </c>
      <c r="J35" s="116">
        <v>2.3145665773011617</v>
      </c>
    </row>
    <row r="36" spans="1:10" s="110" customFormat="1" ht="24.95" customHeight="1" x14ac:dyDescent="0.2">
      <c r="A36" s="294" t="s">
        <v>173</v>
      </c>
      <c r="B36" s="295" t="s">
        <v>174</v>
      </c>
      <c r="C36" s="125">
        <v>75.955126860977145</v>
      </c>
      <c r="D36" s="143">
        <v>36223</v>
      </c>
      <c r="E36" s="144">
        <v>36184</v>
      </c>
      <c r="F36" s="144">
        <v>35763</v>
      </c>
      <c r="G36" s="144">
        <v>34583</v>
      </c>
      <c r="H36" s="145">
        <v>34516</v>
      </c>
      <c r="I36" s="143">
        <v>1707</v>
      </c>
      <c r="J36" s="146">
        <v>4.945532506663576</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66" t="s">
        <v>97</v>
      </c>
      <c r="F8" s="566" t="s">
        <v>98</v>
      </c>
      <c r="G8" s="566" t="s">
        <v>99</v>
      </c>
      <c r="H8" s="566" t="s">
        <v>100</v>
      </c>
      <c r="I8" s="566" t="s">
        <v>101</v>
      </c>
      <c r="J8" s="590"/>
      <c r="K8" s="591"/>
    </row>
    <row r="9" spans="1:255" ht="12" customHeight="1" x14ac:dyDescent="0.2">
      <c r="A9" s="578"/>
      <c r="B9" s="579"/>
      <c r="C9" s="579"/>
      <c r="D9" s="583"/>
      <c r="E9" s="567"/>
      <c r="F9" s="567"/>
      <c r="G9" s="567"/>
      <c r="H9" s="567"/>
      <c r="I9" s="567"/>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47690</v>
      </c>
      <c r="F11" s="238">
        <v>47644</v>
      </c>
      <c r="G11" s="238">
        <v>47354</v>
      </c>
      <c r="H11" s="238">
        <v>46007</v>
      </c>
      <c r="I11" s="265">
        <v>45723</v>
      </c>
      <c r="J11" s="263">
        <v>1967</v>
      </c>
      <c r="K11" s="266">
        <v>4.3019924326925176</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16.900817781505555</v>
      </c>
      <c r="E13" s="115">
        <v>8060</v>
      </c>
      <c r="F13" s="114">
        <v>7925</v>
      </c>
      <c r="G13" s="114">
        <v>7933</v>
      </c>
      <c r="H13" s="114">
        <v>7714</v>
      </c>
      <c r="I13" s="140">
        <v>7719</v>
      </c>
      <c r="J13" s="115">
        <v>341</v>
      </c>
      <c r="K13" s="116">
        <v>4.4176706827309236</v>
      </c>
    </row>
    <row r="14" spans="1:255" ht="14.1" customHeight="1" x14ac:dyDescent="0.2">
      <c r="A14" s="306" t="s">
        <v>230</v>
      </c>
      <c r="B14" s="307"/>
      <c r="C14" s="308"/>
      <c r="D14" s="113">
        <v>61.050534703292094</v>
      </c>
      <c r="E14" s="115">
        <v>29115</v>
      </c>
      <c r="F14" s="114">
        <v>29216</v>
      </c>
      <c r="G14" s="114">
        <v>28910</v>
      </c>
      <c r="H14" s="114">
        <v>28078</v>
      </c>
      <c r="I14" s="140">
        <v>27962</v>
      </c>
      <c r="J14" s="115">
        <v>1153</v>
      </c>
      <c r="K14" s="116">
        <v>4.1234532579929901</v>
      </c>
    </row>
    <row r="15" spans="1:255" ht="14.1" customHeight="1" x14ac:dyDescent="0.2">
      <c r="A15" s="306" t="s">
        <v>231</v>
      </c>
      <c r="B15" s="307"/>
      <c r="C15" s="308"/>
      <c r="D15" s="113">
        <v>10.006290626965821</v>
      </c>
      <c r="E15" s="115">
        <v>4772</v>
      </c>
      <c r="F15" s="114">
        <v>4762</v>
      </c>
      <c r="G15" s="114">
        <v>4772</v>
      </c>
      <c r="H15" s="114">
        <v>4589</v>
      </c>
      <c r="I15" s="140">
        <v>4415</v>
      </c>
      <c r="J15" s="115">
        <v>357</v>
      </c>
      <c r="K15" s="116">
        <v>8.0860702151755373</v>
      </c>
    </row>
    <row r="16" spans="1:255" ht="14.1" customHeight="1" x14ac:dyDescent="0.2">
      <c r="A16" s="306" t="s">
        <v>232</v>
      </c>
      <c r="B16" s="307"/>
      <c r="C16" s="308"/>
      <c r="D16" s="113">
        <v>9.9182218494443273</v>
      </c>
      <c r="E16" s="115">
        <v>4730</v>
      </c>
      <c r="F16" s="114">
        <v>4724</v>
      </c>
      <c r="G16" s="114">
        <v>4715</v>
      </c>
      <c r="H16" s="114">
        <v>4618</v>
      </c>
      <c r="I16" s="140">
        <v>4625</v>
      </c>
      <c r="J16" s="115">
        <v>105</v>
      </c>
      <c r="K16" s="116">
        <v>2.2702702702702702</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t="s">
        <v>513</v>
      </c>
      <c r="E18" s="115" t="s">
        <v>513</v>
      </c>
      <c r="F18" s="114">
        <v>40</v>
      </c>
      <c r="G18" s="114">
        <v>38</v>
      </c>
      <c r="H18" s="114" t="s">
        <v>513</v>
      </c>
      <c r="I18" s="140">
        <v>40</v>
      </c>
      <c r="J18" s="115" t="s">
        <v>513</v>
      </c>
      <c r="K18" s="116" t="s">
        <v>513</v>
      </c>
    </row>
    <row r="19" spans="1:255" ht="14.1" customHeight="1" x14ac:dyDescent="0.2">
      <c r="A19" s="306" t="s">
        <v>235</v>
      </c>
      <c r="B19" s="307" t="s">
        <v>236</v>
      </c>
      <c r="C19" s="308"/>
      <c r="D19" s="113">
        <v>3.5646886139651918E-2</v>
      </c>
      <c r="E19" s="115">
        <v>17</v>
      </c>
      <c r="F19" s="114">
        <v>15</v>
      </c>
      <c r="G19" s="114">
        <v>15</v>
      </c>
      <c r="H19" s="114">
        <v>14</v>
      </c>
      <c r="I19" s="140">
        <v>15</v>
      </c>
      <c r="J19" s="115">
        <v>2</v>
      </c>
      <c r="K19" s="116">
        <v>13.333333333333334</v>
      </c>
    </row>
    <row r="20" spans="1:255" ht="14.1" customHeight="1" x14ac:dyDescent="0.2">
      <c r="A20" s="306">
        <v>12</v>
      </c>
      <c r="B20" s="307" t="s">
        <v>237</v>
      </c>
      <c r="C20" s="308"/>
      <c r="D20" s="113">
        <v>0.96246592577060175</v>
      </c>
      <c r="E20" s="115">
        <v>459</v>
      </c>
      <c r="F20" s="114">
        <v>461</v>
      </c>
      <c r="G20" s="114">
        <v>481</v>
      </c>
      <c r="H20" s="114">
        <v>476</v>
      </c>
      <c r="I20" s="140">
        <v>466</v>
      </c>
      <c r="J20" s="115">
        <v>-7</v>
      </c>
      <c r="K20" s="116">
        <v>-1.502145922746781</v>
      </c>
    </row>
    <row r="21" spans="1:255" ht="14.1" customHeight="1" x14ac:dyDescent="0.2">
      <c r="A21" s="306">
        <v>21</v>
      </c>
      <c r="B21" s="307" t="s">
        <v>238</v>
      </c>
      <c r="C21" s="308"/>
      <c r="D21" s="113">
        <v>1.9752568672677711</v>
      </c>
      <c r="E21" s="115">
        <v>942</v>
      </c>
      <c r="F21" s="114">
        <v>1003</v>
      </c>
      <c r="G21" s="114">
        <v>1050</v>
      </c>
      <c r="H21" s="114">
        <v>1076</v>
      </c>
      <c r="I21" s="140">
        <v>983</v>
      </c>
      <c r="J21" s="115">
        <v>-41</v>
      </c>
      <c r="K21" s="116">
        <v>-4.1709053916581889</v>
      </c>
    </row>
    <row r="22" spans="1:255" ht="14.1" customHeight="1" x14ac:dyDescent="0.2">
      <c r="A22" s="306">
        <v>22</v>
      </c>
      <c r="B22" s="307" t="s">
        <v>239</v>
      </c>
      <c r="C22" s="308"/>
      <c r="D22" s="113">
        <v>0.88907527783602436</v>
      </c>
      <c r="E22" s="115">
        <v>424</v>
      </c>
      <c r="F22" s="114">
        <v>414</v>
      </c>
      <c r="G22" s="114">
        <v>415</v>
      </c>
      <c r="H22" s="114">
        <v>409</v>
      </c>
      <c r="I22" s="140">
        <v>414</v>
      </c>
      <c r="J22" s="115">
        <v>10</v>
      </c>
      <c r="K22" s="116">
        <v>2.4154589371980677</v>
      </c>
    </row>
    <row r="23" spans="1:255" ht="14.1" customHeight="1" x14ac:dyDescent="0.2">
      <c r="A23" s="306">
        <v>23</v>
      </c>
      <c r="B23" s="307" t="s">
        <v>240</v>
      </c>
      <c r="C23" s="308"/>
      <c r="D23" s="113">
        <v>0.73810023065632213</v>
      </c>
      <c r="E23" s="115">
        <v>352</v>
      </c>
      <c r="F23" s="114">
        <v>355</v>
      </c>
      <c r="G23" s="114">
        <v>362</v>
      </c>
      <c r="H23" s="114">
        <v>366</v>
      </c>
      <c r="I23" s="140">
        <v>382</v>
      </c>
      <c r="J23" s="115">
        <v>-30</v>
      </c>
      <c r="K23" s="116">
        <v>-7.8534031413612562</v>
      </c>
    </row>
    <row r="24" spans="1:255" ht="14.1" customHeight="1" x14ac:dyDescent="0.2">
      <c r="A24" s="306">
        <v>24</v>
      </c>
      <c r="B24" s="307" t="s">
        <v>241</v>
      </c>
      <c r="C24" s="308"/>
      <c r="D24" s="113">
        <v>1.746697420842944</v>
      </c>
      <c r="E24" s="115">
        <v>833</v>
      </c>
      <c r="F24" s="114">
        <v>857</v>
      </c>
      <c r="G24" s="114">
        <v>864</v>
      </c>
      <c r="H24" s="114">
        <v>864</v>
      </c>
      <c r="I24" s="140">
        <v>841</v>
      </c>
      <c r="J24" s="115">
        <v>-8</v>
      </c>
      <c r="K24" s="116">
        <v>-0.95124851367419738</v>
      </c>
    </row>
    <row r="25" spans="1:255" ht="14.1" customHeight="1" x14ac:dyDescent="0.2">
      <c r="A25" s="306">
        <v>25</v>
      </c>
      <c r="B25" s="307" t="s">
        <v>242</v>
      </c>
      <c r="C25" s="308"/>
      <c r="D25" s="113">
        <v>3.7911511847347454</v>
      </c>
      <c r="E25" s="115">
        <v>1808</v>
      </c>
      <c r="F25" s="114">
        <v>1812</v>
      </c>
      <c r="G25" s="114">
        <v>1837</v>
      </c>
      <c r="H25" s="114">
        <v>1771</v>
      </c>
      <c r="I25" s="140">
        <v>1781</v>
      </c>
      <c r="J25" s="115">
        <v>27</v>
      </c>
      <c r="K25" s="116">
        <v>1.5160022459292533</v>
      </c>
    </row>
    <row r="26" spans="1:255" ht="14.1" customHeight="1" x14ac:dyDescent="0.2">
      <c r="A26" s="306">
        <v>26</v>
      </c>
      <c r="B26" s="307" t="s">
        <v>243</v>
      </c>
      <c r="C26" s="308"/>
      <c r="D26" s="113">
        <v>3.6737261480394214</v>
      </c>
      <c r="E26" s="115">
        <v>1752</v>
      </c>
      <c r="F26" s="114">
        <v>1719</v>
      </c>
      <c r="G26" s="114">
        <v>1691</v>
      </c>
      <c r="H26" s="114">
        <v>1638</v>
      </c>
      <c r="I26" s="140">
        <v>1610</v>
      </c>
      <c r="J26" s="115">
        <v>142</v>
      </c>
      <c r="K26" s="116">
        <v>8.8198757763975149</v>
      </c>
    </row>
    <row r="27" spans="1:255" ht="14.1" customHeight="1" x14ac:dyDescent="0.2">
      <c r="A27" s="306">
        <v>27</v>
      </c>
      <c r="B27" s="307" t="s">
        <v>244</v>
      </c>
      <c r="C27" s="308"/>
      <c r="D27" s="113">
        <v>1.7970224365695113</v>
      </c>
      <c r="E27" s="115">
        <v>857</v>
      </c>
      <c r="F27" s="114">
        <v>855</v>
      </c>
      <c r="G27" s="114">
        <v>868</v>
      </c>
      <c r="H27" s="114">
        <v>864</v>
      </c>
      <c r="I27" s="140">
        <v>862</v>
      </c>
      <c r="J27" s="115">
        <v>-5</v>
      </c>
      <c r="K27" s="116">
        <v>-0.58004640371229699</v>
      </c>
    </row>
    <row r="28" spans="1:255" ht="14.1" customHeight="1" x14ac:dyDescent="0.2">
      <c r="A28" s="306">
        <v>28</v>
      </c>
      <c r="B28" s="307" t="s">
        <v>245</v>
      </c>
      <c r="C28" s="308"/>
      <c r="D28" s="113">
        <v>8.1778150555672044E-2</v>
      </c>
      <c r="E28" s="115">
        <v>39</v>
      </c>
      <c r="F28" s="114" t="s">
        <v>513</v>
      </c>
      <c r="G28" s="114">
        <v>39</v>
      </c>
      <c r="H28" s="114">
        <v>39</v>
      </c>
      <c r="I28" s="140">
        <v>41</v>
      </c>
      <c r="J28" s="115">
        <v>-2</v>
      </c>
      <c r="K28" s="116">
        <v>-4.8780487804878048</v>
      </c>
    </row>
    <row r="29" spans="1:255" ht="14.1" customHeight="1" x14ac:dyDescent="0.2">
      <c r="A29" s="306">
        <v>29</v>
      </c>
      <c r="B29" s="307" t="s">
        <v>246</v>
      </c>
      <c r="C29" s="308"/>
      <c r="D29" s="113">
        <v>1.6460473893898091</v>
      </c>
      <c r="E29" s="115">
        <v>785</v>
      </c>
      <c r="F29" s="114">
        <v>799</v>
      </c>
      <c r="G29" s="114">
        <v>794</v>
      </c>
      <c r="H29" s="114">
        <v>765</v>
      </c>
      <c r="I29" s="140">
        <v>767</v>
      </c>
      <c r="J29" s="115">
        <v>18</v>
      </c>
      <c r="K29" s="116">
        <v>2.3468057366362451</v>
      </c>
    </row>
    <row r="30" spans="1:255" ht="14.1" customHeight="1" x14ac:dyDescent="0.2">
      <c r="A30" s="306" t="s">
        <v>247</v>
      </c>
      <c r="B30" s="307" t="s">
        <v>248</v>
      </c>
      <c r="C30" s="308"/>
      <c r="D30" s="113" t="s">
        <v>513</v>
      </c>
      <c r="E30" s="115" t="s">
        <v>513</v>
      </c>
      <c r="F30" s="114" t="s">
        <v>513</v>
      </c>
      <c r="G30" s="114" t="s">
        <v>513</v>
      </c>
      <c r="H30" s="114" t="s">
        <v>513</v>
      </c>
      <c r="I30" s="140" t="s">
        <v>513</v>
      </c>
      <c r="J30" s="115" t="s">
        <v>513</v>
      </c>
      <c r="K30" s="116" t="s">
        <v>513</v>
      </c>
    </row>
    <row r="31" spans="1:255" ht="14.1" customHeight="1" x14ac:dyDescent="0.2">
      <c r="A31" s="306" t="s">
        <v>249</v>
      </c>
      <c r="B31" s="307" t="s">
        <v>250</v>
      </c>
      <c r="C31" s="308"/>
      <c r="D31" s="113">
        <v>1.2057035017823443</v>
      </c>
      <c r="E31" s="115">
        <v>575</v>
      </c>
      <c r="F31" s="114">
        <v>584</v>
      </c>
      <c r="G31" s="114">
        <v>579</v>
      </c>
      <c r="H31" s="114">
        <v>560</v>
      </c>
      <c r="I31" s="140">
        <v>561</v>
      </c>
      <c r="J31" s="115">
        <v>14</v>
      </c>
      <c r="K31" s="116">
        <v>2.4955436720142603</v>
      </c>
    </row>
    <row r="32" spans="1:255" ht="14.1" customHeight="1" x14ac:dyDescent="0.2">
      <c r="A32" s="306">
        <v>31</v>
      </c>
      <c r="B32" s="307" t="s">
        <v>251</v>
      </c>
      <c r="C32" s="308"/>
      <c r="D32" s="113">
        <v>0.85971901866219336</v>
      </c>
      <c r="E32" s="115">
        <v>410</v>
      </c>
      <c r="F32" s="114">
        <v>419</v>
      </c>
      <c r="G32" s="114">
        <v>414</v>
      </c>
      <c r="H32" s="114">
        <v>408</v>
      </c>
      <c r="I32" s="140">
        <v>402</v>
      </c>
      <c r="J32" s="115">
        <v>8</v>
      </c>
      <c r="K32" s="116">
        <v>1.9900497512437811</v>
      </c>
    </row>
    <row r="33" spans="1:11" ht="14.1" customHeight="1" x14ac:dyDescent="0.2">
      <c r="A33" s="306">
        <v>32</v>
      </c>
      <c r="B33" s="307" t="s">
        <v>252</v>
      </c>
      <c r="C33" s="308"/>
      <c r="D33" s="113">
        <v>3.017404067938771</v>
      </c>
      <c r="E33" s="115">
        <v>1439</v>
      </c>
      <c r="F33" s="114">
        <v>1405</v>
      </c>
      <c r="G33" s="114">
        <v>1590</v>
      </c>
      <c r="H33" s="114">
        <v>1502</v>
      </c>
      <c r="I33" s="140">
        <v>1476</v>
      </c>
      <c r="J33" s="115">
        <v>-37</v>
      </c>
      <c r="K33" s="116">
        <v>-2.5067750677506777</v>
      </c>
    </row>
    <row r="34" spans="1:11" ht="14.1" customHeight="1" x14ac:dyDescent="0.2">
      <c r="A34" s="306">
        <v>33</v>
      </c>
      <c r="B34" s="307" t="s">
        <v>253</v>
      </c>
      <c r="C34" s="308"/>
      <c r="D34" s="113">
        <v>1.26651289578528</v>
      </c>
      <c r="E34" s="115">
        <v>604</v>
      </c>
      <c r="F34" s="114">
        <v>612</v>
      </c>
      <c r="G34" s="114">
        <v>636</v>
      </c>
      <c r="H34" s="114">
        <v>614</v>
      </c>
      <c r="I34" s="140">
        <v>609</v>
      </c>
      <c r="J34" s="115">
        <v>-5</v>
      </c>
      <c r="K34" s="116">
        <v>-0.82101806239737274</v>
      </c>
    </row>
    <row r="35" spans="1:11" ht="14.1" customHeight="1" x14ac:dyDescent="0.2">
      <c r="A35" s="306">
        <v>34</v>
      </c>
      <c r="B35" s="307" t="s">
        <v>254</v>
      </c>
      <c r="C35" s="308"/>
      <c r="D35" s="113">
        <v>2.719647724889914</v>
      </c>
      <c r="E35" s="115">
        <v>1297</v>
      </c>
      <c r="F35" s="114">
        <v>1295</v>
      </c>
      <c r="G35" s="114">
        <v>1262</v>
      </c>
      <c r="H35" s="114">
        <v>1243</v>
      </c>
      <c r="I35" s="140">
        <v>1210</v>
      </c>
      <c r="J35" s="115">
        <v>87</v>
      </c>
      <c r="K35" s="116">
        <v>7.1900826446280988</v>
      </c>
    </row>
    <row r="36" spans="1:11" ht="14.1" customHeight="1" x14ac:dyDescent="0.2">
      <c r="A36" s="306">
        <v>41</v>
      </c>
      <c r="B36" s="307" t="s">
        <v>255</v>
      </c>
      <c r="C36" s="308"/>
      <c r="D36" s="113">
        <v>1.0463409519815474</v>
      </c>
      <c r="E36" s="115">
        <v>499</v>
      </c>
      <c r="F36" s="114">
        <v>503</v>
      </c>
      <c r="G36" s="114">
        <v>511</v>
      </c>
      <c r="H36" s="114">
        <v>498</v>
      </c>
      <c r="I36" s="140">
        <v>507</v>
      </c>
      <c r="J36" s="115">
        <v>-8</v>
      </c>
      <c r="K36" s="116">
        <v>-1.5779092702169626</v>
      </c>
    </row>
    <row r="37" spans="1:11" ht="14.1" customHeight="1" x14ac:dyDescent="0.2">
      <c r="A37" s="306">
        <v>42</v>
      </c>
      <c r="B37" s="307" t="s">
        <v>256</v>
      </c>
      <c r="C37" s="308"/>
      <c r="D37" s="113">
        <v>0.14678129586915495</v>
      </c>
      <c r="E37" s="115">
        <v>70</v>
      </c>
      <c r="F37" s="114">
        <v>68</v>
      </c>
      <c r="G37" s="114">
        <v>70</v>
      </c>
      <c r="H37" s="114">
        <v>72</v>
      </c>
      <c r="I37" s="140">
        <v>70</v>
      </c>
      <c r="J37" s="115">
        <v>0</v>
      </c>
      <c r="K37" s="116">
        <v>0</v>
      </c>
    </row>
    <row r="38" spans="1:11" ht="14.1" customHeight="1" x14ac:dyDescent="0.2">
      <c r="A38" s="306">
        <v>43</v>
      </c>
      <c r="B38" s="307" t="s">
        <v>257</v>
      </c>
      <c r="C38" s="308"/>
      <c r="D38" s="113">
        <v>1.3189347871671211</v>
      </c>
      <c r="E38" s="115">
        <v>629</v>
      </c>
      <c r="F38" s="114">
        <v>626</v>
      </c>
      <c r="G38" s="114">
        <v>627</v>
      </c>
      <c r="H38" s="114">
        <v>613</v>
      </c>
      <c r="I38" s="140">
        <v>613</v>
      </c>
      <c r="J38" s="115">
        <v>16</v>
      </c>
      <c r="K38" s="116">
        <v>2.6101141924959217</v>
      </c>
    </row>
    <row r="39" spans="1:11" ht="14.1" customHeight="1" x14ac:dyDescent="0.2">
      <c r="A39" s="306">
        <v>51</v>
      </c>
      <c r="B39" s="307" t="s">
        <v>258</v>
      </c>
      <c r="C39" s="308"/>
      <c r="D39" s="113">
        <v>7.4585867058083455</v>
      </c>
      <c r="E39" s="115">
        <v>3557</v>
      </c>
      <c r="F39" s="114">
        <v>3577</v>
      </c>
      <c r="G39" s="114">
        <v>3515</v>
      </c>
      <c r="H39" s="114">
        <v>3486</v>
      </c>
      <c r="I39" s="140">
        <v>3651</v>
      </c>
      <c r="J39" s="115">
        <v>-94</v>
      </c>
      <c r="K39" s="116">
        <v>-2.574637085729937</v>
      </c>
    </row>
    <row r="40" spans="1:11" ht="14.1" customHeight="1" x14ac:dyDescent="0.2">
      <c r="A40" s="306" t="s">
        <v>259</v>
      </c>
      <c r="B40" s="307" t="s">
        <v>260</v>
      </c>
      <c r="C40" s="308"/>
      <c r="D40" s="113">
        <v>6.2612707066470961</v>
      </c>
      <c r="E40" s="115">
        <v>2986</v>
      </c>
      <c r="F40" s="114">
        <v>2997</v>
      </c>
      <c r="G40" s="114">
        <v>2930</v>
      </c>
      <c r="H40" s="114">
        <v>2955</v>
      </c>
      <c r="I40" s="140">
        <v>3116</v>
      </c>
      <c r="J40" s="115">
        <v>-130</v>
      </c>
      <c r="K40" s="116">
        <v>-4.1720154043645703</v>
      </c>
    </row>
    <row r="41" spans="1:11" ht="14.1" customHeight="1" x14ac:dyDescent="0.2">
      <c r="A41" s="306"/>
      <c r="B41" s="307" t="s">
        <v>261</v>
      </c>
      <c r="C41" s="308"/>
      <c r="D41" s="113">
        <v>5.3092891591528621</v>
      </c>
      <c r="E41" s="115">
        <v>2532</v>
      </c>
      <c r="F41" s="114">
        <v>2539</v>
      </c>
      <c r="G41" s="114">
        <v>2475</v>
      </c>
      <c r="H41" s="114">
        <v>2485</v>
      </c>
      <c r="I41" s="140">
        <v>2644</v>
      </c>
      <c r="J41" s="115">
        <v>-112</v>
      </c>
      <c r="K41" s="116">
        <v>-4.236006051437216</v>
      </c>
    </row>
    <row r="42" spans="1:11" ht="14.1" customHeight="1" x14ac:dyDescent="0.2">
      <c r="A42" s="306">
        <v>52</v>
      </c>
      <c r="B42" s="307" t="s">
        <v>262</v>
      </c>
      <c r="C42" s="308"/>
      <c r="D42" s="113">
        <v>3.6401761375550428</v>
      </c>
      <c r="E42" s="115">
        <v>1736</v>
      </c>
      <c r="F42" s="114">
        <v>1740</v>
      </c>
      <c r="G42" s="114">
        <v>1708</v>
      </c>
      <c r="H42" s="114">
        <v>1656</v>
      </c>
      <c r="I42" s="140">
        <v>1654</v>
      </c>
      <c r="J42" s="115">
        <v>82</v>
      </c>
      <c r="K42" s="116">
        <v>4.9576783555018133</v>
      </c>
    </row>
    <row r="43" spans="1:11" ht="14.1" customHeight="1" x14ac:dyDescent="0.2">
      <c r="A43" s="306" t="s">
        <v>263</v>
      </c>
      <c r="B43" s="307" t="s">
        <v>264</v>
      </c>
      <c r="C43" s="308"/>
      <c r="D43" s="113">
        <v>3.1432166072551899</v>
      </c>
      <c r="E43" s="115">
        <v>1499</v>
      </c>
      <c r="F43" s="114">
        <v>1506</v>
      </c>
      <c r="G43" s="114">
        <v>1472</v>
      </c>
      <c r="H43" s="114">
        <v>1423</v>
      </c>
      <c r="I43" s="140">
        <v>1429</v>
      </c>
      <c r="J43" s="115">
        <v>70</v>
      </c>
      <c r="K43" s="116">
        <v>4.8985304408677397</v>
      </c>
    </row>
    <row r="44" spans="1:11" ht="14.1" customHeight="1" x14ac:dyDescent="0.2">
      <c r="A44" s="306">
        <v>53</v>
      </c>
      <c r="B44" s="307" t="s">
        <v>265</v>
      </c>
      <c r="C44" s="308"/>
      <c r="D44" s="113">
        <v>1.037953449360453</v>
      </c>
      <c r="E44" s="115">
        <v>495</v>
      </c>
      <c r="F44" s="114">
        <v>506</v>
      </c>
      <c r="G44" s="114">
        <v>506</v>
      </c>
      <c r="H44" s="114">
        <v>546</v>
      </c>
      <c r="I44" s="140">
        <v>541</v>
      </c>
      <c r="J44" s="115">
        <v>-46</v>
      </c>
      <c r="K44" s="116">
        <v>-8.502772643253234</v>
      </c>
    </row>
    <row r="45" spans="1:11" ht="14.1" customHeight="1" x14ac:dyDescent="0.2">
      <c r="A45" s="306" t="s">
        <v>266</v>
      </c>
      <c r="B45" s="307" t="s">
        <v>267</v>
      </c>
      <c r="C45" s="308"/>
      <c r="D45" s="113">
        <v>1.002306563220801</v>
      </c>
      <c r="E45" s="115">
        <v>478</v>
      </c>
      <c r="F45" s="114">
        <v>489</v>
      </c>
      <c r="G45" s="114">
        <v>489</v>
      </c>
      <c r="H45" s="114">
        <v>529</v>
      </c>
      <c r="I45" s="140">
        <v>522</v>
      </c>
      <c r="J45" s="115">
        <v>-44</v>
      </c>
      <c r="K45" s="116">
        <v>-8.4291187739463602</v>
      </c>
    </row>
    <row r="46" spans="1:11" ht="14.1" customHeight="1" x14ac:dyDescent="0.2">
      <c r="A46" s="306">
        <v>54</v>
      </c>
      <c r="B46" s="307" t="s">
        <v>268</v>
      </c>
      <c r="C46" s="308"/>
      <c r="D46" s="113">
        <v>2.5309289159152861</v>
      </c>
      <c r="E46" s="115">
        <v>1207</v>
      </c>
      <c r="F46" s="114">
        <v>1188</v>
      </c>
      <c r="G46" s="114">
        <v>1231</v>
      </c>
      <c r="H46" s="114">
        <v>1176</v>
      </c>
      <c r="I46" s="140">
        <v>1142</v>
      </c>
      <c r="J46" s="115">
        <v>65</v>
      </c>
      <c r="K46" s="116">
        <v>5.6917688266199651</v>
      </c>
    </row>
    <row r="47" spans="1:11" ht="14.1" customHeight="1" x14ac:dyDescent="0.2">
      <c r="A47" s="306">
        <v>61</v>
      </c>
      <c r="B47" s="307" t="s">
        <v>269</v>
      </c>
      <c r="C47" s="308"/>
      <c r="D47" s="113">
        <v>1.9941287481652339</v>
      </c>
      <c r="E47" s="115">
        <v>951</v>
      </c>
      <c r="F47" s="114">
        <v>954</v>
      </c>
      <c r="G47" s="114">
        <v>971</v>
      </c>
      <c r="H47" s="114">
        <v>932</v>
      </c>
      <c r="I47" s="140">
        <v>944</v>
      </c>
      <c r="J47" s="115">
        <v>7</v>
      </c>
      <c r="K47" s="116">
        <v>0.74152542372881358</v>
      </c>
    </row>
    <row r="48" spans="1:11" ht="14.1" customHeight="1" x14ac:dyDescent="0.2">
      <c r="A48" s="306">
        <v>62</v>
      </c>
      <c r="B48" s="307" t="s">
        <v>270</v>
      </c>
      <c r="C48" s="308"/>
      <c r="D48" s="113">
        <v>7.1817991193122248</v>
      </c>
      <c r="E48" s="115">
        <v>3425</v>
      </c>
      <c r="F48" s="114">
        <v>3466</v>
      </c>
      <c r="G48" s="114">
        <v>3361</v>
      </c>
      <c r="H48" s="114">
        <v>3218</v>
      </c>
      <c r="I48" s="140">
        <v>3266</v>
      </c>
      <c r="J48" s="115">
        <v>159</v>
      </c>
      <c r="K48" s="116">
        <v>4.8683404776484993</v>
      </c>
    </row>
    <row r="49" spans="1:11" ht="14.1" customHeight="1" x14ac:dyDescent="0.2">
      <c r="A49" s="306">
        <v>63</v>
      </c>
      <c r="B49" s="307" t="s">
        <v>271</v>
      </c>
      <c r="C49" s="308"/>
      <c r="D49" s="113">
        <v>1.3692598028936884</v>
      </c>
      <c r="E49" s="115">
        <v>653</v>
      </c>
      <c r="F49" s="114">
        <v>673</v>
      </c>
      <c r="G49" s="114">
        <v>730</v>
      </c>
      <c r="H49" s="114">
        <v>675</v>
      </c>
      <c r="I49" s="140">
        <v>675</v>
      </c>
      <c r="J49" s="115">
        <v>-22</v>
      </c>
      <c r="K49" s="116">
        <v>-3.2592592592592591</v>
      </c>
    </row>
    <row r="50" spans="1:11" ht="14.1" customHeight="1" x14ac:dyDescent="0.2">
      <c r="A50" s="306" t="s">
        <v>272</v>
      </c>
      <c r="B50" s="307" t="s">
        <v>273</v>
      </c>
      <c r="C50" s="308"/>
      <c r="D50" s="113">
        <v>0.15307192283497589</v>
      </c>
      <c r="E50" s="115">
        <v>73</v>
      </c>
      <c r="F50" s="114">
        <v>74</v>
      </c>
      <c r="G50" s="114">
        <v>143</v>
      </c>
      <c r="H50" s="114">
        <v>70</v>
      </c>
      <c r="I50" s="140">
        <v>71</v>
      </c>
      <c r="J50" s="115">
        <v>2</v>
      </c>
      <c r="K50" s="116">
        <v>2.816901408450704</v>
      </c>
    </row>
    <row r="51" spans="1:11" ht="14.1" customHeight="1" x14ac:dyDescent="0.2">
      <c r="A51" s="306" t="s">
        <v>274</v>
      </c>
      <c r="B51" s="307" t="s">
        <v>275</v>
      </c>
      <c r="C51" s="308"/>
      <c r="D51" s="113">
        <v>0.91633466135458164</v>
      </c>
      <c r="E51" s="115">
        <v>437</v>
      </c>
      <c r="F51" s="114">
        <v>452</v>
      </c>
      <c r="G51" s="114">
        <v>443</v>
      </c>
      <c r="H51" s="114">
        <v>464</v>
      </c>
      <c r="I51" s="140">
        <v>458</v>
      </c>
      <c r="J51" s="115">
        <v>-21</v>
      </c>
      <c r="K51" s="116">
        <v>-4.5851528384279474</v>
      </c>
    </row>
    <row r="52" spans="1:11" ht="14.1" customHeight="1" x14ac:dyDescent="0.2">
      <c r="A52" s="306">
        <v>71</v>
      </c>
      <c r="B52" s="307" t="s">
        <v>276</v>
      </c>
      <c r="C52" s="308"/>
      <c r="D52" s="113">
        <v>9.6582092681903955</v>
      </c>
      <c r="E52" s="115">
        <v>4606</v>
      </c>
      <c r="F52" s="114">
        <v>4633</v>
      </c>
      <c r="G52" s="114">
        <v>4660</v>
      </c>
      <c r="H52" s="114">
        <v>4607</v>
      </c>
      <c r="I52" s="140">
        <v>4616</v>
      </c>
      <c r="J52" s="115">
        <v>-10</v>
      </c>
      <c r="K52" s="116">
        <v>-0.21663778162911612</v>
      </c>
    </row>
    <row r="53" spans="1:11" ht="14.1" customHeight="1" x14ac:dyDescent="0.2">
      <c r="A53" s="306" t="s">
        <v>277</v>
      </c>
      <c r="B53" s="307" t="s">
        <v>278</v>
      </c>
      <c r="C53" s="308"/>
      <c r="D53" s="113">
        <v>2.8957852799329</v>
      </c>
      <c r="E53" s="115">
        <v>1381</v>
      </c>
      <c r="F53" s="114">
        <v>1379</v>
      </c>
      <c r="G53" s="114">
        <v>1383</v>
      </c>
      <c r="H53" s="114">
        <v>1370</v>
      </c>
      <c r="I53" s="140">
        <v>1379</v>
      </c>
      <c r="J53" s="115">
        <v>2</v>
      </c>
      <c r="K53" s="116">
        <v>0.14503263234227701</v>
      </c>
    </row>
    <row r="54" spans="1:11" ht="14.1" customHeight="1" x14ac:dyDescent="0.2">
      <c r="A54" s="306" t="s">
        <v>279</v>
      </c>
      <c r="B54" s="307" t="s">
        <v>280</v>
      </c>
      <c r="C54" s="308"/>
      <c r="D54" s="113">
        <v>5.7559236737261479</v>
      </c>
      <c r="E54" s="115">
        <v>2745</v>
      </c>
      <c r="F54" s="114">
        <v>2772</v>
      </c>
      <c r="G54" s="114">
        <v>2803</v>
      </c>
      <c r="H54" s="114">
        <v>2756</v>
      </c>
      <c r="I54" s="140">
        <v>2760</v>
      </c>
      <c r="J54" s="115">
        <v>-15</v>
      </c>
      <c r="K54" s="116">
        <v>-0.54347826086956519</v>
      </c>
    </row>
    <row r="55" spans="1:11" ht="14.1" customHeight="1" x14ac:dyDescent="0.2">
      <c r="A55" s="306">
        <v>72</v>
      </c>
      <c r="B55" s="307" t="s">
        <v>281</v>
      </c>
      <c r="C55" s="308"/>
      <c r="D55" s="113">
        <v>2.2122038163136928</v>
      </c>
      <c r="E55" s="115">
        <v>1055</v>
      </c>
      <c r="F55" s="114">
        <v>1069</v>
      </c>
      <c r="G55" s="114">
        <v>1076</v>
      </c>
      <c r="H55" s="114">
        <v>1058</v>
      </c>
      <c r="I55" s="140">
        <v>1103</v>
      </c>
      <c r="J55" s="115">
        <v>-48</v>
      </c>
      <c r="K55" s="116">
        <v>-4.3517679057116956</v>
      </c>
    </row>
    <row r="56" spans="1:11" ht="14.1" customHeight="1" x14ac:dyDescent="0.2">
      <c r="A56" s="306" t="s">
        <v>282</v>
      </c>
      <c r="B56" s="307" t="s">
        <v>283</v>
      </c>
      <c r="C56" s="308"/>
      <c r="D56" s="113">
        <v>1.1155378486055776</v>
      </c>
      <c r="E56" s="115">
        <v>532</v>
      </c>
      <c r="F56" s="114">
        <v>544</v>
      </c>
      <c r="G56" s="114">
        <v>546</v>
      </c>
      <c r="H56" s="114">
        <v>541</v>
      </c>
      <c r="I56" s="140">
        <v>582</v>
      </c>
      <c r="J56" s="115">
        <v>-50</v>
      </c>
      <c r="K56" s="116">
        <v>-8.5910652920962196</v>
      </c>
    </row>
    <row r="57" spans="1:11" ht="14.1" customHeight="1" x14ac:dyDescent="0.2">
      <c r="A57" s="306" t="s">
        <v>284</v>
      </c>
      <c r="B57" s="307" t="s">
        <v>285</v>
      </c>
      <c r="C57" s="308"/>
      <c r="D57" s="113">
        <v>0.73810023065632213</v>
      </c>
      <c r="E57" s="115">
        <v>352</v>
      </c>
      <c r="F57" s="114">
        <v>345</v>
      </c>
      <c r="G57" s="114">
        <v>348</v>
      </c>
      <c r="H57" s="114">
        <v>335</v>
      </c>
      <c r="I57" s="140">
        <v>332</v>
      </c>
      <c r="J57" s="115">
        <v>20</v>
      </c>
      <c r="K57" s="116">
        <v>6.024096385542169</v>
      </c>
    </row>
    <row r="58" spans="1:11" ht="14.1" customHeight="1" x14ac:dyDescent="0.2">
      <c r="A58" s="306">
        <v>73</v>
      </c>
      <c r="B58" s="307" t="s">
        <v>286</v>
      </c>
      <c r="C58" s="308"/>
      <c r="D58" s="113">
        <v>2.9314321660725517</v>
      </c>
      <c r="E58" s="115">
        <v>1398</v>
      </c>
      <c r="F58" s="114">
        <v>1389</v>
      </c>
      <c r="G58" s="114">
        <v>1403</v>
      </c>
      <c r="H58" s="114">
        <v>1365</v>
      </c>
      <c r="I58" s="140">
        <v>1366</v>
      </c>
      <c r="J58" s="115">
        <v>32</v>
      </c>
      <c r="K58" s="116">
        <v>2.3426061493411421</v>
      </c>
    </row>
    <row r="59" spans="1:11" ht="14.1" customHeight="1" x14ac:dyDescent="0.2">
      <c r="A59" s="306" t="s">
        <v>287</v>
      </c>
      <c r="B59" s="307" t="s">
        <v>288</v>
      </c>
      <c r="C59" s="308"/>
      <c r="D59" s="113">
        <v>2.4051163765988677</v>
      </c>
      <c r="E59" s="115">
        <v>1147</v>
      </c>
      <c r="F59" s="114">
        <v>1140</v>
      </c>
      <c r="G59" s="114">
        <v>1148</v>
      </c>
      <c r="H59" s="114">
        <v>1122</v>
      </c>
      <c r="I59" s="140">
        <v>1121</v>
      </c>
      <c r="J59" s="115">
        <v>26</v>
      </c>
      <c r="K59" s="116">
        <v>2.3193577163247099</v>
      </c>
    </row>
    <row r="60" spans="1:11" ht="14.1" customHeight="1" x14ac:dyDescent="0.2">
      <c r="A60" s="306">
        <v>81</v>
      </c>
      <c r="B60" s="307" t="s">
        <v>289</v>
      </c>
      <c r="C60" s="308"/>
      <c r="D60" s="113">
        <v>14.600545187670372</v>
      </c>
      <c r="E60" s="115">
        <v>6963</v>
      </c>
      <c r="F60" s="114">
        <v>6823</v>
      </c>
      <c r="G60" s="114">
        <v>6489</v>
      </c>
      <c r="H60" s="114">
        <v>6155</v>
      </c>
      <c r="I60" s="140">
        <v>5931</v>
      </c>
      <c r="J60" s="115">
        <v>1032</v>
      </c>
      <c r="K60" s="116">
        <v>17.400101163378856</v>
      </c>
    </row>
    <row r="61" spans="1:11" ht="14.1" customHeight="1" x14ac:dyDescent="0.2">
      <c r="A61" s="306" t="s">
        <v>290</v>
      </c>
      <c r="B61" s="307" t="s">
        <v>291</v>
      </c>
      <c r="C61" s="308"/>
      <c r="D61" s="113">
        <v>3.2249947578108618</v>
      </c>
      <c r="E61" s="115">
        <v>1538</v>
      </c>
      <c r="F61" s="114">
        <v>1524</v>
      </c>
      <c r="G61" s="114">
        <v>1535</v>
      </c>
      <c r="H61" s="114">
        <v>1474</v>
      </c>
      <c r="I61" s="140">
        <v>1483</v>
      </c>
      <c r="J61" s="115">
        <v>55</v>
      </c>
      <c r="K61" s="116">
        <v>3.7086985839514499</v>
      </c>
    </row>
    <row r="62" spans="1:11" ht="14.1" customHeight="1" x14ac:dyDescent="0.2">
      <c r="A62" s="306" t="s">
        <v>292</v>
      </c>
      <c r="B62" s="307" t="s">
        <v>293</v>
      </c>
      <c r="C62" s="308"/>
      <c r="D62" s="113">
        <v>7.2090585028307821</v>
      </c>
      <c r="E62" s="115">
        <v>3438</v>
      </c>
      <c r="F62" s="114">
        <v>3339</v>
      </c>
      <c r="G62" s="114">
        <v>3098</v>
      </c>
      <c r="H62" s="114">
        <v>2865</v>
      </c>
      <c r="I62" s="140">
        <v>2823</v>
      </c>
      <c r="J62" s="115">
        <v>615</v>
      </c>
      <c r="K62" s="116">
        <v>21.785334750265676</v>
      </c>
    </row>
    <row r="63" spans="1:11" ht="14.1" customHeight="1" x14ac:dyDescent="0.2">
      <c r="A63" s="306"/>
      <c r="B63" s="307" t="s">
        <v>294</v>
      </c>
      <c r="C63" s="308"/>
      <c r="D63" s="113">
        <v>6.6135458167330681</v>
      </c>
      <c r="E63" s="115">
        <v>3154</v>
      </c>
      <c r="F63" s="114">
        <v>3083</v>
      </c>
      <c r="G63" s="114">
        <v>2863</v>
      </c>
      <c r="H63" s="114">
        <v>2663</v>
      </c>
      <c r="I63" s="140">
        <v>2631</v>
      </c>
      <c r="J63" s="115">
        <v>523</v>
      </c>
      <c r="K63" s="116">
        <v>19.878373242113266</v>
      </c>
    </row>
    <row r="64" spans="1:11" ht="14.1" customHeight="1" x14ac:dyDescent="0.2">
      <c r="A64" s="306" t="s">
        <v>295</v>
      </c>
      <c r="B64" s="307" t="s">
        <v>296</v>
      </c>
      <c r="C64" s="308"/>
      <c r="D64" s="113">
        <v>1.5495911092472217</v>
      </c>
      <c r="E64" s="115">
        <v>739</v>
      </c>
      <c r="F64" s="114">
        <v>716</v>
      </c>
      <c r="G64" s="114">
        <v>709</v>
      </c>
      <c r="H64" s="114">
        <v>696</v>
      </c>
      <c r="I64" s="140">
        <v>708</v>
      </c>
      <c r="J64" s="115">
        <v>31</v>
      </c>
      <c r="K64" s="116">
        <v>4.3785310734463279</v>
      </c>
    </row>
    <row r="65" spans="1:11" ht="14.1" customHeight="1" x14ac:dyDescent="0.2">
      <c r="A65" s="306" t="s">
        <v>297</v>
      </c>
      <c r="B65" s="307" t="s">
        <v>298</v>
      </c>
      <c r="C65" s="308"/>
      <c r="D65" s="113">
        <v>1.6062067519396099</v>
      </c>
      <c r="E65" s="115">
        <v>766</v>
      </c>
      <c r="F65" s="114">
        <v>765</v>
      </c>
      <c r="G65" s="114">
        <v>673</v>
      </c>
      <c r="H65" s="114">
        <v>660</v>
      </c>
      <c r="I65" s="140">
        <v>458</v>
      </c>
      <c r="J65" s="115">
        <v>308</v>
      </c>
      <c r="K65" s="116">
        <v>67.248908296943227</v>
      </c>
    </row>
    <row r="66" spans="1:11" ht="14.1" customHeight="1" x14ac:dyDescent="0.2">
      <c r="A66" s="306">
        <v>82</v>
      </c>
      <c r="B66" s="307" t="s">
        <v>299</v>
      </c>
      <c r="C66" s="308"/>
      <c r="D66" s="113">
        <v>4.4977982805619625</v>
      </c>
      <c r="E66" s="115">
        <v>2145</v>
      </c>
      <c r="F66" s="114">
        <v>2139</v>
      </c>
      <c r="G66" s="114">
        <v>2075</v>
      </c>
      <c r="H66" s="114">
        <v>2065</v>
      </c>
      <c r="I66" s="140">
        <v>2001</v>
      </c>
      <c r="J66" s="115">
        <v>144</v>
      </c>
      <c r="K66" s="116">
        <v>7.1964017991004496</v>
      </c>
    </row>
    <row r="67" spans="1:11" ht="14.1" customHeight="1" x14ac:dyDescent="0.2">
      <c r="A67" s="306" t="s">
        <v>300</v>
      </c>
      <c r="B67" s="307" t="s">
        <v>301</v>
      </c>
      <c r="C67" s="308"/>
      <c r="D67" s="113">
        <v>3.3508072971272802</v>
      </c>
      <c r="E67" s="115">
        <v>1598</v>
      </c>
      <c r="F67" s="114">
        <v>1596</v>
      </c>
      <c r="G67" s="114">
        <v>1535</v>
      </c>
      <c r="H67" s="114">
        <v>1549</v>
      </c>
      <c r="I67" s="140">
        <v>1493</v>
      </c>
      <c r="J67" s="115">
        <v>105</v>
      </c>
      <c r="K67" s="116">
        <v>7.0328198258539851</v>
      </c>
    </row>
    <row r="68" spans="1:11" ht="14.1" customHeight="1" x14ac:dyDescent="0.2">
      <c r="A68" s="306" t="s">
        <v>302</v>
      </c>
      <c r="B68" s="307" t="s">
        <v>303</v>
      </c>
      <c r="C68" s="308"/>
      <c r="D68" s="113">
        <v>0.54099391906059968</v>
      </c>
      <c r="E68" s="115">
        <v>258</v>
      </c>
      <c r="F68" s="114">
        <v>253</v>
      </c>
      <c r="G68" s="114">
        <v>256</v>
      </c>
      <c r="H68" s="114">
        <v>250</v>
      </c>
      <c r="I68" s="140">
        <v>249</v>
      </c>
      <c r="J68" s="115">
        <v>9</v>
      </c>
      <c r="K68" s="116">
        <v>3.6144578313253013</v>
      </c>
    </row>
    <row r="69" spans="1:11" ht="14.1" customHeight="1" x14ac:dyDescent="0.2">
      <c r="A69" s="306">
        <v>83</v>
      </c>
      <c r="B69" s="307" t="s">
        <v>304</v>
      </c>
      <c r="C69" s="308"/>
      <c r="D69" s="113">
        <v>8.4986370308240726</v>
      </c>
      <c r="E69" s="115">
        <v>4053</v>
      </c>
      <c r="F69" s="114">
        <v>3957</v>
      </c>
      <c r="G69" s="114">
        <v>3869</v>
      </c>
      <c r="H69" s="114">
        <v>3678</v>
      </c>
      <c r="I69" s="140">
        <v>3614</v>
      </c>
      <c r="J69" s="115">
        <v>439</v>
      </c>
      <c r="K69" s="116">
        <v>12.147205312672938</v>
      </c>
    </row>
    <row r="70" spans="1:11" ht="14.1" customHeight="1" x14ac:dyDescent="0.2">
      <c r="A70" s="306" t="s">
        <v>305</v>
      </c>
      <c r="B70" s="307" t="s">
        <v>306</v>
      </c>
      <c r="C70" s="308"/>
      <c r="D70" s="113">
        <v>6.0117425036695327</v>
      </c>
      <c r="E70" s="115">
        <v>2867</v>
      </c>
      <c r="F70" s="114">
        <v>2864</v>
      </c>
      <c r="G70" s="114">
        <v>2819</v>
      </c>
      <c r="H70" s="114">
        <v>2769</v>
      </c>
      <c r="I70" s="140">
        <v>2771</v>
      </c>
      <c r="J70" s="115">
        <v>96</v>
      </c>
      <c r="K70" s="116">
        <v>3.4644532659689644</v>
      </c>
    </row>
    <row r="71" spans="1:11" ht="14.1" customHeight="1" x14ac:dyDescent="0.2">
      <c r="A71" s="306"/>
      <c r="B71" s="307" t="s">
        <v>307</v>
      </c>
      <c r="C71" s="308"/>
      <c r="D71" s="113">
        <v>3.1432166072551899</v>
      </c>
      <c r="E71" s="115">
        <v>1499</v>
      </c>
      <c r="F71" s="114">
        <v>1507</v>
      </c>
      <c r="G71" s="114">
        <v>1495</v>
      </c>
      <c r="H71" s="114">
        <v>1470</v>
      </c>
      <c r="I71" s="140">
        <v>1472</v>
      </c>
      <c r="J71" s="115">
        <v>27</v>
      </c>
      <c r="K71" s="116">
        <v>1.8342391304347827</v>
      </c>
    </row>
    <row r="72" spans="1:11" ht="14.1" customHeight="1" x14ac:dyDescent="0.2">
      <c r="A72" s="306">
        <v>84</v>
      </c>
      <c r="B72" s="307" t="s">
        <v>308</v>
      </c>
      <c r="C72" s="308"/>
      <c r="D72" s="113">
        <v>1.511847347452296</v>
      </c>
      <c r="E72" s="115">
        <v>721</v>
      </c>
      <c r="F72" s="114">
        <v>734</v>
      </c>
      <c r="G72" s="114">
        <v>714</v>
      </c>
      <c r="H72" s="114">
        <v>678</v>
      </c>
      <c r="I72" s="140">
        <v>680</v>
      </c>
      <c r="J72" s="115">
        <v>41</v>
      </c>
      <c r="K72" s="116">
        <v>6.0294117647058822</v>
      </c>
    </row>
    <row r="73" spans="1:11" ht="14.1" customHeight="1" x14ac:dyDescent="0.2">
      <c r="A73" s="306" t="s">
        <v>309</v>
      </c>
      <c r="B73" s="307" t="s">
        <v>310</v>
      </c>
      <c r="C73" s="308"/>
      <c r="D73" s="113">
        <v>0.7339064793457748</v>
      </c>
      <c r="E73" s="115">
        <v>350</v>
      </c>
      <c r="F73" s="114">
        <v>365</v>
      </c>
      <c r="G73" s="114">
        <v>358</v>
      </c>
      <c r="H73" s="114">
        <v>367</v>
      </c>
      <c r="I73" s="140">
        <v>364</v>
      </c>
      <c r="J73" s="115">
        <v>-14</v>
      </c>
      <c r="K73" s="116">
        <v>-3.8461538461538463</v>
      </c>
    </row>
    <row r="74" spans="1:11" ht="14.1" customHeight="1" x14ac:dyDescent="0.2">
      <c r="A74" s="306" t="s">
        <v>311</v>
      </c>
      <c r="B74" s="307" t="s">
        <v>312</v>
      </c>
      <c r="C74" s="308"/>
      <c r="D74" s="113">
        <v>0.3816313692598029</v>
      </c>
      <c r="E74" s="115">
        <v>182</v>
      </c>
      <c r="F74" s="114">
        <v>177</v>
      </c>
      <c r="G74" s="114">
        <v>156</v>
      </c>
      <c r="H74" s="114">
        <v>143</v>
      </c>
      <c r="I74" s="140">
        <v>136</v>
      </c>
      <c r="J74" s="115">
        <v>46</v>
      </c>
      <c r="K74" s="116">
        <v>33.823529411764703</v>
      </c>
    </row>
    <row r="75" spans="1:11" ht="14.1" customHeight="1" x14ac:dyDescent="0.2">
      <c r="A75" s="306" t="s">
        <v>313</v>
      </c>
      <c r="B75" s="307" t="s">
        <v>314</v>
      </c>
      <c r="C75" s="308"/>
      <c r="D75" s="113">
        <v>2.3065632208010067E-2</v>
      </c>
      <c r="E75" s="115">
        <v>11</v>
      </c>
      <c r="F75" s="114">
        <v>12</v>
      </c>
      <c r="G75" s="114">
        <v>13</v>
      </c>
      <c r="H75" s="114">
        <v>14</v>
      </c>
      <c r="I75" s="140">
        <v>14</v>
      </c>
      <c r="J75" s="115">
        <v>-3</v>
      </c>
      <c r="K75" s="116">
        <v>-21.428571428571427</v>
      </c>
    </row>
    <row r="76" spans="1:11" ht="14.1" customHeight="1" x14ac:dyDescent="0.2">
      <c r="A76" s="306">
        <v>91</v>
      </c>
      <c r="B76" s="307" t="s">
        <v>315</v>
      </c>
      <c r="C76" s="308"/>
      <c r="D76" s="113">
        <v>0.20759068987209059</v>
      </c>
      <c r="E76" s="115">
        <v>99</v>
      </c>
      <c r="F76" s="114">
        <v>95</v>
      </c>
      <c r="G76" s="114">
        <v>95</v>
      </c>
      <c r="H76" s="114">
        <v>92</v>
      </c>
      <c r="I76" s="140">
        <v>91</v>
      </c>
      <c r="J76" s="115">
        <v>8</v>
      </c>
      <c r="K76" s="116">
        <v>8.791208791208792</v>
      </c>
    </row>
    <row r="77" spans="1:11" ht="14.1" customHeight="1" x14ac:dyDescent="0.2">
      <c r="A77" s="306">
        <v>92</v>
      </c>
      <c r="B77" s="307" t="s">
        <v>316</v>
      </c>
      <c r="C77" s="308"/>
      <c r="D77" s="113">
        <v>0.58922205913189352</v>
      </c>
      <c r="E77" s="115">
        <v>281</v>
      </c>
      <c r="F77" s="114">
        <v>278</v>
      </c>
      <c r="G77" s="114">
        <v>268</v>
      </c>
      <c r="H77" s="114">
        <v>269</v>
      </c>
      <c r="I77" s="140">
        <v>267</v>
      </c>
      <c r="J77" s="115">
        <v>14</v>
      </c>
      <c r="K77" s="116">
        <v>5.2434456928838955</v>
      </c>
    </row>
    <row r="78" spans="1:11" ht="14.1" customHeight="1" x14ac:dyDescent="0.2">
      <c r="A78" s="306">
        <v>93</v>
      </c>
      <c r="B78" s="307" t="s">
        <v>317</v>
      </c>
      <c r="C78" s="308"/>
      <c r="D78" s="113">
        <v>9.4359404487313905E-2</v>
      </c>
      <c r="E78" s="115">
        <v>45</v>
      </c>
      <c r="F78" s="114">
        <v>45</v>
      </c>
      <c r="G78" s="114">
        <v>44</v>
      </c>
      <c r="H78" s="114">
        <v>42</v>
      </c>
      <c r="I78" s="140">
        <v>44</v>
      </c>
      <c r="J78" s="115">
        <v>1</v>
      </c>
      <c r="K78" s="116">
        <v>2.2727272727272729</v>
      </c>
    </row>
    <row r="79" spans="1:11" ht="14.1" customHeight="1" x14ac:dyDescent="0.2">
      <c r="A79" s="306">
        <v>94</v>
      </c>
      <c r="B79" s="307" t="s">
        <v>318</v>
      </c>
      <c r="C79" s="308"/>
      <c r="D79" s="113">
        <v>0.10065003145313482</v>
      </c>
      <c r="E79" s="115">
        <v>48</v>
      </c>
      <c r="F79" s="114">
        <v>78</v>
      </c>
      <c r="G79" s="114">
        <v>66</v>
      </c>
      <c r="H79" s="114">
        <v>44</v>
      </c>
      <c r="I79" s="140">
        <v>58</v>
      </c>
      <c r="J79" s="115">
        <v>-10</v>
      </c>
      <c r="K79" s="116">
        <v>-17.241379310344829</v>
      </c>
    </row>
    <row r="80" spans="1:11" ht="14.1" customHeight="1" x14ac:dyDescent="0.2">
      <c r="A80" s="306" t="s">
        <v>319</v>
      </c>
      <c r="B80" s="307" t="s">
        <v>320</v>
      </c>
      <c r="C80" s="308"/>
      <c r="D80" s="113" t="s">
        <v>513</v>
      </c>
      <c r="E80" s="115" t="s">
        <v>513</v>
      </c>
      <c r="F80" s="114" t="s">
        <v>513</v>
      </c>
      <c r="G80" s="114">
        <v>0</v>
      </c>
      <c r="H80" s="114" t="s">
        <v>513</v>
      </c>
      <c r="I80" s="140">
        <v>3</v>
      </c>
      <c r="J80" s="115" t="s">
        <v>513</v>
      </c>
      <c r="K80" s="116" t="s">
        <v>513</v>
      </c>
    </row>
    <row r="81" spans="1:11" ht="14.1" customHeight="1" x14ac:dyDescent="0.2">
      <c r="A81" s="310" t="s">
        <v>321</v>
      </c>
      <c r="B81" s="311" t="s">
        <v>224</v>
      </c>
      <c r="C81" s="312"/>
      <c r="D81" s="125">
        <v>2.1241350387921996</v>
      </c>
      <c r="E81" s="143">
        <v>1013</v>
      </c>
      <c r="F81" s="144">
        <v>1017</v>
      </c>
      <c r="G81" s="144">
        <v>1024</v>
      </c>
      <c r="H81" s="144">
        <v>1008</v>
      </c>
      <c r="I81" s="145">
        <v>1002</v>
      </c>
      <c r="J81" s="143">
        <v>11</v>
      </c>
      <c r="K81" s="146">
        <v>1.0978043912175648</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18" t="s">
        <v>323</v>
      </c>
      <c r="B85" s="618"/>
      <c r="C85" s="618"/>
      <c r="D85" s="618"/>
      <c r="E85" s="618"/>
      <c r="F85" s="618"/>
      <c r="G85" s="618"/>
      <c r="H85" s="618"/>
      <c r="I85" s="618"/>
      <c r="J85" s="618"/>
      <c r="K85" s="618"/>
    </row>
    <row r="86" spans="1:11" ht="22.5" customHeight="1" x14ac:dyDescent="0.2">
      <c r="A86" s="618"/>
      <c r="B86" s="618"/>
      <c r="C86" s="618"/>
      <c r="D86" s="618"/>
      <c r="E86" s="618"/>
      <c r="F86" s="618"/>
      <c r="G86" s="618"/>
      <c r="H86" s="618"/>
      <c r="I86" s="618"/>
      <c r="J86" s="618"/>
      <c r="K86" s="618"/>
    </row>
    <row r="87" spans="1:11" ht="18" customHeight="1" x14ac:dyDescent="0.2">
      <c r="A87" s="619"/>
      <c r="B87" s="619"/>
      <c r="C87" s="619"/>
      <c r="D87" s="619"/>
      <c r="E87" s="619"/>
      <c r="F87" s="619"/>
      <c r="G87" s="619"/>
      <c r="H87" s="619"/>
      <c r="I87" s="619"/>
      <c r="J87" s="619"/>
      <c r="K87" s="619"/>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3:K3"/>
    <mergeCell ref="A4:K4"/>
    <mergeCell ref="A5:E5"/>
    <mergeCell ref="A7:C10"/>
    <mergeCell ref="D7:D10"/>
    <mergeCell ref="E7:I7"/>
    <mergeCell ref="J7:K8"/>
    <mergeCell ref="E8:E9"/>
    <mergeCell ref="F8:F9"/>
    <mergeCell ref="G8:G9"/>
    <mergeCell ref="H8:H9"/>
    <mergeCell ref="I8:I9"/>
    <mergeCell ref="A85:K85"/>
    <mergeCell ref="A86:K86"/>
    <mergeCell ref="A87:K87"/>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66" t="s">
        <v>97</v>
      </c>
      <c r="E8" s="566" t="s">
        <v>98</v>
      </c>
      <c r="F8" s="566" t="s">
        <v>99</v>
      </c>
      <c r="G8" s="566" t="s">
        <v>100</v>
      </c>
      <c r="H8" s="566" t="s">
        <v>101</v>
      </c>
      <c r="I8" s="590"/>
      <c r="J8" s="591"/>
      <c r="K8"/>
      <c r="L8"/>
      <c r="M8"/>
      <c r="N8"/>
      <c r="O8"/>
      <c r="P8"/>
    </row>
    <row r="9" spans="1:16" ht="12" customHeight="1" x14ac:dyDescent="0.2">
      <c r="A9" s="578"/>
      <c r="B9" s="579"/>
      <c r="C9" s="583"/>
      <c r="D9" s="567"/>
      <c r="E9" s="567"/>
      <c r="F9" s="567"/>
      <c r="G9" s="567"/>
      <c r="H9" s="567"/>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9841</v>
      </c>
      <c r="E12" s="114">
        <v>10193</v>
      </c>
      <c r="F12" s="114">
        <v>10067</v>
      </c>
      <c r="G12" s="114">
        <v>10137</v>
      </c>
      <c r="H12" s="140">
        <v>10098</v>
      </c>
      <c r="I12" s="115">
        <v>-257</v>
      </c>
      <c r="J12" s="116">
        <v>-2.5450584274113686</v>
      </c>
      <c r="K12"/>
      <c r="L12"/>
      <c r="M12"/>
      <c r="N12"/>
      <c r="O12"/>
      <c r="P12"/>
    </row>
    <row r="13" spans="1:16" s="110" customFormat="1" ht="14.45" customHeight="1" x14ac:dyDescent="0.2">
      <c r="A13" s="120" t="s">
        <v>105</v>
      </c>
      <c r="B13" s="119" t="s">
        <v>106</v>
      </c>
      <c r="C13" s="113">
        <v>41.08322324966975</v>
      </c>
      <c r="D13" s="115">
        <v>4043</v>
      </c>
      <c r="E13" s="114">
        <v>4182</v>
      </c>
      <c r="F13" s="114">
        <v>4083</v>
      </c>
      <c r="G13" s="114">
        <v>4130</v>
      </c>
      <c r="H13" s="140">
        <v>4088</v>
      </c>
      <c r="I13" s="115">
        <v>-45</v>
      </c>
      <c r="J13" s="116">
        <v>-1.1007827788649707</v>
      </c>
      <c r="K13"/>
      <c r="L13"/>
      <c r="M13"/>
      <c r="N13"/>
      <c r="O13"/>
      <c r="P13"/>
    </row>
    <row r="14" spans="1:16" s="110" customFormat="1" ht="14.45" customHeight="1" x14ac:dyDescent="0.2">
      <c r="A14" s="120"/>
      <c r="B14" s="119" t="s">
        <v>107</v>
      </c>
      <c r="C14" s="113">
        <v>58.91677675033025</v>
      </c>
      <c r="D14" s="115">
        <v>5798</v>
      </c>
      <c r="E14" s="114">
        <v>6011</v>
      </c>
      <c r="F14" s="114">
        <v>5984</v>
      </c>
      <c r="G14" s="114">
        <v>6007</v>
      </c>
      <c r="H14" s="140">
        <v>6010</v>
      </c>
      <c r="I14" s="115">
        <v>-212</v>
      </c>
      <c r="J14" s="116">
        <v>-3.5274542429284526</v>
      </c>
      <c r="K14"/>
      <c r="L14"/>
      <c r="M14"/>
      <c r="N14"/>
      <c r="O14"/>
      <c r="P14"/>
    </row>
    <row r="15" spans="1:16" s="110" customFormat="1" ht="14.45" customHeight="1" x14ac:dyDescent="0.2">
      <c r="A15" s="118" t="s">
        <v>105</v>
      </c>
      <c r="B15" s="121" t="s">
        <v>108</v>
      </c>
      <c r="C15" s="113">
        <v>14.03312671476476</v>
      </c>
      <c r="D15" s="115">
        <v>1381</v>
      </c>
      <c r="E15" s="114">
        <v>1474</v>
      </c>
      <c r="F15" s="114">
        <v>1405</v>
      </c>
      <c r="G15" s="114">
        <v>1473</v>
      </c>
      <c r="H15" s="140">
        <v>1408</v>
      </c>
      <c r="I15" s="115">
        <v>-27</v>
      </c>
      <c r="J15" s="116">
        <v>-1.9176136363636365</v>
      </c>
      <c r="K15"/>
      <c r="L15"/>
      <c r="M15"/>
      <c r="N15"/>
      <c r="O15"/>
      <c r="P15"/>
    </row>
    <row r="16" spans="1:16" s="110" customFormat="1" ht="14.45" customHeight="1" x14ac:dyDescent="0.2">
      <c r="A16" s="118"/>
      <c r="B16" s="121" t="s">
        <v>109</v>
      </c>
      <c r="C16" s="113">
        <v>49.324255665074688</v>
      </c>
      <c r="D16" s="115">
        <v>4854</v>
      </c>
      <c r="E16" s="114">
        <v>5047</v>
      </c>
      <c r="F16" s="114">
        <v>4989</v>
      </c>
      <c r="G16" s="114">
        <v>5000</v>
      </c>
      <c r="H16" s="140">
        <v>5069</v>
      </c>
      <c r="I16" s="115">
        <v>-215</v>
      </c>
      <c r="J16" s="116">
        <v>-4.2414677451173803</v>
      </c>
      <c r="K16"/>
      <c r="L16"/>
      <c r="M16"/>
      <c r="N16"/>
      <c r="O16"/>
      <c r="P16"/>
    </row>
    <row r="17" spans="1:16" s="110" customFormat="1" ht="14.45" customHeight="1" x14ac:dyDescent="0.2">
      <c r="A17" s="118"/>
      <c r="B17" s="121" t="s">
        <v>110</v>
      </c>
      <c r="C17" s="113">
        <v>21.613657148663755</v>
      </c>
      <c r="D17" s="115">
        <v>2127</v>
      </c>
      <c r="E17" s="114">
        <v>2161</v>
      </c>
      <c r="F17" s="114">
        <v>2189</v>
      </c>
      <c r="G17" s="114">
        <v>2204</v>
      </c>
      <c r="H17" s="140">
        <v>2207</v>
      </c>
      <c r="I17" s="115">
        <v>-80</v>
      </c>
      <c r="J17" s="116">
        <v>-3.6248300860897147</v>
      </c>
      <c r="K17"/>
      <c r="L17"/>
      <c r="M17"/>
      <c r="N17"/>
      <c r="O17"/>
      <c r="P17"/>
    </row>
    <row r="18" spans="1:16" s="110" customFormat="1" ht="14.45" customHeight="1" x14ac:dyDescent="0.2">
      <c r="A18" s="120"/>
      <c r="B18" s="121" t="s">
        <v>111</v>
      </c>
      <c r="C18" s="113">
        <v>15.028960471496799</v>
      </c>
      <c r="D18" s="115">
        <v>1479</v>
      </c>
      <c r="E18" s="114">
        <v>1511</v>
      </c>
      <c r="F18" s="114">
        <v>1484</v>
      </c>
      <c r="G18" s="114">
        <v>1460</v>
      </c>
      <c r="H18" s="140">
        <v>1414</v>
      </c>
      <c r="I18" s="115">
        <v>65</v>
      </c>
      <c r="J18" s="116">
        <v>4.5968882602545973</v>
      </c>
      <c r="K18"/>
      <c r="L18"/>
      <c r="M18"/>
      <c r="N18"/>
      <c r="O18"/>
      <c r="P18"/>
    </row>
    <row r="19" spans="1:16" s="110" customFormat="1" ht="14.45" customHeight="1" x14ac:dyDescent="0.2">
      <c r="A19" s="120"/>
      <c r="B19" s="121" t="s">
        <v>112</v>
      </c>
      <c r="C19" s="113">
        <v>1.7071435829692105</v>
      </c>
      <c r="D19" s="115">
        <v>168</v>
      </c>
      <c r="E19" s="114">
        <v>170</v>
      </c>
      <c r="F19" s="114">
        <v>163</v>
      </c>
      <c r="G19" s="114">
        <v>141</v>
      </c>
      <c r="H19" s="140">
        <v>144</v>
      </c>
      <c r="I19" s="115">
        <v>24</v>
      </c>
      <c r="J19" s="116">
        <v>16.666666666666668</v>
      </c>
      <c r="K19"/>
      <c r="L19"/>
      <c r="M19"/>
      <c r="N19"/>
      <c r="O19"/>
      <c r="P19"/>
    </row>
    <row r="20" spans="1:16" s="110" customFormat="1" ht="14.45" customHeight="1" x14ac:dyDescent="0.2">
      <c r="A20" s="120" t="s">
        <v>113</v>
      </c>
      <c r="B20" s="119" t="s">
        <v>116</v>
      </c>
      <c r="C20" s="113">
        <v>84.280052840158518</v>
      </c>
      <c r="D20" s="115">
        <v>8294</v>
      </c>
      <c r="E20" s="114">
        <v>8608</v>
      </c>
      <c r="F20" s="114">
        <v>8565</v>
      </c>
      <c r="G20" s="114">
        <v>8589</v>
      </c>
      <c r="H20" s="140">
        <v>8586</v>
      </c>
      <c r="I20" s="115">
        <v>-292</v>
      </c>
      <c r="J20" s="116">
        <v>-3.4008851618914511</v>
      </c>
      <c r="K20"/>
      <c r="L20"/>
      <c r="M20"/>
      <c r="N20"/>
      <c r="O20"/>
      <c r="P20"/>
    </row>
    <row r="21" spans="1:16" s="110" customFormat="1" ht="14.45" customHeight="1" x14ac:dyDescent="0.2">
      <c r="A21" s="123"/>
      <c r="B21" s="124" t="s">
        <v>117</v>
      </c>
      <c r="C21" s="125">
        <v>15.364292246722894</v>
      </c>
      <c r="D21" s="143">
        <v>1512</v>
      </c>
      <c r="E21" s="144">
        <v>1538</v>
      </c>
      <c r="F21" s="144">
        <v>1461</v>
      </c>
      <c r="G21" s="144">
        <v>1504</v>
      </c>
      <c r="H21" s="145">
        <v>1464</v>
      </c>
      <c r="I21" s="143">
        <v>48</v>
      </c>
      <c r="J21" s="146">
        <v>3.278688524590164</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1707779</v>
      </c>
      <c r="E23" s="114">
        <v>1775685</v>
      </c>
      <c r="F23" s="114">
        <v>1776041</v>
      </c>
      <c r="G23" s="114">
        <v>1788202</v>
      </c>
      <c r="H23" s="140">
        <v>1763443</v>
      </c>
      <c r="I23" s="115">
        <v>-55664</v>
      </c>
      <c r="J23" s="116">
        <v>-3.156552267354261</v>
      </c>
      <c r="K23"/>
      <c r="L23"/>
      <c r="M23"/>
      <c r="N23"/>
      <c r="O23"/>
      <c r="P23"/>
    </row>
    <row r="24" spans="1:16" s="110" customFormat="1" ht="14.45" customHeight="1" x14ac:dyDescent="0.2">
      <c r="A24" s="120" t="s">
        <v>105</v>
      </c>
      <c r="B24" s="119" t="s">
        <v>106</v>
      </c>
      <c r="C24" s="113">
        <v>41.122358337934827</v>
      </c>
      <c r="D24" s="115">
        <v>702279</v>
      </c>
      <c r="E24" s="114">
        <v>728179</v>
      </c>
      <c r="F24" s="114">
        <v>727153</v>
      </c>
      <c r="G24" s="114">
        <v>728440</v>
      </c>
      <c r="H24" s="140">
        <v>715726</v>
      </c>
      <c r="I24" s="115">
        <v>-13447</v>
      </c>
      <c r="J24" s="116">
        <v>-1.8787916046084674</v>
      </c>
      <c r="K24"/>
      <c r="L24"/>
      <c r="M24"/>
      <c r="N24"/>
      <c r="O24"/>
      <c r="P24"/>
    </row>
    <row r="25" spans="1:16" s="110" customFormat="1" ht="14.45" customHeight="1" x14ac:dyDescent="0.2">
      <c r="A25" s="120"/>
      <c r="B25" s="119" t="s">
        <v>107</v>
      </c>
      <c r="C25" s="113">
        <v>58.877641662065173</v>
      </c>
      <c r="D25" s="115">
        <v>1005500</v>
      </c>
      <c r="E25" s="114">
        <v>1047506</v>
      </c>
      <c r="F25" s="114">
        <v>1048888</v>
      </c>
      <c r="G25" s="114">
        <v>1059762</v>
      </c>
      <c r="H25" s="140">
        <v>1047717</v>
      </c>
      <c r="I25" s="115">
        <v>-42217</v>
      </c>
      <c r="J25" s="116">
        <v>-4.0294277939558105</v>
      </c>
      <c r="K25"/>
      <c r="L25"/>
      <c r="M25"/>
      <c r="N25"/>
      <c r="O25"/>
      <c r="P25"/>
    </row>
    <row r="26" spans="1:16" s="110" customFormat="1" ht="14.45" customHeight="1" x14ac:dyDescent="0.2">
      <c r="A26" s="118" t="s">
        <v>105</v>
      </c>
      <c r="B26" s="121" t="s">
        <v>108</v>
      </c>
      <c r="C26" s="113">
        <v>18.467612027083131</v>
      </c>
      <c r="D26" s="115">
        <v>315386</v>
      </c>
      <c r="E26" s="114">
        <v>334468</v>
      </c>
      <c r="F26" s="114">
        <v>331593</v>
      </c>
      <c r="G26" s="114">
        <v>342197</v>
      </c>
      <c r="H26" s="140">
        <v>325926</v>
      </c>
      <c r="I26" s="115">
        <v>-10540</v>
      </c>
      <c r="J26" s="116">
        <v>-3.233862901394795</v>
      </c>
      <c r="K26"/>
      <c r="L26"/>
      <c r="M26"/>
      <c r="N26"/>
      <c r="O26"/>
      <c r="P26"/>
    </row>
    <row r="27" spans="1:16" s="110" customFormat="1" ht="14.45" customHeight="1" x14ac:dyDescent="0.2">
      <c r="A27" s="118"/>
      <c r="B27" s="121" t="s">
        <v>109</v>
      </c>
      <c r="C27" s="113">
        <v>48.761578635174693</v>
      </c>
      <c r="D27" s="115">
        <v>832740</v>
      </c>
      <c r="E27" s="114">
        <v>869606</v>
      </c>
      <c r="F27" s="114">
        <v>874087</v>
      </c>
      <c r="G27" s="114">
        <v>878927</v>
      </c>
      <c r="H27" s="140">
        <v>877072</v>
      </c>
      <c r="I27" s="115">
        <v>-44332</v>
      </c>
      <c r="J27" s="116">
        <v>-5.0545451228633453</v>
      </c>
      <c r="K27"/>
      <c r="L27"/>
      <c r="M27"/>
      <c r="N27"/>
      <c r="O27"/>
      <c r="P27"/>
    </row>
    <row r="28" spans="1:16" s="110" customFormat="1" ht="14.45" customHeight="1" x14ac:dyDescent="0.2">
      <c r="A28" s="118"/>
      <c r="B28" s="121" t="s">
        <v>110</v>
      </c>
      <c r="C28" s="113">
        <v>18.643805785174781</v>
      </c>
      <c r="D28" s="115">
        <v>318395</v>
      </c>
      <c r="E28" s="114">
        <v>324713</v>
      </c>
      <c r="F28" s="114">
        <v>325493</v>
      </c>
      <c r="G28" s="114">
        <v>325113</v>
      </c>
      <c r="H28" s="140">
        <v>322656</v>
      </c>
      <c r="I28" s="115">
        <v>-4261</v>
      </c>
      <c r="J28" s="116">
        <v>-1.3206015074878508</v>
      </c>
      <c r="K28"/>
      <c r="L28"/>
      <c r="M28"/>
      <c r="N28"/>
      <c r="O28"/>
      <c r="P28"/>
    </row>
    <row r="29" spans="1:16" s="110" customFormat="1" ht="14.45" customHeight="1" x14ac:dyDescent="0.2">
      <c r="A29" s="118"/>
      <c r="B29" s="121" t="s">
        <v>111</v>
      </c>
      <c r="C29" s="113">
        <v>14.126652219051763</v>
      </c>
      <c r="D29" s="115">
        <v>241252</v>
      </c>
      <c r="E29" s="114">
        <v>246897</v>
      </c>
      <c r="F29" s="114">
        <v>244867</v>
      </c>
      <c r="G29" s="114">
        <v>241964</v>
      </c>
      <c r="H29" s="140">
        <v>237787</v>
      </c>
      <c r="I29" s="115">
        <v>3465</v>
      </c>
      <c r="J29" s="116">
        <v>1.4571864736087339</v>
      </c>
      <c r="K29"/>
      <c r="L29"/>
      <c r="M29"/>
      <c r="N29"/>
      <c r="O29"/>
      <c r="P29"/>
    </row>
    <row r="30" spans="1:16" s="110" customFormat="1" ht="14.45" customHeight="1" x14ac:dyDescent="0.2">
      <c r="A30" s="120"/>
      <c r="B30" s="121" t="s">
        <v>112</v>
      </c>
      <c r="C30" s="113">
        <v>1.3906951660607139</v>
      </c>
      <c r="D30" s="115">
        <v>23750</v>
      </c>
      <c r="E30" s="114">
        <v>24284</v>
      </c>
      <c r="F30" s="114">
        <v>25036</v>
      </c>
      <c r="G30" s="114">
        <v>21801</v>
      </c>
      <c r="H30" s="140">
        <v>20977</v>
      </c>
      <c r="I30" s="115">
        <v>2773</v>
      </c>
      <c r="J30" s="116">
        <v>13.219240120131573</v>
      </c>
      <c r="K30"/>
      <c r="L30"/>
      <c r="M30"/>
      <c r="N30"/>
      <c r="O30"/>
      <c r="P30"/>
    </row>
    <row r="31" spans="1:16" s="110" customFormat="1" ht="14.45" customHeight="1" x14ac:dyDescent="0.2">
      <c r="A31" s="120" t="s">
        <v>113</v>
      </c>
      <c r="B31" s="119" t="s">
        <v>116</v>
      </c>
      <c r="C31" s="113">
        <v>86.703724545154842</v>
      </c>
      <c r="D31" s="115">
        <v>1480708</v>
      </c>
      <c r="E31" s="114">
        <v>1538818</v>
      </c>
      <c r="F31" s="114">
        <v>1541650</v>
      </c>
      <c r="G31" s="114">
        <v>1553602</v>
      </c>
      <c r="H31" s="140">
        <v>1533161</v>
      </c>
      <c r="I31" s="115">
        <v>-52453</v>
      </c>
      <c r="J31" s="116">
        <v>-3.4212323428524467</v>
      </c>
      <c r="K31"/>
      <c r="L31"/>
      <c r="M31"/>
      <c r="N31"/>
      <c r="O31"/>
      <c r="P31"/>
    </row>
    <row r="32" spans="1:16" s="110" customFormat="1" ht="14.45" customHeight="1" x14ac:dyDescent="0.2">
      <c r="A32" s="123"/>
      <c r="B32" s="124" t="s">
        <v>117</v>
      </c>
      <c r="C32" s="125">
        <v>12.982651736553734</v>
      </c>
      <c r="D32" s="143">
        <v>221715</v>
      </c>
      <c r="E32" s="144">
        <v>231060</v>
      </c>
      <c r="F32" s="144">
        <v>228716</v>
      </c>
      <c r="G32" s="144">
        <v>228742</v>
      </c>
      <c r="H32" s="145">
        <v>224589</v>
      </c>
      <c r="I32" s="143">
        <v>-2874</v>
      </c>
      <c r="J32" s="146">
        <v>-1.2796708654475508</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12401</v>
      </c>
      <c r="E56" s="114">
        <v>12924</v>
      </c>
      <c r="F56" s="114">
        <v>12798</v>
      </c>
      <c r="G56" s="114">
        <v>12816</v>
      </c>
      <c r="H56" s="140">
        <v>12748</v>
      </c>
      <c r="I56" s="115">
        <v>-347</v>
      </c>
      <c r="J56" s="116">
        <v>-2.7219956071540632</v>
      </c>
      <c r="K56"/>
      <c r="L56"/>
      <c r="M56"/>
      <c r="N56"/>
      <c r="O56"/>
      <c r="P56"/>
    </row>
    <row r="57" spans="1:16" s="110" customFormat="1" ht="14.45" customHeight="1" x14ac:dyDescent="0.2">
      <c r="A57" s="120" t="s">
        <v>105</v>
      </c>
      <c r="B57" s="119" t="s">
        <v>106</v>
      </c>
      <c r="C57" s="113">
        <v>41.770824933473108</v>
      </c>
      <c r="D57" s="115">
        <v>5180</v>
      </c>
      <c r="E57" s="114">
        <v>5370</v>
      </c>
      <c r="F57" s="114">
        <v>5309</v>
      </c>
      <c r="G57" s="114">
        <v>5327</v>
      </c>
      <c r="H57" s="140">
        <v>5288</v>
      </c>
      <c r="I57" s="115">
        <v>-108</v>
      </c>
      <c r="J57" s="116">
        <v>-2.0423600605143721</v>
      </c>
    </row>
    <row r="58" spans="1:16" s="110" customFormat="1" ht="14.45" customHeight="1" x14ac:dyDescent="0.2">
      <c r="A58" s="120"/>
      <c r="B58" s="119" t="s">
        <v>107</v>
      </c>
      <c r="C58" s="113">
        <v>58.229175066526892</v>
      </c>
      <c r="D58" s="115">
        <v>7221</v>
      </c>
      <c r="E58" s="114">
        <v>7554</v>
      </c>
      <c r="F58" s="114">
        <v>7489</v>
      </c>
      <c r="G58" s="114">
        <v>7489</v>
      </c>
      <c r="H58" s="140">
        <v>7460</v>
      </c>
      <c r="I58" s="115">
        <v>-239</v>
      </c>
      <c r="J58" s="116">
        <v>-3.2037533512064345</v>
      </c>
    </row>
    <row r="59" spans="1:16" s="110" customFormat="1" ht="14.45" customHeight="1" x14ac:dyDescent="0.2">
      <c r="A59" s="118" t="s">
        <v>105</v>
      </c>
      <c r="B59" s="121" t="s">
        <v>108</v>
      </c>
      <c r="C59" s="113">
        <v>16.530924925409241</v>
      </c>
      <c r="D59" s="115">
        <v>2050</v>
      </c>
      <c r="E59" s="114">
        <v>2175</v>
      </c>
      <c r="F59" s="114">
        <v>2127</v>
      </c>
      <c r="G59" s="114">
        <v>2181</v>
      </c>
      <c r="H59" s="140">
        <v>2110</v>
      </c>
      <c r="I59" s="115">
        <v>-60</v>
      </c>
      <c r="J59" s="116">
        <v>-2.8436018957345972</v>
      </c>
    </row>
    <row r="60" spans="1:16" s="110" customFormat="1" ht="14.45" customHeight="1" x14ac:dyDescent="0.2">
      <c r="A60" s="118"/>
      <c r="B60" s="121" t="s">
        <v>109</v>
      </c>
      <c r="C60" s="113">
        <v>49.802435287476818</v>
      </c>
      <c r="D60" s="115">
        <v>6176</v>
      </c>
      <c r="E60" s="114">
        <v>6510</v>
      </c>
      <c r="F60" s="114">
        <v>6450</v>
      </c>
      <c r="G60" s="114">
        <v>6434</v>
      </c>
      <c r="H60" s="140">
        <v>6469</v>
      </c>
      <c r="I60" s="115">
        <v>-293</v>
      </c>
      <c r="J60" s="116">
        <v>-4.5292935538723142</v>
      </c>
    </row>
    <row r="61" spans="1:16" s="110" customFormat="1" ht="14.45" customHeight="1" x14ac:dyDescent="0.2">
      <c r="A61" s="118"/>
      <c r="B61" s="121" t="s">
        <v>110</v>
      </c>
      <c r="C61" s="113">
        <v>20.006451092653819</v>
      </c>
      <c r="D61" s="115">
        <v>2481</v>
      </c>
      <c r="E61" s="114">
        <v>2514</v>
      </c>
      <c r="F61" s="114">
        <v>2521</v>
      </c>
      <c r="G61" s="114">
        <v>2535</v>
      </c>
      <c r="H61" s="140">
        <v>2518</v>
      </c>
      <c r="I61" s="115">
        <v>-37</v>
      </c>
      <c r="J61" s="116">
        <v>-1.4694201747418587</v>
      </c>
    </row>
    <row r="62" spans="1:16" s="110" customFormat="1" ht="14.45" customHeight="1" x14ac:dyDescent="0.2">
      <c r="A62" s="120"/>
      <c r="B62" s="121" t="s">
        <v>111</v>
      </c>
      <c r="C62" s="113">
        <v>13.660188694460125</v>
      </c>
      <c r="D62" s="115">
        <v>1694</v>
      </c>
      <c r="E62" s="114">
        <v>1725</v>
      </c>
      <c r="F62" s="114">
        <v>1700</v>
      </c>
      <c r="G62" s="114">
        <v>1666</v>
      </c>
      <c r="H62" s="140">
        <v>1651</v>
      </c>
      <c r="I62" s="115">
        <v>43</v>
      </c>
      <c r="J62" s="116">
        <v>2.6044821320411873</v>
      </c>
    </row>
    <row r="63" spans="1:16" s="110" customFormat="1" ht="14.45" customHeight="1" x14ac:dyDescent="0.2">
      <c r="A63" s="120"/>
      <c r="B63" s="121" t="s">
        <v>112</v>
      </c>
      <c r="C63" s="113">
        <v>1.4353681154745586</v>
      </c>
      <c r="D63" s="115">
        <v>178</v>
      </c>
      <c r="E63" s="114">
        <v>186</v>
      </c>
      <c r="F63" s="114">
        <v>179</v>
      </c>
      <c r="G63" s="114">
        <v>152</v>
      </c>
      <c r="H63" s="140">
        <v>163</v>
      </c>
      <c r="I63" s="115">
        <v>15</v>
      </c>
      <c r="J63" s="116">
        <v>9.2024539877300615</v>
      </c>
    </row>
    <row r="64" spans="1:16" s="110" customFormat="1" ht="14.45" customHeight="1" x14ac:dyDescent="0.2">
      <c r="A64" s="120" t="s">
        <v>113</v>
      </c>
      <c r="B64" s="119" t="s">
        <v>116</v>
      </c>
      <c r="C64" s="113">
        <v>82.912668333198937</v>
      </c>
      <c r="D64" s="115">
        <v>10282</v>
      </c>
      <c r="E64" s="114">
        <v>10699</v>
      </c>
      <c r="F64" s="114">
        <v>10614</v>
      </c>
      <c r="G64" s="114">
        <v>10623</v>
      </c>
      <c r="H64" s="140">
        <v>10600</v>
      </c>
      <c r="I64" s="115">
        <v>-318</v>
      </c>
      <c r="J64" s="116">
        <v>-3</v>
      </c>
    </row>
    <row r="65" spans="1:10" s="110" customFormat="1" ht="14.45" customHeight="1" x14ac:dyDescent="0.2">
      <c r="A65" s="123"/>
      <c r="B65" s="124" t="s">
        <v>117</v>
      </c>
      <c r="C65" s="125">
        <v>16.692202241754696</v>
      </c>
      <c r="D65" s="143">
        <v>2070</v>
      </c>
      <c r="E65" s="144">
        <v>2166</v>
      </c>
      <c r="F65" s="144">
        <v>2132</v>
      </c>
      <c r="G65" s="144">
        <v>2136</v>
      </c>
      <c r="H65" s="145">
        <v>2092</v>
      </c>
      <c r="I65" s="143">
        <v>-22</v>
      </c>
      <c r="J65" s="146">
        <v>-1.0516252390057361</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66" t="s">
        <v>97</v>
      </c>
      <c r="G8" s="566" t="s">
        <v>98</v>
      </c>
      <c r="H8" s="566" t="s">
        <v>99</v>
      </c>
      <c r="I8" s="566" t="s">
        <v>100</v>
      </c>
      <c r="J8" s="566" t="s">
        <v>101</v>
      </c>
      <c r="K8" s="590"/>
      <c r="L8" s="591"/>
    </row>
    <row r="9" spans="1:17" ht="12" customHeight="1" x14ac:dyDescent="0.2">
      <c r="A9" s="578"/>
      <c r="B9" s="579"/>
      <c r="C9" s="579"/>
      <c r="D9" s="579"/>
      <c r="E9" s="583"/>
      <c r="F9" s="567"/>
      <c r="G9" s="567"/>
      <c r="H9" s="567"/>
      <c r="I9" s="567"/>
      <c r="J9" s="567"/>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9841</v>
      </c>
      <c r="G11" s="114">
        <v>10193</v>
      </c>
      <c r="H11" s="114">
        <v>10067</v>
      </c>
      <c r="I11" s="114">
        <v>10137</v>
      </c>
      <c r="J11" s="140">
        <v>10098</v>
      </c>
      <c r="K11" s="114">
        <v>-257</v>
      </c>
      <c r="L11" s="116">
        <v>-2.5450584274113686</v>
      </c>
    </row>
    <row r="12" spans="1:17" s="110" customFormat="1" ht="24" customHeight="1" x14ac:dyDescent="0.2">
      <c r="A12" s="604" t="s">
        <v>185</v>
      </c>
      <c r="B12" s="605"/>
      <c r="C12" s="605"/>
      <c r="D12" s="606"/>
      <c r="E12" s="113">
        <v>41.08322324966975</v>
      </c>
      <c r="F12" s="115">
        <v>4043</v>
      </c>
      <c r="G12" s="114">
        <v>4182</v>
      </c>
      <c r="H12" s="114">
        <v>4083</v>
      </c>
      <c r="I12" s="114">
        <v>4130</v>
      </c>
      <c r="J12" s="140">
        <v>4088</v>
      </c>
      <c r="K12" s="114">
        <v>-45</v>
      </c>
      <c r="L12" s="116">
        <v>-1.1007827788649707</v>
      </c>
    </row>
    <row r="13" spans="1:17" s="110" customFormat="1" ht="15" customHeight="1" x14ac:dyDescent="0.2">
      <c r="A13" s="120"/>
      <c r="B13" s="612" t="s">
        <v>107</v>
      </c>
      <c r="C13" s="612"/>
      <c r="E13" s="113">
        <v>58.91677675033025</v>
      </c>
      <c r="F13" s="115">
        <v>5798</v>
      </c>
      <c r="G13" s="114">
        <v>6011</v>
      </c>
      <c r="H13" s="114">
        <v>5984</v>
      </c>
      <c r="I13" s="114">
        <v>6007</v>
      </c>
      <c r="J13" s="140">
        <v>6010</v>
      </c>
      <c r="K13" s="114">
        <v>-212</v>
      </c>
      <c r="L13" s="116">
        <v>-3.5274542429284526</v>
      </c>
    </row>
    <row r="14" spans="1:17" s="110" customFormat="1" ht="22.5" customHeight="1" x14ac:dyDescent="0.2">
      <c r="A14" s="604" t="s">
        <v>186</v>
      </c>
      <c r="B14" s="605"/>
      <c r="C14" s="605"/>
      <c r="D14" s="606"/>
      <c r="E14" s="113">
        <v>14.03312671476476</v>
      </c>
      <c r="F14" s="115">
        <v>1381</v>
      </c>
      <c r="G14" s="114">
        <v>1474</v>
      </c>
      <c r="H14" s="114">
        <v>1405</v>
      </c>
      <c r="I14" s="114">
        <v>1473</v>
      </c>
      <c r="J14" s="140">
        <v>1408</v>
      </c>
      <c r="K14" s="114">
        <v>-27</v>
      </c>
      <c r="L14" s="116">
        <v>-1.9176136363636365</v>
      </c>
    </row>
    <row r="15" spans="1:17" s="110" customFormat="1" ht="15" customHeight="1" x14ac:dyDescent="0.2">
      <c r="A15" s="120"/>
      <c r="B15" s="119"/>
      <c r="C15" s="258" t="s">
        <v>106</v>
      </c>
      <c r="E15" s="113">
        <v>47.863866763215064</v>
      </c>
      <c r="F15" s="115">
        <v>661</v>
      </c>
      <c r="G15" s="114">
        <v>703</v>
      </c>
      <c r="H15" s="114">
        <v>651</v>
      </c>
      <c r="I15" s="114">
        <v>682</v>
      </c>
      <c r="J15" s="140">
        <v>652</v>
      </c>
      <c r="K15" s="114">
        <v>9</v>
      </c>
      <c r="L15" s="116">
        <v>1.3803680981595092</v>
      </c>
    </row>
    <row r="16" spans="1:17" s="110" customFormat="1" ht="15" customHeight="1" x14ac:dyDescent="0.2">
      <c r="A16" s="120"/>
      <c r="B16" s="119"/>
      <c r="C16" s="258" t="s">
        <v>107</v>
      </c>
      <c r="E16" s="113">
        <v>52.136133236784936</v>
      </c>
      <c r="F16" s="115">
        <v>720</v>
      </c>
      <c r="G16" s="114">
        <v>771</v>
      </c>
      <c r="H16" s="114">
        <v>754</v>
      </c>
      <c r="I16" s="114">
        <v>791</v>
      </c>
      <c r="J16" s="140">
        <v>756</v>
      </c>
      <c r="K16" s="114">
        <v>-36</v>
      </c>
      <c r="L16" s="116">
        <v>-4.7619047619047619</v>
      </c>
    </row>
    <row r="17" spans="1:12" s="110" customFormat="1" ht="15" customHeight="1" x14ac:dyDescent="0.2">
      <c r="A17" s="120"/>
      <c r="B17" s="121" t="s">
        <v>109</v>
      </c>
      <c r="C17" s="258"/>
      <c r="E17" s="113">
        <v>49.324255665074688</v>
      </c>
      <c r="F17" s="115">
        <v>4854</v>
      </c>
      <c r="G17" s="114">
        <v>5047</v>
      </c>
      <c r="H17" s="114">
        <v>4989</v>
      </c>
      <c r="I17" s="114">
        <v>5000</v>
      </c>
      <c r="J17" s="140">
        <v>5069</v>
      </c>
      <c r="K17" s="114">
        <v>-215</v>
      </c>
      <c r="L17" s="116">
        <v>-4.2414677451173803</v>
      </c>
    </row>
    <row r="18" spans="1:12" s="110" customFormat="1" ht="15" customHeight="1" x14ac:dyDescent="0.2">
      <c r="A18" s="120"/>
      <c r="B18" s="119"/>
      <c r="C18" s="258" t="s">
        <v>106</v>
      </c>
      <c r="E18" s="113">
        <v>37.371240214256282</v>
      </c>
      <c r="F18" s="115">
        <v>1814</v>
      </c>
      <c r="G18" s="114">
        <v>1876</v>
      </c>
      <c r="H18" s="114">
        <v>1818</v>
      </c>
      <c r="I18" s="114">
        <v>1841</v>
      </c>
      <c r="J18" s="140">
        <v>1845</v>
      </c>
      <c r="K18" s="114">
        <v>-31</v>
      </c>
      <c r="L18" s="116">
        <v>-1.6802168021680217</v>
      </c>
    </row>
    <row r="19" spans="1:12" s="110" customFormat="1" ht="15" customHeight="1" x14ac:dyDescent="0.2">
      <c r="A19" s="120"/>
      <c r="B19" s="119"/>
      <c r="C19" s="258" t="s">
        <v>107</v>
      </c>
      <c r="E19" s="113">
        <v>62.628759785743718</v>
      </c>
      <c r="F19" s="115">
        <v>3040</v>
      </c>
      <c r="G19" s="114">
        <v>3171</v>
      </c>
      <c r="H19" s="114">
        <v>3171</v>
      </c>
      <c r="I19" s="114">
        <v>3159</v>
      </c>
      <c r="J19" s="140">
        <v>3224</v>
      </c>
      <c r="K19" s="114">
        <v>-184</v>
      </c>
      <c r="L19" s="116">
        <v>-5.7071960297766751</v>
      </c>
    </row>
    <row r="20" spans="1:12" s="110" customFormat="1" ht="15" customHeight="1" x14ac:dyDescent="0.2">
      <c r="A20" s="120"/>
      <c r="B20" s="121" t="s">
        <v>110</v>
      </c>
      <c r="C20" s="258"/>
      <c r="E20" s="113">
        <v>21.613657148663755</v>
      </c>
      <c r="F20" s="115">
        <v>2127</v>
      </c>
      <c r="G20" s="114">
        <v>2161</v>
      </c>
      <c r="H20" s="114">
        <v>2189</v>
      </c>
      <c r="I20" s="114">
        <v>2204</v>
      </c>
      <c r="J20" s="140">
        <v>2207</v>
      </c>
      <c r="K20" s="114">
        <v>-80</v>
      </c>
      <c r="L20" s="116">
        <v>-3.6248300860897147</v>
      </c>
    </row>
    <row r="21" spans="1:12" s="110" customFormat="1" ht="15" customHeight="1" x14ac:dyDescent="0.2">
      <c r="A21" s="120"/>
      <c r="B21" s="119"/>
      <c r="C21" s="258" t="s">
        <v>106</v>
      </c>
      <c r="E21" s="113">
        <v>37.282557592853784</v>
      </c>
      <c r="F21" s="115">
        <v>793</v>
      </c>
      <c r="G21" s="114">
        <v>807</v>
      </c>
      <c r="H21" s="114">
        <v>823</v>
      </c>
      <c r="I21" s="114">
        <v>835</v>
      </c>
      <c r="J21" s="140">
        <v>834</v>
      </c>
      <c r="K21" s="114">
        <v>-41</v>
      </c>
      <c r="L21" s="116">
        <v>-4.9160671462829733</v>
      </c>
    </row>
    <row r="22" spans="1:12" s="110" customFormat="1" ht="15" customHeight="1" x14ac:dyDescent="0.2">
      <c r="A22" s="120"/>
      <c r="B22" s="119"/>
      <c r="C22" s="258" t="s">
        <v>107</v>
      </c>
      <c r="E22" s="113">
        <v>62.717442407146216</v>
      </c>
      <c r="F22" s="115">
        <v>1334</v>
      </c>
      <c r="G22" s="114">
        <v>1354</v>
      </c>
      <c r="H22" s="114">
        <v>1366</v>
      </c>
      <c r="I22" s="114">
        <v>1369</v>
      </c>
      <c r="J22" s="140">
        <v>1373</v>
      </c>
      <c r="K22" s="114">
        <v>-39</v>
      </c>
      <c r="L22" s="116">
        <v>-2.8404952658412235</v>
      </c>
    </row>
    <row r="23" spans="1:12" s="110" customFormat="1" ht="15" customHeight="1" x14ac:dyDescent="0.2">
      <c r="A23" s="120"/>
      <c r="B23" s="121" t="s">
        <v>111</v>
      </c>
      <c r="C23" s="258"/>
      <c r="E23" s="113">
        <v>15.028960471496799</v>
      </c>
      <c r="F23" s="115">
        <v>1479</v>
      </c>
      <c r="G23" s="114">
        <v>1511</v>
      </c>
      <c r="H23" s="114">
        <v>1484</v>
      </c>
      <c r="I23" s="114">
        <v>1460</v>
      </c>
      <c r="J23" s="140">
        <v>1414</v>
      </c>
      <c r="K23" s="114">
        <v>65</v>
      </c>
      <c r="L23" s="116">
        <v>4.5968882602545973</v>
      </c>
    </row>
    <row r="24" spans="1:12" s="110" customFormat="1" ht="15" customHeight="1" x14ac:dyDescent="0.2">
      <c r="A24" s="120"/>
      <c r="B24" s="119"/>
      <c r="C24" s="258" t="s">
        <v>106</v>
      </c>
      <c r="E24" s="113">
        <v>52.400270453008787</v>
      </c>
      <c r="F24" s="115">
        <v>775</v>
      </c>
      <c r="G24" s="114">
        <v>796</v>
      </c>
      <c r="H24" s="114">
        <v>791</v>
      </c>
      <c r="I24" s="114">
        <v>772</v>
      </c>
      <c r="J24" s="140">
        <v>757</v>
      </c>
      <c r="K24" s="114">
        <v>18</v>
      </c>
      <c r="L24" s="116">
        <v>2.3778071334214004</v>
      </c>
    </row>
    <row r="25" spans="1:12" s="110" customFormat="1" ht="15" customHeight="1" x14ac:dyDescent="0.2">
      <c r="A25" s="120"/>
      <c r="B25" s="119"/>
      <c r="C25" s="258" t="s">
        <v>107</v>
      </c>
      <c r="E25" s="113">
        <v>47.599729546991213</v>
      </c>
      <c r="F25" s="115">
        <v>704</v>
      </c>
      <c r="G25" s="114">
        <v>715</v>
      </c>
      <c r="H25" s="114">
        <v>693</v>
      </c>
      <c r="I25" s="114">
        <v>688</v>
      </c>
      <c r="J25" s="140">
        <v>657</v>
      </c>
      <c r="K25" s="114">
        <v>47</v>
      </c>
      <c r="L25" s="116">
        <v>7.153729071537291</v>
      </c>
    </row>
    <row r="26" spans="1:12" s="110" customFormat="1" ht="15" customHeight="1" x14ac:dyDescent="0.2">
      <c r="A26" s="120"/>
      <c r="C26" s="121" t="s">
        <v>187</v>
      </c>
      <c r="D26" s="110" t="s">
        <v>188</v>
      </c>
      <c r="E26" s="113">
        <v>1.7071435829692105</v>
      </c>
      <c r="F26" s="115">
        <v>168</v>
      </c>
      <c r="G26" s="114">
        <v>170</v>
      </c>
      <c r="H26" s="114">
        <v>163</v>
      </c>
      <c r="I26" s="114">
        <v>141</v>
      </c>
      <c r="J26" s="140">
        <v>144</v>
      </c>
      <c r="K26" s="114">
        <v>24</v>
      </c>
      <c r="L26" s="116">
        <v>16.666666666666668</v>
      </c>
    </row>
    <row r="27" spans="1:12" s="110" customFormat="1" ht="15" customHeight="1" x14ac:dyDescent="0.2">
      <c r="A27" s="120"/>
      <c r="B27" s="119"/>
      <c r="D27" s="259" t="s">
        <v>106</v>
      </c>
      <c r="E27" s="113">
        <v>47.023809523809526</v>
      </c>
      <c r="F27" s="115">
        <v>79</v>
      </c>
      <c r="G27" s="114">
        <v>81</v>
      </c>
      <c r="H27" s="114">
        <v>77</v>
      </c>
      <c r="I27" s="114">
        <v>69</v>
      </c>
      <c r="J27" s="140">
        <v>74</v>
      </c>
      <c r="K27" s="114">
        <v>5</v>
      </c>
      <c r="L27" s="116">
        <v>6.756756756756757</v>
      </c>
    </row>
    <row r="28" spans="1:12" s="110" customFormat="1" ht="15" customHeight="1" x14ac:dyDescent="0.2">
      <c r="A28" s="120"/>
      <c r="B28" s="119"/>
      <c r="D28" s="259" t="s">
        <v>107</v>
      </c>
      <c r="E28" s="113">
        <v>52.976190476190474</v>
      </c>
      <c r="F28" s="115">
        <v>89</v>
      </c>
      <c r="G28" s="114">
        <v>89</v>
      </c>
      <c r="H28" s="114">
        <v>86</v>
      </c>
      <c r="I28" s="114">
        <v>72</v>
      </c>
      <c r="J28" s="140">
        <v>70</v>
      </c>
      <c r="K28" s="114">
        <v>19</v>
      </c>
      <c r="L28" s="116">
        <v>27.142857142857142</v>
      </c>
    </row>
    <row r="29" spans="1:12" s="110" customFormat="1" ht="24" customHeight="1" x14ac:dyDescent="0.2">
      <c r="A29" s="604" t="s">
        <v>189</v>
      </c>
      <c r="B29" s="605"/>
      <c r="C29" s="605"/>
      <c r="D29" s="606"/>
      <c r="E29" s="113">
        <v>84.280052840158518</v>
      </c>
      <c r="F29" s="115">
        <v>8294</v>
      </c>
      <c r="G29" s="114">
        <v>8608</v>
      </c>
      <c r="H29" s="114">
        <v>8565</v>
      </c>
      <c r="I29" s="114">
        <v>8589</v>
      </c>
      <c r="J29" s="140">
        <v>8586</v>
      </c>
      <c r="K29" s="114">
        <v>-292</v>
      </c>
      <c r="L29" s="116">
        <v>-3.4008851618914511</v>
      </c>
    </row>
    <row r="30" spans="1:12" s="110" customFormat="1" ht="15" customHeight="1" x14ac:dyDescent="0.2">
      <c r="A30" s="120"/>
      <c r="B30" s="119"/>
      <c r="C30" s="258" t="s">
        <v>106</v>
      </c>
      <c r="E30" s="113">
        <v>40.149505666747046</v>
      </c>
      <c r="F30" s="115">
        <v>3330</v>
      </c>
      <c r="G30" s="114">
        <v>3463</v>
      </c>
      <c r="H30" s="114">
        <v>3435</v>
      </c>
      <c r="I30" s="114">
        <v>3439</v>
      </c>
      <c r="J30" s="140">
        <v>3402</v>
      </c>
      <c r="K30" s="114">
        <v>-72</v>
      </c>
      <c r="L30" s="116">
        <v>-2.1164021164021163</v>
      </c>
    </row>
    <row r="31" spans="1:12" s="110" customFormat="1" ht="15" customHeight="1" x14ac:dyDescent="0.2">
      <c r="A31" s="120"/>
      <c r="B31" s="119"/>
      <c r="C31" s="258" t="s">
        <v>107</v>
      </c>
      <c r="E31" s="113">
        <v>59.850494333252954</v>
      </c>
      <c r="F31" s="115">
        <v>4964</v>
      </c>
      <c r="G31" s="114">
        <v>5145</v>
      </c>
      <c r="H31" s="114">
        <v>5130</v>
      </c>
      <c r="I31" s="114">
        <v>5150</v>
      </c>
      <c r="J31" s="140">
        <v>5184</v>
      </c>
      <c r="K31" s="114">
        <v>-220</v>
      </c>
      <c r="L31" s="116">
        <v>-4.2438271604938276</v>
      </c>
    </row>
    <row r="32" spans="1:12" s="110" customFormat="1" ht="15" customHeight="1" x14ac:dyDescent="0.2">
      <c r="A32" s="120"/>
      <c r="B32" s="119" t="s">
        <v>117</v>
      </c>
      <c r="C32" s="258"/>
      <c r="E32" s="113">
        <v>15.364292246722894</v>
      </c>
      <c r="F32" s="114">
        <v>1512</v>
      </c>
      <c r="G32" s="114">
        <v>1538</v>
      </c>
      <c r="H32" s="114">
        <v>1461</v>
      </c>
      <c r="I32" s="114">
        <v>1504</v>
      </c>
      <c r="J32" s="140">
        <v>1464</v>
      </c>
      <c r="K32" s="114">
        <v>48</v>
      </c>
      <c r="L32" s="116">
        <v>3.278688524590164</v>
      </c>
    </row>
    <row r="33" spans="1:12" s="110" customFormat="1" ht="15" customHeight="1" x14ac:dyDescent="0.2">
      <c r="A33" s="120"/>
      <c r="B33" s="119"/>
      <c r="C33" s="258" t="s">
        <v>106</v>
      </c>
      <c r="E33" s="113">
        <v>46.362433862433861</v>
      </c>
      <c r="F33" s="114">
        <v>701</v>
      </c>
      <c r="G33" s="114">
        <v>700</v>
      </c>
      <c r="H33" s="114">
        <v>632</v>
      </c>
      <c r="I33" s="114">
        <v>673</v>
      </c>
      <c r="J33" s="140">
        <v>667</v>
      </c>
      <c r="K33" s="114">
        <v>34</v>
      </c>
      <c r="L33" s="116">
        <v>5.0974512743628182</v>
      </c>
    </row>
    <row r="34" spans="1:12" s="110" customFormat="1" ht="15" customHeight="1" x14ac:dyDescent="0.2">
      <c r="A34" s="120"/>
      <c r="B34" s="119"/>
      <c r="C34" s="258" t="s">
        <v>107</v>
      </c>
      <c r="E34" s="113">
        <v>53.637566137566139</v>
      </c>
      <c r="F34" s="114">
        <v>811</v>
      </c>
      <c r="G34" s="114">
        <v>838</v>
      </c>
      <c r="H34" s="114">
        <v>829</v>
      </c>
      <c r="I34" s="114">
        <v>831</v>
      </c>
      <c r="J34" s="140">
        <v>797</v>
      </c>
      <c r="K34" s="114">
        <v>14</v>
      </c>
      <c r="L34" s="116">
        <v>1.7565872020075282</v>
      </c>
    </row>
    <row r="35" spans="1:12" s="110" customFormat="1" ht="24" customHeight="1" x14ac:dyDescent="0.2">
      <c r="A35" s="604" t="s">
        <v>192</v>
      </c>
      <c r="B35" s="605"/>
      <c r="C35" s="605"/>
      <c r="D35" s="606"/>
      <c r="E35" s="113">
        <v>20.160552789350675</v>
      </c>
      <c r="F35" s="114">
        <v>1984</v>
      </c>
      <c r="G35" s="114">
        <v>2020</v>
      </c>
      <c r="H35" s="114">
        <v>2015</v>
      </c>
      <c r="I35" s="114">
        <v>2023</v>
      </c>
      <c r="J35" s="114">
        <v>1963</v>
      </c>
      <c r="K35" s="318">
        <v>21</v>
      </c>
      <c r="L35" s="319">
        <v>1.0697911360163015</v>
      </c>
    </row>
    <row r="36" spans="1:12" s="110" customFormat="1" ht="15" customHeight="1" x14ac:dyDescent="0.2">
      <c r="A36" s="120"/>
      <c r="B36" s="119"/>
      <c r="C36" s="258" t="s">
        <v>106</v>
      </c>
      <c r="E36" s="113">
        <v>42.741935483870968</v>
      </c>
      <c r="F36" s="114">
        <v>848</v>
      </c>
      <c r="G36" s="114">
        <v>843</v>
      </c>
      <c r="H36" s="114">
        <v>815</v>
      </c>
      <c r="I36" s="114">
        <v>822</v>
      </c>
      <c r="J36" s="114">
        <v>790</v>
      </c>
      <c r="K36" s="318">
        <v>58</v>
      </c>
      <c r="L36" s="116">
        <v>7.3417721518987342</v>
      </c>
    </row>
    <row r="37" spans="1:12" s="110" customFormat="1" ht="15" customHeight="1" x14ac:dyDescent="0.2">
      <c r="A37" s="120"/>
      <c r="B37" s="119"/>
      <c r="C37" s="258" t="s">
        <v>107</v>
      </c>
      <c r="E37" s="113">
        <v>57.258064516129032</v>
      </c>
      <c r="F37" s="114">
        <v>1136</v>
      </c>
      <c r="G37" s="114">
        <v>1177</v>
      </c>
      <c r="H37" s="114">
        <v>1200</v>
      </c>
      <c r="I37" s="114">
        <v>1201</v>
      </c>
      <c r="J37" s="140">
        <v>1173</v>
      </c>
      <c r="K37" s="114">
        <v>-37</v>
      </c>
      <c r="L37" s="116">
        <v>-3.1543052003410059</v>
      </c>
    </row>
    <row r="38" spans="1:12" s="110" customFormat="1" ht="15" customHeight="1" x14ac:dyDescent="0.2">
      <c r="A38" s="120"/>
      <c r="B38" s="119" t="s">
        <v>328</v>
      </c>
      <c r="C38" s="258"/>
      <c r="E38" s="113">
        <v>46.631439894319684</v>
      </c>
      <c r="F38" s="114">
        <v>4589</v>
      </c>
      <c r="G38" s="114">
        <v>4709</v>
      </c>
      <c r="H38" s="114">
        <v>4665</v>
      </c>
      <c r="I38" s="114">
        <v>4640</v>
      </c>
      <c r="J38" s="140">
        <v>4619</v>
      </c>
      <c r="K38" s="114">
        <v>-30</v>
      </c>
      <c r="L38" s="116">
        <v>-0.64949123186836977</v>
      </c>
    </row>
    <row r="39" spans="1:12" s="110" customFormat="1" ht="15" customHeight="1" x14ac:dyDescent="0.2">
      <c r="A39" s="120"/>
      <c r="B39" s="119"/>
      <c r="C39" s="258" t="s">
        <v>106</v>
      </c>
      <c r="E39" s="113">
        <v>42.536500326868598</v>
      </c>
      <c r="F39" s="115">
        <v>1952</v>
      </c>
      <c r="G39" s="114">
        <v>2004</v>
      </c>
      <c r="H39" s="114">
        <v>1981</v>
      </c>
      <c r="I39" s="114">
        <v>1971</v>
      </c>
      <c r="J39" s="140">
        <v>1943</v>
      </c>
      <c r="K39" s="114">
        <v>9</v>
      </c>
      <c r="L39" s="116">
        <v>0.46320123520329387</v>
      </c>
    </row>
    <row r="40" spans="1:12" s="110" customFormat="1" ht="15" customHeight="1" x14ac:dyDescent="0.2">
      <c r="A40" s="120"/>
      <c r="B40" s="119"/>
      <c r="C40" s="258" t="s">
        <v>107</v>
      </c>
      <c r="E40" s="113">
        <v>57.463499673131402</v>
      </c>
      <c r="F40" s="115">
        <v>2637</v>
      </c>
      <c r="G40" s="114">
        <v>2705</v>
      </c>
      <c r="H40" s="114">
        <v>2684</v>
      </c>
      <c r="I40" s="114">
        <v>2669</v>
      </c>
      <c r="J40" s="140">
        <v>2676</v>
      </c>
      <c r="K40" s="114">
        <v>-39</v>
      </c>
      <c r="L40" s="116">
        <v>-1.4573991031390134</v>
      </c>
    </row>
    <row r="41" spans="1:12" s="110" customFormat="1" ht="15" customHeight="1" x14ac:dyDescent="0.2">
      <c r="A41" s="120"/>
      <c r="B41" s="320" t="s">
        <v>516</v>
      </c>
      <c r="C41" s="258"/>
      <c r="E41" s="113">
        <v>5.903871557768519</v>
      </c>
      <c r="F41" s="115">
        <v>581</v>
      </c>
      <c r="G41" s="114">
        <v>592</v>
      </c>
      <c r="H41" s="114">
        <v>564</v>
      </c>
      <c r="I41" s="114">
        <v>563</v>
      </c>
      <c r="J41" s="140">
        <v>556</v>
      </c>
      <c r="K41" s="114">
        <v>25</v>
      </c>
      <c r="L41" s="116">
        <v>4.4964028776978413</v>
      </c>
    </row>
    <row r="42" spans="1:12" s="110" customFormat="1" ht="15" customHeight="1" x14ac:dyDescent="0.2">
      <c r="A42" s="120"/>
      <c r="B42" s="119"/>
      <c r="C42" s="268" t="s">
        <v>106</v>
      </c>
      <c r="D42" s="182"/>
      <c r="E42" s="113">
        <v>48.537005163511189</v>
      </c>
      <c r="F42" s="115">
        <v>282</v>
      </c>
      <c r="G42" s="114">
        <v>292</v>
      </c>
      <c r="H42" s="114">
        <v>266</v>
      </c>
      <c r="I42" s="114">
        <v>265</v>
      </c>
      <c r="J42" s="140">
        <v>268</v>
      </c>
      <c r="K42" s="114">
        <v>14</v>
      </c>
      <c r="L42" s="116">
        <v>5.2238805970149258</v>
      </c>
    </row>
    <row r="43" spans="1:12" s="110" customFormat="1" ht="15" customHeight="1" x14ac:dyDescent="0.2">
      <c r="A43" s="120"/>
      <c r="B43" s="119"/>
      <c r="C43" s="268" t="s">
        <v>107</v>
      </c>
      <c r="D43" s="182"/>
      <c r="E43" s="113">
        <v>51.462994836488811</v>
      </c>
      <c r="F43" s="115">
        <v>299</v>
      </c>
      <c r="G43" s="114">
        <v>300</v>
      </c>
      <c r="H43" s="114">
        <v>298</v>
      </c>
      <c r="I43" s="114">
        <v>298</v>
      </c>
      <c r="J43" s="140">
        <v>288</v>
      </c>
      <c r="K43" s="114">
        <v>11</v>
      </c>
      <c r="L43" s="116">
        <v>3.8194444444444446</v>
      </c>
    </row>
    <row r="44" spans="1:12" s="110" customFormat="1" ht="15" customHeight="1" x14ac:dyDescent="0.2">
      <c r="A44" s="120"/>
      <c r="B44" s="119" t="s">
        <v>205</v>
      </c>
      <c r="C44" s="268"/>
      <c r="D44" s="182"/>
      <c r="E44" s="113">
        <v>27.30413575856112</v>
      </c>
      <c r="F44" s="115">
        <v>2687</v>
      </c>
      <c r="G44" s="114">
        <v>2872</v>
      </c>
      <c r="H44" s="114">
        <v>2823</v>
      </c>
      <c r="I44" s="114">
        <v>2911</v>
      </c>
      <c r="J44" s="140">
        <v>2960</v>
      </c>
      <c r="K44" s="114">
        <v>-273</v>
      </c>
      <c r="L44" s="116">
        <v>-9.2229729729729737</v>
      </c>
    </row>
    <row r="45" spans="1:12" s="110" customFormat="1" ht="15" customHeight="1" x14ac:dyDescent="0.2">
      <c r="A45" s="120"/>
      <c r="B45" s="119"/>
      <c r="C45" s="268" t="s">
        <v>106</v>
      </c>
      <c r="D45" s="182"/>
      <c r="E45" s="113">
        <v>35.764793449944179</v>
      </c>
      <c r="F45" s="115">
        <v>961</v>
      </c>
      <c r="G45" s="114">
        <v>1043</v>
      </c>
      <c r="H45" s="114">
        <v>1021</v>
      </c>
      <c r="I45" s="114">
        <v>1072</v>
      </c>
      <c r="J45" s="140">
        <v>1087</v>
      </c>
      <c r="K45" s="114">
        <v>-126</v>
      </c>
      <c r="L45" s="116">
        <v>-11.591536338546458</v>
      </c>
    </row>
    <row r="46" spans="1:12" s="110" customFormat="1" ht="15" customHeight="1" x14ac:dyDescent="0.2">
      <c r="A46" s="123"/>
      <c r="B46" s="124"/>
      <c r="C46" s="260" t="s">
        <v>107</v>
      </c>
      <c r="D46" s="261"/>
      <c r="E46" s="125">
        <v>64.235206550055821</v>
      </c>
      <c r="F46" s="143">
        <v>1726</v>
      </c>
      <c r="G46" s="144">
        <v>1829</v>
      </c>
      <c r="H46" s="144">
        <v>1802</v>
      </c>
      <c r="I46" s="144">
        <v>1839</v>
      </c>
      <c r="J46" s="145">
        <v>1873</v>
      </c>
      <c r="K46" s="144">
        <v>-147</v>
      </c>
      <c r="L46" s="146">
        <v>-7.8483715963694607</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5"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19"/>
      <c r="B53" s="619"/>
      <c r="C53" s="619"/>
      <c r="D53" s="619"/>
      <c r="E53" s="619"/>
      <c r="F53" s="619"/>
      <c r="G53" s="619"/>
      <c r="H53" s="619"/>
      <c r="I53" s="619"/>
      <c r="J53" s="619"/>
      <c r="K53" s="619"/>
      <c r="L53" s="619"/>
    </row>
    <row r="54" spans="1:12" ht="21" customHeight="1" x14ac:dyDescent="0.2">
      <c r="A54" s="602"/>
      <c r="B54" s="602"/>
      <c r="C54" s="602"/>
      <c r="D54" s="602"/>
      <c r="E54" s="602"/>
      <c r="F54" s="602"/>
      <c r="G54" s="602"/>
      <c r="H54" s="602"/>
      <c r="I54" s="602"/>
      <c r="J54" s="602"/>
      <c r="K54" s="602"/>
      <c r="L54" s="602"/>
    </row>
    <row r="55" spans="1:12" ht="12.75" customHeight="1" x14ac:dyDescent="0.2"/>
  </sheetData>
  <mergeCells count="21">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 ref="A35:D35"/>
    <mergeCell ref="A51:L51"/>
    <mergeCell ref="A52:L52"/>
    <mergeCell ref="A53:L53"/>
    <mergeCell ref="A54:L5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66" t="s">
        <v>97</v>
      </c>
      <c r="E8" s="566" t="s">
        <v>98</v>
      </c>
      <c r="F8" s="566" t="s">
        <v>99</v>
      </c>
      <c r="G8" s="566" t="s">
        <v>100</v>
      </c>
      <c r="H8" s="566" t="s">
        <v>101</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9841</v>
      </c>
      <c r="E11" s="114">
        <v>10193</v>
      </c>
      <c r="F11" s="114">
        <v>10067</v>
      </c>
      <c r="G11" s="114">
        <v>10137</v>
      </c>
      <c r="H11" s="140">
        <v>10098</v>
      </c>
      <c r="I11" s="115">
        <v>-257</v>
      </c>
      <c r="J11" s="116">
        <v>-2.5450584274113686</v>
      </c>
    </row>
    <row r="12" spans="1:15" s="110" customFormat="1" ht="24.95" customHeight="1" x14ac:dyDescent="0.2">
      <c r="A12" s="193" t="s">
        <v>132</v>
      </c>
      <c r="B12" s="194" t="s">
        <v>133</v>
      </c>
      <c r="C12" s="113">
        <v>0.15242353419367952</v>
      </c>
      <c r="D12" s="115">
        <v>15</v>
      </c>
      <c r="E12" s="114">
        <v>16</v>
      </c>
      <c r="F12" s="114">
        <v>23</v>
      </c>
      <c r="G12" s="114">
        <v>30</v>
      </c>
      <c r="H12" s="140">
        <v>17</v>
      </c>
      <c r="I12" s="115">
        <v>-2</v>
      </c>
      <c r="J12" s="116">
        <v>-11.764705882352942</v>
      </c>
    </row>
    <row r="13" spans="1:15" s="110" customFormat="1" ht="24.95" customHeight="1" x14ac:dyDescent="0.2">
      <c r="A13" s="193" t="s">
        <v>134</v>
      </c>
      <c r="B13" s="199" t="s">
        <v>214</v>
      </c>
      <c r="C13" s="113">
        <v>1.3006808251193984</v>
      </c>
      <c r="D13" s="115">
        <v>128</v>
      </c>
      <c r="E13" s="114">
        <v>133</v>
      </c>
      <c r="F13" s="114">
        <v>134</v>
      </c>
      <c r="G13" s="114">
        <v>129</v>
      </c>
      <c r="H13" s="140">
        <v>128</v>
      </c>
      <c r="I13" s="115">
        <v>0</v>
      </c>
      <c r="J13" s="116">
        <v>0</v>
      </c>
    </row>
    <row r="14" spans="1:15" s="287" customFormat="1" ht="24.95" customHeight="1" x14ac:dyDescent="0.2">
      <c r="A14" s="193" t="s">
        <v>215</v>
      </c>
      <c r="B14" s="199" t="s">
        <v>137</v>
      </c>
      <c r="C14" s="113">
        <v>4.5523828879178945</v>
      </c>
      <c r="D14" s="115">
        <v>448</v>
      </c>
      <c r="E14" s="114">
        <v>462</v>
      </c>
      <c r="F14" s="114">
        <v>434</v>
      </c>
      <c r="G14" s="114">
        <v>453</v>
      </c>
      <c r="H14" s="140">
        <v>449</v>
      </c>
      <c r="I14" s="115">
        <v>-1</v>
      </c>
      <c r="J14" s="116">
        <v>-0.22271714922048999</v>
      </c>
      <c r="K14" s="110"/>
      <c r="L14" s="110"/>
      <c r="M14" s="110"/>
      <c r="N14" s="110"/>
      <c r="O14" s="110"/>
    </row>
    <row r="15" spans="1:15" s="110" customFormat="1" ht="24.95" customHeight="1" x14ac:dyDescent="0.2">
      <c r="A15" s="193" t="s">
        <v>216</v>
      </c>
      <c r="B15" s="199" t="s">
        <v>217</v>
      </c>
      <c r="C15" s="113">
        <v>2.4997459607763437</v>
      </c>
      <c r="D15" s="115">
        <v>246</v>
      </c>
      <c r="E15" s="114">
        <v>255</v>
      </c>
      <c r="F15" s="114">
        <v>222</v>
      </c>
      <c r="G15" s="114">
        <v>238</v>
      </c>
      <c r="H15" s="140">
        <v>242</v>
      </c>
      <c r="I15" s="115">
        <v>4</v>
      </c>
      <c r="J15" s="116">
        <v>1.6528925619834711</v>
      </c>
    </row>
    <row r="16" spans="1:15" s="287" customFormat="1" ht="24.95" customHeight="1" x14ac:dyDescent="0.2">
      <c r="A16" s="193" t="s">
        <v>218</v>
      </c>
      <c r="B16" s="199" t="s">
        <v>141</v>
      </c>
      <c r="C16" s="113">
        <v>1.5648816177217761</v>
      </c>
      <c r="D16" s="115">
        <v>154</v>
      </c>
      <c r="E16" s="114">
        <v>161</v>
      </c>
      <c r="F16" s="114">
        <v>168</v>
      </c>
      <c r="G16" s="114">
        <v>170</v>
      </c>
      <c r="H16" s="140">
        <v>161</v>
      </c>
      <c r="I16" s="115">
        <v>-7</v>
      </c>
      <c r="J16" s="116">
        <v>-4.3478260869565215</v>
      </c>
      <c r="K16" s="110"/>
      <c r="L16" s="110"/>
      <c r="M16" s="110"/>
      <c r="N16" s="110"/>
      <c r="O16" s="110"/>
    </row>
    <row r="17" spans="1:15" s="110" customFormat="1" ht="24.95" customHeight="1" x14ac:dyDescent="0.2">
      <c r="A17" s="193" t="s">
        <v>142</v>
      </c>
      <c r="B17" s="199" t="s">
        <v>220</v>
      </c>
      <c r="C17" s="113">
        <v>0.48775530941977441</v>
      </c>
      <c r="D17" s="115">
        <v>48</v>
      </c>
      <c r="E17" s="114">
        <v>46</v>
      </c>
      <c r="F17" s="114">
        <v>44</v>
      </c>
      <c r="G17" s="114">
        <v>45</v>
      </c>
      <c r="H17" s="140">
        <v>46</v>
      </c>
      <c r="I17" s="115">
        <v>2</v>
      </c>
      <c r="J17" s="116">
        <v>4.3478260869565215</v>
      </c>
    </row>
    <row r="18" spans="1:15" s="287" customFormat="1" ht="24.95" customHeight="1" x14ac:dyDescent="0.2">
      <c r="A18" s="201" t="s">
        <v>144</v>
      </c>
      <c r="B18" s="202" t="s">
        <v>145</v>
      </c>
      <c r="C18" s="113">
        <v>5.7616095925210855</v>
      </c>
      <c r="D18" s="115">
        <v>567</v>
      </c>
      <c r="E18" s="114">
        <v>570</v>
      </c>
      <c r="F18" s="114">
        <v>559</v>
      </c>
      <c r="G18" s="114">
        <v>573</v>
      </c>
      <c r="H18" s="140">
        <v>528</v>
      </c>
      <c r="I18" s="115">
        <v>39</v>
      </c>
      <c r="J18" s="116">
        <v>7.3863636363636367</v>
      </c>
      <c r="K18" s="110"/>
      <c r="L18" s="110"/>
      <c r="M18" s="110"/>
      <c r="N18" s="110"/>
      <c r="O18" s="110"/>
    </row>
    <row r="19" spans="1:15" s="110" customFormat="1" ht="24.95" customHeight="1" x14ac:dyDescent="0.2">
      <c r="A19" s="193" t="s">
        <v>146</v>
      </c>
      <c r="B19" s="199" t="s">
        <v>147</v>
      </c>
      <c r="C19" s="113">
        <v>18.422924499542731</v>
      </c>
      <c r="D19" s="115">
        <v>1813</v>
      </c>
      <c r="E19" s="114">
        <v>1855</v>
      </c>
      <c r="F19" s="114">
        <v>1828</v>
      </c>
      <c r="G19" s="114">
        <v>1845</v>
      </c>
      <c r="H19" s="140">
        <v>1855</v>
      </c>
      <c r="I19" s="115">
        <v>-42</v>
      </c>
      <c r="J19" s="116">
        <v>-2.2641509433962264</v>
      </c>
    </row>
    <row r="20" spans="1:15" s="287" customFormat="1" ht="24.95" customHeight="1" x14ac:dyDescent="0.2">
      <c r="A20" s="193" t="s">
        <v>148</v>
      </c>
      <c r="B20" s="199" t="s">
        <v>149</v>
      </c>
      <c r="C20" s="113">
        <v>6.7167970734681433</v>
      </c>
      <c r="D20" s="115">
        <v>661</v>
      </c>
      <c r="E20" s="114">
        <v>670</v>
      </c>
      <c r="F20" s="114">
        <v>690</v>
      </c>
      <c r="G20" s="114">
        <v>672</v>
      </c>
      <c r="H20" s="140">
        <v>685</v>
      </c>
      <c r="I20" s="115">
        <v>-24</v>
      </c>
      <c r="J20" s="116">
        <v>-3.5036496350364965</v>
      </c>
      <c r="K20" s="110"/>
      <c r="L20" s="110"/>
      <c r="M20" s="110"/>
      <c r="N20" s="110"/>
      <c r="O20" s="110"/>
    </row>
    <row r="21" spans="1:15" s="110" customFormat="1" ht="24.95" customHeight="1" x14ac:dyDescent="0.2">
      <c r="A21" s="201" t="s">
        <v>150</v>
      </c>
      <c r="B21" s="202" t="s">
        <v>151</v>
      </c>
      <c r="C21" s="113">
        <v>8.9625038105883554</v>
      </c>
      <c r="D21" s="115">
        <v>882</v>
      </c>
      <c r="E21" s="114">
        <v>997</v>
      </c>
      <c r="F21" s="114">
        <v>986</v>
      </c>
      <c r="G21" s="114">
        <v>1033</v>
      </c>
      <c r="H21" s="140">
        <v>1003</v>
      </c>
      <c r="I21" s="115">
        <v>-121</v>
      </c>
      <c r="J21" s="116">
        <v>-12.063808574277168</v>
      </c>
    </row>
    <row r="22" spans="1:15" s="110" customFormat="1" ht="24.95" customHeight="1" x14ac:dyDescent="0.2">
      <c r="A22" s="201" t="s">
        <v>152</v>
      </c>
      <c r="B22" s="199" t="s">
        <v>153</v>
      </c>
      <c r="C22" s="113">
        <v>1.1990651356569455</v>
      </c>
      <c r="D22" s="115">
        <v>118</v>
      </c>
      <c r="E22" s="114">
        <v>129</v>
      </c>
      <c r="F22" s="114">
        <v>125</v>
      </c>
      <c r="G22" s="114">
        <v>111</v>
      </c>
      <c r="H22" s="140">
        <v>150</v>
      </c>
      <c r="I22" s="115">
        <v>-32</v>
      </c>
      <c r="J22" s="116">
        <v>-21.333333333333332</v>
      </c>
    </row>
    <row r="23" spans="1:15" s="110" customFormat="1" ht="24.95" customHeight="1" x14ac:dyDescent="0.2">
      <c r="A23" s="193" t="s">
        <v>154</v>
      </c>
      <c r="B23" s="199" t="s">
        <v>155</v>
      </c>
      <c r="C23" s="113">
        <v>0.84341022253835995</v>
      </c>
      <c r="D23" s="115">
        <v>83</v>
      </c>
      <c r="E23" s="114">
        <v>84</v>
      </c>
      <c r="F23" s="114">
        <v>88</v>
      </c>
      <c r="G23" s="114">
        <v>97</v>
      </c>
      <c r="H23" s="140">
        <v>91</v>
      </c>
      <c r="I23" s="115">
        <v>-8</v>
      </c>
      <c r="J23" s="116">
        <v>-8.791208791208792</v>
      </c>
    </row>
    <row r="24" spans="1:15" s="110" customFormat="1" ht="24.95" customHeight="1" x14ac:dyDescent="0.2">
      <c r="A24" s="193" t="s">
        <v>156</v>
      </c>
      <c r="B24" s="199" t="s">
        <v>221</v>
      </c>
      <c r="C24" s="113">
        <v>9.8059140331267152</v>
      </c>
      <c r="D24" s="115">
        <v>965</v>
      </c>
      <c r="E24" s="114">
        <v>961</v>
      </c>
      <c r="F24" s="114">
        <v>959</v>
      </c>
      <c r="G24" s="114">
        <v>968</v>
      </c>
      <c r="H24" s="140">
        <v>979</v>
      </c>
      <c r="I24" s="115">
        <v>-14</v>
      </c>
      <c r="J24" s="116">
        <v>-1.4300306435137895</v>
      </c>
    </row>
    <row r="25" spans="1:15" s="110" customFormat="1" ht="24.95" customHeight="1" x14ac:dyDescent="0.2">
      <c r="A25" s="193" t="s">
        <v>222</v>
      </c>
      <c r="B25" s="204" t="s">
        <v>159</v>
      </c>
      <c r="C25" s="113">
        <v>10.181892084137791</v>
      </c>
      <c r="D25" s="115">
        <v>1002</v>
      </c>
      <c r="E25" s="114">
        <v>1029</v>
      </c>
      <c r="F25" s="114">
        <v>963</v>
      </c>
      <c r="G25" s="114">
        <v>975</v>
      </c>
      <c r="H25" s="140">
        <v>953</v>
      </c>
      <c r="I25" s="115">
        <v>49</v>
      </c>
      <c r="J25" s="116">
        <v>5.1416579223504719</v>
      </c>
    </row>
    <row r="26" spans="1:15" s="110" customFormat="1" ht="24.95" customHeight="1" x14ac:dyDescent="0.2">
      <c r="A26" s="201">
        <v>782.78300000000002</v>
      </c>
      <c r="B26" s="203" t="s">
        <v>160</v>
      </c>
      <c r="C26" s="113">
        <v>0.1625851031399248</v>
      </c>
      <c r="D26" s="115">
        <v>16</v>
      </c>
      <c r="E26" s="114">
        <v>15</v>
      </c>
      <c r="F26" s="114">
        <v>11</v>
      </c>
      <c r="G26" s="114">
        <v>12</v>
      </c>
      <c r="H26" s="140">
        <v>12</v>
      </c>
      <c r="I26" s="115">
        <v>4</v>
      </c>
      <c r="J26" s="116">
        <v>33.333333333333336</v>
      </c>
    </row>
    <row r="27" spans="1:15" s="110" customFormat="1" ht="24.95" customHeight="1" x14ac:dyDescent="0.2">
      <c r="A27" s="193" t="s">
        <v>161</v>
      </c>
      <c r="B27" s="199" t="s">
        <v>162</v>
      </c>
      <c r="C27" s="113">
        <v>0.34549334417234023</v>
      </c>
      <c r="D27" s="115">
        <v>34</v>
      </c>
      <c r="E27" s="114">
        <v>34</v>
      </c>
      <c r="F27" s="114">
        <v>26</v>
      </c>
      <c r="G27" s="114">
        <v>27</v>
      </c>
      <c r="H27" s="140">
        <v>24</v>
      </c>
      <c r="I27" s="115">
        <v>10</v>
      </c>
      <c r="J27" s="116">
        <v>41.666666666666664</v>
      </c>
    </row>
    <row r="28" spans="1:15" s="110" customFormat="1" ht="24.95" customHeight="1" x14ac:dyDescent="0.2">
      <c r="A28" s="193" t="s">
        <v>163</v>
      </c>
      <c r="B28" s="199" t="s">
        <v>164</v>
      </c>
      <c r="C28" s="113">
        <v>2.4387765470988723</v>
      </c>
      <c r="D28" s="115">
        <v>240</v>
      </c>
      <c r="E28" s="114">
        <v>240</v>
      </c>
      <c r="F28" s="114">
        <v>237</v>
      </c>
      <c r="G28" s="114">
        <v>211</v>
      </c>
      <c r="H28" s="140">
        <v>211</v>
      </c>
      <c r="I28" s="115">
        <v>29</v>
      </c>
      <c r="J28" s="116">
        <v>13.744075829383887</v>
      </c>
    </row>
    <row r="29" spans="1:15" s="110" customFormat="1" ht="24.95" customHeight="1" x14ac:dyDescent="0.2">
      <c r="A29" s="193">
        <v>86</v>
      </c>
      <c r="B29" s="199" t="s">
        <v>165</v>
      </c>
      <c r="C29" s="113">
        <v>7.7634386749314093</v>
      </c>
      <c r="D29" s="115">
        <v>764</v>
      </c>
      <c r="E29" s="114">
        <v>767</v>
      </c>
      <c r="F29" s="114">
        <v>782</v>
      </c>
      <c r="G29" s="114">
        <v>785</v>
      </c>
      <c r="H29" s="140">
        <v>794</v>
      </c>
      <c r="I29" s="115">
        <v>-30</v>
      </c>
      <c r="J29" s="116">
        <v>-3.7783375314861463</v>
      </c>
    </row>
    <row r="30" spans="1:15" s="110" customFormat="1" ht="24.95" customHeight="1" x14ac:dyDescent="0.2">
      <c r="A30" s="193">
        <v>87.88</v>
      </c>
      <c r="B30" s="204" t="s">
        <v>166</v>
      </c>
      <c r="C30" s="113">
        <v>6.7777664871456151</v>
      </c>
      <c r="D30" s="115">
        <v>667</v>
      </c>
      <c r="E30" s="114">
        <v>679</v>
      </c>
      <c r="F30" s="114">
        <v>688</v>
      </c>
      <c r="G30" s="114">
        <v>717</v>
      </c>
      <c r="H30" s="140">
        <v>709</v>
      </c>
      <c r="I30" s="115">
        <v>-42</v>
      </c>
      <c r="J30" s="116">
        <v>-5.9238363892806767</v>
      </c>
    </row>
    <row r="31" spans="1:15" s="110" customFormat="1" ht="24.95" customHeight="1" x14ac:dyDescent="0.2">
      <c r="A31" s="193" t="s">
        <v>167</v>
      </c>
      <c r="B31" s="199" t="s">
        <v>168</v>
      </c>
      <c r="C31" s="113">
        <v>14.612336144700741</v>
      </c>
      <c r="D31" s="115">
        <v>1438</v>
      </c>
      <c r="E31" s="114">
        <v>1552</v>
      </c>
      <c r="F31" s="114">
        <v>1534</v>
      </c>
      <c r="G31" s="114">
        <v>1499</v>
      </c>
      <c r="H31" s="140">
        <v>1510</v>
      </c>
      <c r="I31" s="115">
        <v>-72</v>
      </c>
      <c r="J31" s="116">
        <v>-4.7682119205298017</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0.15242353419367952</v>
      </c>
      <c r="D34" s="115">
        <v>15</v>
      </c>
      <c r="E34" s="114">
        <v>16</v>
      </c>
      <c r="F34" s="114">
        <v>23</v>
      </c>
      <c r="G34" s="114">
        <v>30</v>
      </c>
      <c r="H34" s="140">
        <v>17</v>
      </c>
      <c r="I34" s="115">
        <v>-2</v>
      </c>
      <c r="J34" s="116">
        <v>-11.764705882352942</v>
      </c>
    </row>
    <row r="35" spans="1:10" s="110" customFormat="1" ht="24.95" customHeight="1" x14ac:dyDescent="0.2">
      <c r="A35" s="292" t="s">
        <v>171</v>
      </c>
      <c r="B35" s="293" t="s">
        <v>172</v>
      </c>
      <c r="C35" s="113">
        <v>11.614673305558378</v>
      </c>
      <c r="D35" s="115">
        <v>1143</v>
      </c>
      <c r="E35" s="114">
        <v>1165</v>
      </c>
      <c r="F35" s="114">
        <v>1127</v>
      </c>
      <c r="G35" s="114">
        <v>1155</v>
      </c>
      <c r="H35" s="140">
        <v>1105</v>
      </c>
      <c r="I35" s="115">
        <v>38</v>
      </c>
      <c r="J35" s="116">
        <v>3.4389140271493215</v>
      </c>
    </row>
    <row r="36" spans="1:10" s="110" customFormat="1" ht="24.95" customHeight="1" x14ac:dyDescent="0.2">
      <c r="A36" s="294" t="s">
        <v>173</v>
      </c>
      <c r="B36" s="295" t="s">
        <v>174</v>
      </c>
      <c r="C36" s="125">
        <v>88.232903160247943</v>
      </c>
      <c r="D36" s="143">
        <v>8683</v>
      </c>
      <c r="E36" s="144">
        <v>9012</v>
      </c>
      <c r="F36" s="144">
        <v>8917</v>
      </c>
      <c r="G36" s="144">
        <v>8952</v>
      </c>
      <c r="H36" s="145">
        <v>8976</v>
      </c>
      <c r="I36" s="143">
        <v>-293</v>
      </c>
      <c r="J36" s="146">
        <v>-3.2642602495543671</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66" t="s">
        <v>97</v>
      </c>
      <c r="F8" s="566" t="s">
        <v>98</v>
      </c>
      <c r="G8" s="566" t="s">
        <v>99</v>
      </c>
      <c r="H8" s="566" t="s">
        <v>100</v>
      </c>
      <c r="I8" s="566" t="s">
        <v>101</v>
      </c>
      <c r="J8" s="590"/>
      <c r="K8" s="591"/>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9841</v>
      </c>
      <c r="F11" s="264">
        <v>10193</v>
      </c>
      <c r="G11" s="264">
        <v>10067</v>
      </c>
      <c r="H11" s="264">
        <v>10137</v>
      </c>
      <c r="I11" s="265">
        <v>10098</v>
      </c>
      <c r="J11" s="263">
        <v>-257</v>
      </c>
      <c r="K11" s="266">
        <v>-2.5450584274113686</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42.505842902144089</v>
      </c>
      <c r="E13" s="115">
        <v>4183</v>
      </c>
      <c r="F13" s="114">
        <v>4295</v>
      </c>
      <c r="G13" s="114">
        <v>4290</v>
      </c>
      <c r="H13" s="114">
        <v>4413</v>
      </c>
      <c r="I13" s="140">
        <v>4388</v>
      </c>
      <c r="J13" s="115">
        <v>-205</v>
      </c>
      <c r="K13" s="116">
        <v>-4.6718322698268002</v>
      </c>
    </row>
    <row r="14" spans="1:15" ht="15.95" customHeight="1" x14ac:dyDescent="0.2">
      <c r="A14" s="306" t="s">
        <v>230</v>
      </c>
      <c r="B14" s="307"/>
      <c r="C14" s="308"/>
      <c r="D14" s="113">
        <v>45.361243776039018</v>
      </c>
      <c r="E14" s="115">
        <v>4464</v>
      </c>
      <c r="F14" s="114">
        <v>4641</v>
      </c>
      <c r="G14" s="114">
        <v>4557</v>
      </c>
      <c r="H14" s="114">
        <v>4526</v>
      </c>
      <c r="I14" s="140">
        <v>4510</v>
      </c>
      <c r="J14" s="115">
        <v>-46</v>
      </c>
      <c r="K14" s="116">
        <v>-1.0199556541019956</v>
      </c>
    </row>
    <row r="15" spans="1:15" ht="15.95" customHeight="1" x14ac:dyDescent="0.2">
      <c r="A15" s="306" t="s">
        <v>231</v>
      </c>
      <c r="B15" s="307"/>
      <c r="C15" s="308"/>
      <c r="D15" s="113">
        <v>5.4364393862412355</v>
      </c>
      <c r="E15" s="115">
        <v>535</v>
      </c>
      <c r="F15" s="114">
        <v>561</v>
      </c>
      <c r="G15" s="114">
        <v>556</v>
      </c>
      <c r="H15" s="114">
        <v>519</v>
      </c>
      <c r="I15" s="140">
        <v>527</v>
      </c>
      <c r="J15" s="115">
        <v>8</v>
      </c>
      <c r="K15" s="116">
        <v>1.5180265654648957</v>
      </c>
    </row>
    <row r="16" spans="1:15" ht="15.95" customHeight="1" x14ac:dyDescent="0.2">
      <c r="A16" s="306" t="s">
        <v>232</v>
      </c>
      <c r="B16" s="307"/>
      <c r="C16" s="308"/>
      <c r="D16" s="113">
        <v>2.3066761507976832</v>
      </c>
      <c r="E16" s="115">
        <v>227</v>
      </c>
      <c r="F16" s="114">
        <v>239</v>
      </c>
      <c r="G16" s="114">
        <v>227</v>
      </c>
      <c r="H16" s="114">
        <v>227</v>
      </c>
      <c r="I16" s="140">
        <v>230</v>
      </c>
      <c r="J16" s="115">
        <v>-3</v>
      </c>
      <c r="K16" s="116">
        <v>-1.3043478260869565</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0.203231378924906</v>
      </c>
      <c r="E18" s="115">
        <v>20</v>
      </c>
      <c r="F18" s="114">
        <v>24</v>
      </c>
      <c r="G18" s="114">
        <v>32</v>
      </c>
      <c r="H18" s="114">
        <v>40</v>
      </c>
      <c r="I18" s="140">
        <v>26</v>
      </c>
      <c r="J18" s="115">
        <v>-6</v>
      </c>
      <c r="K18" s="116">
        <v>-23.076923076923077</v>
      </c>
    </row>
    <row r="19" spans="1:11" ht="14.1" customHeight="1" x14ac:dyDescent="0.2">
      <c r="A19" s="306" t="s">
        <v>235</v>
      </c>
      <c r="B19" s="307" t="s">
        <v>236</v>
      </c>
      <c r="C19" s="308"/>
      <c r="D19" s="113">
        <v>0.101615689462453</v>
      </c>
      <c r="E19" s="115">
        <v>10</v>
      </c>
      <c r="F19" s="114">
        <v>12</v>
      </c>
      <c r="G19" s="114">
        <v>20</v>
      </c>
      <c r="H19" s="114">
        <v>27</v>
      </c>
      <c r="I19" s="140">
        <v>13</v>
      </c>
      <c r="J19" s="115">
        <v>-3</v>
      </c>
      <c r="K19" s="116">
        <v>-23.076923076923077</v>
      </c>
    </row>
    <row r="20" spans="1:11" ht="14.1" customHeight="1" x14ac:dyDescent="0.2">
      <c r="A20" s="306">
        <v>12</v>
      </c>
      <c r="B20" s="307" t="s">
        <v>237</v>
      </c>
      <c r="C20" s="308"/>
      <c r="D20" s="113">
        <v>1.3921349456356062</v>
      </c>
      <c r="E20" s="115">
        <v>137</v>
      </c>
      <c r="F20" s="114">
        <v>138</v>
      </c>
      <c r="G20" s="114">
        <v>134</v>
      </c>
      <c r="H20" s="114">
        <v>142</v>
      </c>
      <c r="I20" s="140">
        <v>139</v>
      </c>
      <c r="J20" s="115">
        <v>-2</v>
      </c>
      <c r="K20" s="116">
        <v>-1.4388489208633093</v>
      </c>
    </row>
    <row r="21" spans="1:11" ht="14.1" customHeight="1" x14ac:dyDescent="0.2">
      <c r="A21" s="306">
        <v>21</v>
      </c>
      <c r="B21" s="307" t="s">
        <v>238</v>
      </c>
      <c r="C21" s="308"/>
      <c r="D21" s="113">
        <v>0.93486434305456767</v>
      </c>
      <c r="E21" s="115">
        <v>92</v>
      </c>
      <c r="F21" s="114">
        <v>99</v>
      </c>
      <c r="G21" s="114">
        <v>99</v>
      </c>
      <c r="H21" s="114">
        <v>94</v>
      </c>
      <c r="I21" s="140">
        <v>92</v>
      </c>
      <c r="J21" s="115">
        <v>0</v>
      </c>
      <c r="K21" s="116">
        <v>0</v>
      </c>
    </row>
    <row r="22" spans="1:11" ht="14.1" customHeight="1" x14ac:dyDescent="0.2">
      <c r="A22" s="306">
        <v>22</v>
      </c>
      <c r="B22" s="307" t="s">
        <v>239</v>
      </c>
      <c r="C22" s="308"/>
      <c r="D22" s="113">
        <v>0.33533177522609492</v>
      </c>
      <c r="E22" s="115">
        <v>33</v>
      </c>
      <c r="F22" s="114">
        <v>35</v>
      </c>
      <c r="G22" s="114">
        <v>36</v>
      </c>
      <c r="H22" s="114">
        <v>34</v>
      </c>
      <c r="I22" s="140">
        <v>35</v>
      </c>
      <c r="J22" s="115">
        <v>-2</v>
      </c>
      <c r="K22" s="116">
        <v>-5.7142857142857144</v>
      </c>
    </row>
    <row r="23" spans="1:11" ht="14.1" customHeight="1" x14ac:dyDescent="0.2">
      <c r="A23" s="306">
        <v>23</v>
      </c>
      <c r="B23" s="307" t="s">
        <v>240</v>
      </c>
      <c r="C23" s="308"/>
      <c r="D23" s="113">
        <v>0.1829082410324154</v>
      </c>
      <c r="E23" s="115">
        <v>18</v>
      </c>
      <c r="F23" s="114">
        <v>24</v>
      </c>
      <c r="G23" s="114">
        <v>21</v>
      </c>
      <c r="H23" s="114">
        <v>23</v>
      </c>
      <c r="I23" s="140">
        <v>24</v>
      </c>
      <c r="J23" s="115">
        <v>-6</v>
      </c>
      <c r="K23" s="116">
        <v>-25</v>
      </c>
    </row>
    <row r="24" spans="1:11" ht="14.1" customHeight="1" x14ac:dyDescent="0.2">
      <c r="A24" s="306">
        <v>24</v>
      </c>
      <c r="B24" s="307" t="s">
        <v>241</v>
      </c>
      <c r="C24" s="308"/>
      <c r="D24" s="113">
        <v>0.46743217152728384</v>
      </c>
      <c r="E24" s="115">
        <v>46</v>
      </c>
      <c r="F24" s="114">
        <v>52</v>
      </c>
      <c r="G24" s="114">
        <v>55</v>
      </c>
      <c r="H24" s="114">
        <v>59</v>
      </c>
      <c r="I24" s="140">
        <v>57</v>
      </c>
      <c r="J24" s="115">
        <v>-11</v>
      </c>
      <c r="K24" s="116">
        <v>-19.298245614035089</v>
      </c>
    </row>
    <row r="25" spans="1:11" ht="14.1" customHeight="1" x14ac:dyDescent="0.2">
      <c r="A25" s="306">
        <v>25</v>
      </c>
      <c r="B25" s="307" t="s">
        <v>242</v>
      </c>
      <c r="C25" s="308"/>
      <c r="D25" s="113">
        <v>0.97551061883954882</v>
      </c>
      <c r="E25" s="115">
        <v>96</v>
      </c>
      <c r="F25" s="114">
        <v>89</v>
      </c>
      <c r="G25" s="114">
        <v>93</v>
      </c>
      <c r="H25" s="114">
        <v>98</v>
      </c>
      <c r="I25" s="140">
        <v>85</v>
      </c>
      <c r="J25" s="115">
        <v>11</v>
      </c>
      <c r="K25" s="116">
        <v>12.941176470588236</v>
      </c>
    </row>
    <row r="26" spans="1:11" ht="14.1" customHeight="1" x14ac:dyDescent="0.2">
      <c r="A26" s="306">
        <v>26</v>
      </c>
      <c r="B26" s="307" t="s">
        <v>243</v>
      </c>
      <c r="C26" s="308"/>
      <c r="D26" s="113">
        <v>0.57920942993598212</v>
      </c>
      <c r="E26" s="115">
        <v>57</v>
      </c>
      <c r="F26" s="114">
        <v>59</v>
      </c>
      <c r="G26" s="114">
        <v>53</v>
      </c>
      <c r="H26" s="114">
        <v>64</v>
      </c>
      <c r="I26" s="140">
        <v>58</v>
      </c>
      <c r="J26" s="115">
        <v>-1</v>
      </c>
      <c r="K26" s="116">
        <v>-1.7241379310344827</v>
      </c>
    </row>
    <row r="27" spans="1:11" ht="14.1" customHeight="1" x14ac:dyDescent="0.2">
      <c r="A27" s="306">
        <v>27</v>
      </c>
      <c r="B27" s="307" t="s">
        <v>244</v>
      </c>
      <c r="C27" s="308"/>
      <c r="D27" s="113">
        <v>0.2845239304948684</v>
      </c>
      <c r="E27" s="115">
        <v>28</v>
      </c>
      <c r="F27" s="114">
        <v>26</v>
      </c>
      <c r="G27" s="114">
        <v>26</v>
      </c>
      <c r="H27" s="114">
        <v>26</v>
      </c>
      <c r="I27" s="140">
        <v>25</v>
      </c>
      <c r="J27" s="115">
        <v>3</v>
      </c>
      <c r="K27" s="116">
        <v>12</v>
      </c>
    </row>
    <row r="28" spans="1:11" ht="14.1" customHeight="1" x14ac:dyDescent="0.2">
      <c r="A28" s="306">
        <v>28</v>
      </c>
      <c r="B28" s="307" t="s">
        <v>245</v>
      </c>
      <c r="C28" s="308"/>
      <c r="D28" s="113">
        <v>0.23371608576364192</v>
      </c>
      <c r="E28" s="115">
        <v>23</v>
      </c>
      <c r="F28" s="114">
        <v>22</v>
      </c>
      <c r="G28" s="114">
        <v>23</v>
      </c>
      <c r="H28" s="114">
        <v>22</v>
      </c>
      <c r="I28" s="140">
        <v>24</v>
      </c>
      <c r="J28" s="115">
        <v>-1</v>
      </c>
      <c r="K28" s="116">
        <v>-4.166666666666667</v>
      </c>
    </row>
    <row r="29" spans="1:11" ht="14.1" customHeight="1" x14ac:dyDescent="0.2">
      <c r="A29" s="306">
        <v>29</v>
      </c>
      <c r="B29" s="307" t="s">
        <v>246</v>
      </c>
      <c r="C29" s="308"/>
      <c r="D29" s="113">
        <v>2.8554008738949292</v>
      </c>
      <c r="E29" s="115">
        <v>281</v>
      </c>
      <c r="F29" s="114">
        <v>314</v>
      </c>
      <c r="G29" s="114">
        <v>301</v>
      </c>
      <c r="H29" s="114">
        <v>325</v>
      </c>
      <c r="I29" s="140">
        <v>325</v>
      </c>
      <c r="J29" s="115">
        <v>-44</v>
      </c>
      <c r="K29" s="116">
        <v>-13.538461538461538</v>
      </c>
    </row>
    <row r="30" spans="1:11" ht="14.1" customHeight="1" x14ac:dyDescent="0.2">
      <c r="A30" s="306" t="s">
        <v>247</v>
      </c>
      <c r="B30" s="307" t="s">
        <v>248</v>
      </c>
      <c r="C30" s="308"/>
      <c r="D30" s="113">
        <v>0.45727060258103852</v>
      </c>
      <c r="E30" s="115">
        <v>45</v>
      </c>
      <c r="F30" s="114">
        <v>39</v>
      </c>
      <c r="G30" s="114">
        <v>34</v>
      </c>
      <c r="H30" s="114">
        <v>34</v>
      </c>
      <c r="I30" s="140">
        <v>39</v>
      </c>
      <c r="J30" s="115">
        <v>6</v>
      </c>
      <c r="K30" s="116">
        <v>15.384615384615385</v>
      </c>
    </row>
    <row r="31" spans="1:11" ht="14.1" customHeight="1" x14ac:dyDescent="0.2">
      <c r="A31" s="306" t="s">
        <v>249</v>
      </c>
      <c r="B31" s="307" t="s">
        <v>250</v>
      </c>
      <c r="C31" s="308"/>
      <c r="D31" s="113">
        <v>2.398130271313891</v>
      </c>
      <c r="E31" s="115">
        <v>236</v>
      </c>
      <c r="F31" s="114">
        <v>275</v>
      </c>
      <c r="G31" s="114">
        <v>267</v>
      </c>
      <c r="H31" s="114">
        <v>291</v>
      </c>
      <c r="I31" s="140">
        <v>286</v>
      </c>
      <c r="J31" s="115">
        <v>-50</v>
      </c>
      <c r="K31" s="116">
        <v>-17.482517482517483</v>
      </c>
    </row>
    <row r="32" spans="1:11" ht="14.1" customHeight="1" x14ac:dyDescent="0.2">
      <c r="A32" s="306">
        <v>31</v>
      </c>
      <c r="B32" s="307" t="s">
        <v>251</v>
      </c>
      <c r="C32" s="308"/>
      <c r="D32" s="113">
        <v>0.13210039630118892</v>
      </c>
      <c r="E32" s="115">
        <v>13</v>
      </c>
      <c r="F32" s="114">
        <v>14</v>
      </c>
      <c r="G32" s="114">
        <v>12</v>
      </c>
      <c r="H32" s="114">
        <v>14</v>
      </c>
      <c r="I32" s="140">
        <v>10</v>
      </c>
      <c r="J32" s="115">
        <v>3</v>
      </c>
      <c r="K32" s="116">
        <v>30</v>
      </c>
    </row>
    <row r="33" spans="1:11" ht="14.1" customHeight="1" x14ac:dyDescent="0.2">
      <c r="A33" s="306">
        <v>32</v>
      </c>
      <c r="B33" s="307" t="s">
        <v>252</v>
      </c>
      <c r="C33" s="308"/>
      <c r="D33" s="113">
        <v>1.6461741692917387</v>
      </c>
      <c r="E33" s="115">
        <v>162</v>
      </c>
      <c r="F33" s="114">
        <v>157</v>
      </c>
      <c r="G33" s="114">
        <v>151</v>
      </c>
      <c r="H33" s="114">
        <v>158</v>
      </c>
      <c r="I33" s="140">
        <v>142</v>
      </c>
      <c r="J33" s="115">
        <v>20</v>
      </c>
      <c r="K33" s="116">
        <v>14.084507042253522</v>
      </c>
    </row>
    <row r="34" spans="1:11" ht="14.1" customHeight="1" x14ac:dyDescent="0.2">
      <c r="A34" s="306">
        <v>33</v>
      </c>
      <c r="B34" s="307" t="s">
        <v>253</v>
      </c>
      <c r="C34" s="308"/>
      <c r="D34" s="113">
        <v>0.51824001625851035</v>
      </c>
      <c r="E34" s="115">
        <v>51</v>
      </c>
      <c r="F34" s="114">
        <v>53</v>
      </c>
      <c r="G34" s="114">
        <v>55</v>
      </c>
      <c r="H34" s="114">
        <v>51</v>
      </c>
      <c r="I34" s="140">
        <v>43</v>
      </c>
      <c r="J34" s="115">
        <v>8</v>
      </c>
      <c r="K34" s="116">
        <v>18.604651162790699</v>
      </c>
    </row>
    <row r="35" spans="1:11" ht="14.1" customHeight="1" x14ac:dyDescent="0.2">
      <c r="A35" s="306">
        <v>34</v>
      </c>
      <c r="B35" s="307" t="s">
        <v>254</v>
      </c>
      <c r="C35" s="308"/>
      <c r="D35" s="113">
        <v>4.2475358195305359</v>
      </c>
      <c r="E35" s="115">
        <v>418</v>
      </c>
      <c r="F35" s="114">
        <v>426</v>
      </c>
      <c r="G35" s="114">
        <v>424</v>
      </c>
      <c r="H35" s="114">
        <v>415</v>
      </c>
      <c r="I35" s="140">
        <v>427</v>
      </c>
      <c r="J35" s="115">
        <v>-9</v>
      </c>
      <c r="K35" s="116">
        <v>-2.1077283372365341</v>
      </c>
    </row>
    <row r="36" spans="1:11" ht="14.1" customHeight="1" x14ac:dyDescent="0.2">
      <c r="A36" s="306">
        <v>41</v>
      </c>
      <c r="B36" s="307" t="s">
        <v>255</v>
      </c>
      <c r="C36" s="308"/>
      <c r="D36" s="113" t="s">
        <v>513</v>
      </c>
      <c r="E36" s="115" t="s">
        <v>513</v>
      </c>
      <c r="F36" s="114" t="s">
        <v>513</v>
      </c>
      <c r="G36" s="114" t="s">
        <v>513</v>
      </c>
      <c r="H36" s="114">
        <v>11</v>
      </c>
      <c r="I36" s="140">
        <v>11</v>
      </c>
      <c r="J36" s="115" t="s">
        <v>513</v>
      </c>
      <c r="K36" s="116" t="s">
        <v>513</v>
      </c>
    </row>
    <row r="37" spans="1:11" ht="14.1" customHeight="1" x14ac:dyDescent="0.2">
      <c r="A37" s="306">
        <v>42</v>
      </c>
      <c r="B37" s="307" t="s">
        <v>256</v>
      </c>
      <c r="C37" s="308"/>
      <c r="D37" s="113">
        <v>0.1117772584086983</v>
      </c>
      <c r="E37" s="115">
        <v>11</v>
      </c>
      <c r="F37" s="114">
        <v>11</v>
      </c>
      <c r="G37" s="114">
        <v>14</v>
      </c>
      <c r="H37" s="114">
        <v>10</v>
      </c>
      <c r="I37" s="140">
        <v>12</v>
      </c>
      <c r="J37" s="115">
        <v>-1</v>
      </c>
      <c r="K37" s="116">
        <v>-8.3333333333333339</v>
      </c>
    </row>
    <row r="38" spans="1:11" ht="14.1" customHeight="1" x14ac:dyDescent="0.2">
      <c r="A38" s="306">
        <v>43</v>
      </c>
      <c r="B38" s="307" t="s">
        <v>257</v>
      </c>
      <c r="C38" s="308"/>
      <c r="D38" s="113">
        <v>0.35565491311858549</v>
      </c>
      <c r="E38" s="115">
        <v>35</v>
      </c>
      <c r="F38" s="114">
        <v>36</v>
      </c>
      <c r="G38" s="114">
        <v>44</v>
      </c>
      <c r="H38" s="114">
        <v>36</v>
      </c>
      <c r="I38" s="140">
        <v>68</v>
      </c>
      <c r="J38" s="115">
        <v>-33</v>
      </c>
      <c r="K38" s="116">
        <v>-48.529411764705884</v>
      </c>
    </row>
    <row r="39" spans="1:11" ht="14.1" customHeight="1" x14ac:dyDescent="0.2">
      <c r="A39" s="306">
        <v>51</v>
      </c>
      <c r="B39" s="307" t="s">
        <v>258</v>
      </c>
      <c r="C39" s="308"/>
      <c r="D39" s="113">
        <v>4.3694746468854788</v>
      </c>
      <c r="E39" s="115">
        <v>430</v>
      </c>
      <c r="F39" s="114">
        <v>447</v>
      </c>
      <c r="G39" s="114">
        <v>453</v>
      </c>
      <c r="H39" s="114">
        <v>472</v>
      </c>
      <c r="I39" s="140">
        <v>493</v>
      </c>
      <c r="J39" s="115">
        <v>-63</v>
      </c>
      <c r="K39" s="116">
        <v>-12.778904665314402</v>
      </c>
    </row>
    <row r="40" spans="1:11" ht="14.1" customHeight="1" x14ac:dyDescent="0.2">
      <c r="A40" s="306" t="s">
        <v>259</v>
      </c>
      <c r="B40" s="307" t="s">
        <v>260</v>
      </c>
      <c r="C40" s="308"/>
      <c r="D40" s="113">
        <v>4.1764048369068183</v>
      </c>
      <c r="E40" s="115">
        <v>411</v>
      </c>
      <c r="F40" s="114">
        <v>420</v>
      </c>
      <c r="G40" s="114">
        <v>428</v>
      </c>
      <c r="H40" s="114">
        <v>449</v>
      </c>
      <c r="I40" s="140">
        <v>469</v>
      </c>
      <c r="J40" s="115">
        <v>-58</v>
      </c>
      <c r="K40" s="116">
        <v>-12.366737739872068</v>
      </c>
    </row>
    <row r="41" spans="1:11" ht="14.1" customHeight="1" x14ac:dyDescent="0.2">
      <c r="A41" s="306"/>
      <c r="B41" s="307" t="s">
        <v>261</v>
      </c>
      <c r="C41" s="308"/>
      <c r="D41" s="113">
        <v>3.1297632354435523</v>
      </c>
      <c r="E41" s="115">
        <v>308</v>
      </c>
      <c r="F41" s="114">
        <v>313</v>
      </c>
      <c r="G41" s="114">
        <v>326</v>
      </c>
      <c r="H41" s="114">
        <v>347</v>
      </c>
      <c r="I41" s="140">
        <v>352</v>
      </c>
      <c r="J41" s="115">
        <v>-44</v>
      </c>
      <c r="K41" s="116">
        <v>-12.5</v>
      </c>
    </row>
    <row r="42" spans="1:11" ht="14.1" customHeight="1" x14ac:dyDescent="0.2">
      <c r="A42" s="306">
        <v>52</v>
      </c>
      <c r="B42" s="307" t="s">
        <v>262</v>
      </c>
      <c r="C42" s="308"/>
      <c r="D42" s="113">
        <v>8.4239406564373542</v>
      </c>
      <c r="E42" s="115">
        <v>829</v>
      </c>
      <c r="F42" s="114">
        <v>831</v>
      </c>
      <c r="G42" s="114">
        <v>839</v>
      </c>
      <c r="H42" s="114">
        <v>812</v>
      </c>
      <c r="I42" s="140">
        <v>811</v>
      </c>
      <c r="J42" s="115">
        <v>18</v>
      </c>
      <c r="K42" s="116">
        <v>2.219482120838471</v>
      </c>
    </row>
    <row r="43" spans="1:11" ht="14.1" customHeight="1" x14ac:dyDescent="0.2">
      <c r="A43" s="306" t="s">
        <v>263</v>
      </c>
      <c r="B43" s="307" t="s">
        <v>264</v>
      </c>
      <c r="C43" s="308"/>
      <c r="D43" s="113">
        <v>8.383294380652373</v>
      </c>
      <c r="E43" s="115">
        <v>825</v>
      </c>
      <c r="F43" s="114">
        <v>826</v>
      </c>
      <c r="G43" s="114">
        <v>833</v>
      </c>
      <c r="H43" s="114">
        <v>804</v>
      </c>
      <c r="I43" s="140">
        <v>805</v>
      </c>
      <c r="J43" s="115">
        <v>20</v>
      </c>
      <c r="K43" s="116">
        <v>2.4844720496894408</v>
      </c>
    </row>
    <row r="44" spans="1:11" ht="14.1" customHeight="1" x14ac:dyDescent="0.2">
      <c r="A44" s="306">
        <v>53</v>
      </c>
      <c r="B44" s="307" t="s">
        <v>265</v>
      </c>
      <c r="C44" s="308"/>
      <c r="D44" s="113">
        <v>2.2152220302814754</v>
      </c>
      <c r="E44" s="115">
        <v>218</v>
      </c>
      <c r="F44" s="114">
        <v>240</v>
      </c>
      <c r="G44" s="114">
        <v>192</v>
      </c>
      <c r="H44" s="114">
        <v>189</v>
      </c>
      <c r="I44" s="140">
        <v>181</v>
      </c>
      <c r="J44" s="115">
        <v>37</v>
      </c>
      <c r="K44" s="116">
        <v>20.441988950276244</v>
      </c>
    </row>
    <row r="45" spans="1:11" ht="14.1" customHeight="1" x14ac:dyDescent="0.2">
      <c r="A45" s="306" t="s">
        <v>266</v>
      </c>
      <c r="B45" s="307" t="s">
        <v>267</v>
      </c>
      <c r="C45" s="308"/>
      <c r="D45" s="113">
        <v>2.1847373234427394</v>
      </c>
      <c r="E45" s="115">
        <v>215</v>
      </c>
      <c r="F45" s="114">
        <v>237</v>
      </c>
      <c r="G45" s="114">
        <v>189</v>
      </c>
      <c r="H45" s="114">
        <v>186</v>
      </c>
      <c r="I45" s="140">
        <v>178</v>
      </c>
      <c r="J45" s="115">
        <v>37</v>
      </c>
      <c r="K45" s="116">
        <v>20.786516853932586</v>
      </c>
    </row>
    <row r="46" spans="1:11" ht="14.1" customHeight="1" x14ac:dyDescent="0.2">
      <c r="A46" s="306">
        <v>54</v>
      </c>
      <c r="B46" s="307" t="s">
        <v>268</v>
      </c>
      <c r="C46" s="308"/>
      <c r="D46" s="113">
        <v>15.953663245605121</v>
      </c>
      <c r="E46" s="115">
        <v>1570</v>
      </c>
      <c r="F46" s="114">
        <v>1555</v>
      </c>
      <c r="G46" s="114">
        <v>1559</v>
      </c>
      <c r="H46" s="114">
        <v>1573</v>
      </c>
      <c r="I46" s="140">
        <v>1582</v>
      </c>
      <c r="J46" s="115">
        <v>-12</v>
      </c>
      <c r="K46" s="116">
        <v>-0.75853350189633373</v>
      </c>
    </row>
    <row r="47" spans="1:11" ht="14.1" customHeight="1" x14ac:dyDescent="0.2">
      <c r="A47" s="306">
        <v>61</v>
      </c>
      <c r="B47" s="307" t="s">
        <v>269</v>
      </c>
      <c r="C47" s="308"/>
      <c r="D47" s="113">
        <v>0.70114825729092567</v>
      </c>
      <c r="E47" s="115">
        <v>69</v>
      </c>
      <c r="F47" s="114">
        <v>74</v>
      </c>
      <c r="G47" s="114">
        <v>76</v>
      </c>
      <c r="H47" s="114">
        <v>75</v>
      </c>
      <c r="I47" s="140">
        <v>67</v>
      </c>
      <c r="J47" s="115">
        <v>2</v>
      </c>
      <c r="K47" s="116">
        <v>2.9850746268656718</v>
      </c>
    </row>
    <row r="48" spans="1:11" ht="14.1" customHeight="1" x14ac:dyDescent="0.2">
      <c r="A48" s="306">
        <v>62</v>
      </c>
      <c r="B48" s="307" t="s">
        <v>270</v>
      </c>
      <c r="C48" s="308"/>
      <c r="D48" s="113">
        <v>12.336144700741794</v>
      </c>
      <c r="E48" s="115">
        <v>1214</v>
      </c>
      <c r="F48" s="114">
        <v>1289</v>
      </c>
      <c r="G48" s="114">
        <v>1236</v>
      </c>
      <c r="H48" s="114">
        <v>1240</v>
      </c>
      <c r="I48" s="140">
        <v>1255</v>
      </c>
      <c r="J48" s="115">
        <v>-41</v>
      </c>
      <c r="K48" s="116">
        <v>-3.2669322709163349</v>
      </c>
    </row>
    <row r="49" spans="1:11" ht="14.1" customHeight="1" x14ac:dyDescent="0.2">
      <c r="A49" s="306">
        <v>63</v>
      </c>
      <c r="B49" s="307" t="s">
        <v>271</v>
      </c>
      <c r="C49" s="308"/>
      <c r="D49" s="113">
        <v>7.9463469159638249</v>
      </c>
      <c r="E49" s="115">
        <v>782</v>
      </c>
      <c r="F49" s="114">
        <v>889</v>
      </c>
      <c r="G49" s="114">
        <v>872</v>
      </c>
      <c r="H49" s="114">
        <v>888</v>
      </c>
      <c r="I49" s="140">
        <v>884</v>
      </c>
      <c r="J49" s="115">
        <v>-102</v>
      </c>
      <c r="K49" s="116">
        <v>-11.538461538461538</v>
      </c>
    </row>
    <row r="50" spans="1:11" ht="14.1" customHeight="1" x14ac:dyDescent="0.2">
      <c r="A50" s="306" t="s">
        <v>272</v>
      </c>
      <c r="B50" s="307" t="s">
        <v>273</v>
      </c>
      <c r="C50" s="308"/>
      <c r="D50" s="113">
        <v>0.37597805101107612</v>
      </c>
      <c r="E50" s="115">
        <v>37</v>
      </c>
      <c r="F50" s="114">
        <v>33</v>
      </c>
      <c r="G50" s="114">
        <v>31</v>
      </c>
      <c r="H50" s="114">
        <v>34</v>
      </c>
      <c r="I50" s="140">
        <v>34</v>
      </c>
      <c r="J50" s="115">
        <v>3</v>
      </c>
      <c r="K50" s="116">
        <v>8.8235294117647065</v>
      </c>
    </row>
    <row r="51" spans="1:11" ht="14.1" customHeight="1" x14ac:dyDescent="0.2">
      <c r="A51" s="306" t="s">
        <v>274</v>
      </c>
      <c r="B51" s="307" t="s">
        <v>275</v>
      </c>
      <c r="C51" s="308"/>
      <c r="D51" s="113">
        <v>7.0419672797479933</v>
      </c>
      <c r="E51" s="115">
        <v>693</v>
      </c>
      <c r="F51" s="114">
        <v>807</v>
      </c>
      <c r="G51" s="114">
        <v>792</v>
      </c>
      <c r="H51" s="114">
        <v>810</v>
      </c>
      <c r="I51" s="140">
        <v>805</v>
      </c>
      <c r="J51" s="115">
        <v>-112</v>
      </c>
      <c r="K51" s="116">
        <v>-13.913043478260869</v>
      </c>
    </row>
    <row r="52" spans="1:11" ht="14.1" customHeight="1" x14ac:dyDescent="0.2">
      <c r="A52" s="306">
        <v>71</v>
      </c>
      <c r="B52" s="307" t="s">
        <v>276</v>
      </c>
      <c r="C52" s="308"/>
      <c r="D52" s="113">
        <v>12.122751752870643</v>
      </c>
      <c r="E52" s="115">
        <v>1193</v>
      </c>
      <c r="F52" s="114">
        <v>1190</v>
      </c>
      <c r="G52" s="114">
        <v>1184</v>
      </c>
      <c r="H52" s="114">
        <v>1214</v>
      </c>
      <c r="I52" s="140">
        <v>1185</v>
      </c>
      <c r="J52" s="115">
        <v>8</v>
      </c>
      <c r="K52" s="116">
        <v>0.67510548523206748</v>
      </c>
    </row>
    <row r="53" spans="1:11" ht="14.1" customHeight="1" x14ac:dyDescent="0.2">
      <c r="A53" s="306" t="s">
        <v>277</v>
      </c>
      <c r="B53" s="307" t="s">
        <v>278</v>
      </c>
      <c r="C53" s="308"/>
      <c r="D53" s="113">
        <v>0.89421806726958641</v>
      </c>
      <c r="E53" s="115">
        <v>88</v>
      </c>
      <c r="F53" s="114">
        <v>82</v>
      </c>
      <c r="G53" s="114">
        <v>76</v>
      </c>
      <c r="H53" s="114">
        <v>75</v>
      </c>
      <c r="I53" s="140">
        <v>68</v>
      </c>
      <c r="J53" s="115">
        <v>20</v>
      </c>
      <c r="K53" s="116">
        <v>29.411764705882351</v>
      </c>
    </row>
    <row r="54" spans="1:11" ht="14.1" customHeight="1" x14ac:dyDescent="0.2">
      <c r="A54" s="306" t="s">
        <v>279</v>
      </c>
      <c r="B54" s="307" t="s">
        <v>280</v>
      </c>
      <c r="C54" s="308"/>
      <c r="D54" s="113">
        <v>10.750939945127527</v>
      </c>
      <c r="E54" s="115">
        <v>1058</v>
      </c>
      <c r="F54" s="114">
        <v>1064</v>
      </c>
      <c r="G54" s="114">
        <v>1065</v>
      </c>
      <c r="H54" s="114">
        <v>1096</v>
      </c>
      <c r="I54" s="140">
        <v>1072</v>
      </c>
      <c r="J54" s="115">
        <v>-14</v>
      </c>
      <c r="K54" s="116">
        <v>-1.3059701492537314</v>
      </c>
    </row>
    <row r="55" spans="1:11" ht="14.1" customHeight="1" x14ac:dyDescent="0.2">
      <c r="A55" s="306">
        <v>72</v>
      </c>
      <c r="B55" s="307" t="s">
        <v>281</v>
      </c>
      <c r="C55" s="308"/>
      <c r="D55" s="113">
        <v>0.87389492937709579</v>
      </c>
      <c r="E55" s="115">
        <v>86</v>
      </c>
      <c r="F55" s="114">
        <v>82</v>
      </c>
      <c r="G55" s="114">
        <v>79</v>
      </c>
      <c r="H55" s="114">
        <v>76</v>
      </c>
      <c r="I55" s="140">
        <v>82</v>
      </c>
      <c r="J55" s="115">
        <v>4</v>
      </c>
      <c r="K55" s="116">
        <v>4.8780487804878048</v>
      </c>
    </row>
    <row r="56" spans="1:11" ht="14.1" customHeight="1" x14ac:dyDescent="0.2">
      <c r="A56" s="306" t="s">
        <v>282</v>
      </c>
      <c r="B56" s="307" t="s">
        <v>283</v>
      </c>
      <c r="C56" s="308"/>
      <c r="D56" s="113">
        <v>0.13210039630118892</v>
      </c>
      <c r="E56" s="115">
        <v>13</v>
      </c>
      <c r="F56" s="114">
        <v>14</v>
      </c>
      <c r="G56" s="114">
        <v>12</v>
      </c>
      <c r="H56" s="114">
        <v>10</v>
      </c>
      <c r="I56" s="140">
        <v>12</v>
      </c>
      <c r="J56" s="115">
        <v>1</v>
      </c>
      <c r="K56" s="116">
        <v>8.3333333333333339</v>
      </c>
    </row>
    <row r="57" spans="1:11" ht="14.1" customHeight="1" x14ac:dyDescent="0.2">
      <c r="A57" s="306" t="s">
        <v>284</v>
      </c>
      <c r="B57" s="307" t="s">
        <v>285</v>
      </c>
      <c r="C57" s="308"/>
      <c r="D57" s="113">
        <v>0.48775530941977441</v>
      </c>
      <c r="E57" s="115">
        <v>48</v>
      </c>
      <c r="F57" s="114">
        <v>46</v>
      </c>
      <c r="G57" s="114">
        <v>45</v>
      </c>
      <c r="H57" s="114">
        <v>45</v>
      </c>
      <c r="I57" s="140">
        <v>49</v>
      </c>
      <c r="J57" s="115">
        <v>-1</v>
      </c>
      <c r="K57" s="116">
        <v>-2.0408163265306123</v>
      </c>
    </row>
    <row r="58" spans="1:11" ht="14.1" customHeight="1" x14ac:dyDescent="0.2">
      <c r="A58" s="306">
        <v>73</v>
      </c>
      <c r="B58" s="307" t="s">
        <v>286</v>
      </c>
      <c r="C58" s="308"/>
      <c r="D58" s="113">
        <v>0.9653490498933035</v>
      </c>
      <c r="E58" s="115">
        <v>95</v>
      </c>
      <c r="F58" s="114">
        <v>103</v>
      </c>
      <c r="G58" s="114">
        <v>100</v>
      </c>
      <c r="H58" s="114">
        <v>93</v>
      </c>
      <c r="I58" s="140">
        <v>96</v>
      </c>
      <c r="J58" s="115">
        <v>-1</v>
      </c>
      <c r="K58" s="116">
        <v>-1.0416666666666667</v>
      </c>
    </row>
    <row r="59" spans="1:11" ht="14.1" customHeight="1" x14ac:dyDescent="0.2">
      <c r="A59" s="306" t="s">
        <v>287</v>
      </c>
      <c r="B59" s="307" t="s">
        <v>288</v>
      </c>
      <c r="C59" s="308"/>
      <c r="D59" s="113">
        <v>0.60969413677471807</v>
      </c>
      <c r="E59" s="115">
        <v>60</v>
      </c>
      <c r="F59" s="114">
        <v>65</v>
      </c>
      <c r="G59" s="114">
        <v>65</v>
      </c>
      <c r="H59" s="114">
        <v>59</v>
      </c>
      <c r="I59" s="140">
        <v>59</v>
      </c>
      <c r="J59" s="115">
        <v>1</v>
      </c>
      <c r="K59" s="116">
        <v>1.6949152542372881</v>
      </c>
    </row>
    <row r="60" spans="1:11" ht="14.1" customHeight="1" x14ac:dyDescent="0.2">
      <c r="A60" s="306">
        <v>81</v>
      </c>
      <c r="B60" s="307" t="s">
        <v>289</v>
      </c>
      <c r="C60" s="308"/>
      <c r="D60" s="113">
        <v>4.4304440605629507</v>
      </c>
      <c r="E60" s="115">
        <v>436</v>
      </c>
      <c r="F60" s="114">
        <v>430</v>
      </c>
      <c r="G60" s="114">
        <v>438</v>
      </c>
      <c r="H60" s="114">
        <v>441</v>
      </c>
      <c r="I60" s="140">
        <v>446</v>
      </c>
      <c r="J60" s="115">
        <v>-10</v>
      </c>
      <c r="K60" s="116">
        <v>-2.2421524663677128</v>
      </c>
    </row>
    <row r="61" spans="1:11" ht="14.1" customHeight="1" x14ac:dyDescent="0.2">
      <c r="A61" s="306" t="s">
        <v>290</v>
      </c>
      <c r="B61" s="307" t="s">
        <v>291</v>
      </c>
      <c r="C61" s="308"/>
      <c r="D61" s="113">
        <v>1.9103749618941164</v>
      </c>
      <c r="E61" s="115">
        <v>188</v>
      </c>
      <c r="F61" s="114">
        <v>182</v>
      </c>
      <c r="G61" s="114">
        <v>191</v>
      </c>
      <c r="H61" s="114">
        <v>198</v>
      </c>
      <c r="I61" s="140">
        <v>200</v>
      </c>
      <c r="J61" s="115">
        <v>-12</v>
      </c>
      <c r="K61" s="116">
        <v>-6</v>
      </c>
    </row>
    <row r="62" spans="1:11" ht="14.1" customHeight="1" x14ac:dyDescent="0.2">
      <c r="A62" s="306" t="s">
        <v>292</v>
      </c>
      <c r="B62" s="307" t="s">
        <v>293</v>
      </c>
      <c r="C62" s="308"/>
      <c r="D62" s="113">
        <v>1.1889035667107002</v>
      </c>
      <c r="E62" s="115">
        <v>117</v>
      </c>
      <c r="F62" s="114">
        <v>113</v>
      </c>
      <c r="G62" s="114">
        <v>111</v>
      </c>
      <c r="H62" s="114">
        <v>113</v>
      </c>
      <c r="I62" s="140">
        <v>106</v>
      </c>
      <c r="J62" s="115">
        <v>11</v>
      </c>
      <c r="K62" s="116">
        <v>10.377358490566039</v>
      </c>
    </row>
    <row r="63" spans="1:11" ht="14.1" customHeight="1" x14ac:dyDescent="0.2">
      <c r="A63" s="306"/>
      <c r="B63" s="307" t="s">
        <v>294</v>
      </c>
      <c r="C63" s="308"/>
      <c r="D63" s="113">
        <v>1.1787419977644549</v>
      </c>
      <c r="E63" s="115">
        <v>116</v>
      </c>
      <c r="F63" s="114">
        <v>112</v>
      </c>
      <c r="G63" s="114">
        <v>109</v>
      </c>
      <c r="H63" s="114">
        <v>110</v>
      </c>
      <c r="I63" s="140">
        <v>101</v>
      </c>
      <c r="J63" s="115">
        <v>15</v>
      </c>
      <c r="K63" s="116">
        <v>14.851485148514852</v>
      </c>
    </row>
    <row r="64" spans="1:11" ht="14.1" customHeight="1" x14ac:dyDescent="0.2">
      <c r="A64" s="306" t="s">
        <v>295</v>
      </c>
      <c r="B64" s="307" t="s">
        <v>296</v>
      </c>
      <c r="C64" s="308"/>
      <c r="D64" s="113">
        <v>0.13210039630118892</v>
      </c>
      <c r="E64" s="115">
        <v>13</v>
      </c>
      <c r="F64" s="114">
        <v>13</v>
      </c>
      <c r="G64" s="114">
        <v>13</v>
      </c>
      <c r="H64" s="114">
        <v>11</v>
      </c>
      <c r="I64" s="140">
        <v>11</v>
      </c>
      <c r="J64" s="115">
        <v>2</v>
      </c>
      <c r="K64" s="116">
        <v>18.181818181818183</v>
      </c>
    </row>
    <row r="65" spans="1:11" ht="14.1" customHeight="1" x14ac:dyDescent="0.2">
      <c r="A65" s="306" t="s">
        <v>297</v>
      </c>
      <c r="B65" s="307" t="s">
        <v>298</v>
      </c>
      <c r="C65" s="308"/>
      <c r="D65" s="113">
        <v>0.69098668834468047</v>
      </c>
      <c r="E65" s="115">
        <v>68</v>
      </c>
      <c r="F65" s="114">
        <v>74</v>
      </c>
      <c r="G65" s="114">
        <v>75</v>
      </c>
      <c r="H65" s="114">
        <v>78</v>
      </c>
      <c r="I65" s="140">
        <v>86</v>
      </c>
      <c r="J65" s="115">
        <v>-18</v>
      </c>
      <c r="K65" s="116">
        <v>-20.930232558139537</v>
      </c>
    </row>
    <row r="66" spans="1:11" ht="14.1" customHeight="1" x14ac:dyDescent="0.2">
      <c r="A66" s="306">
        <v>82</v>
      </c>
      <c r="B66" s="307" t="s">
        <v>299</v>
      </c>
      <c r="C66" s="308"/>
      <c r="D66" s="113">
        <v>3.556549131185855</v>
      </c>
      <c r="E66" s="115">
        <v>350</v>
      </c>
      <c r="F66" s="114">
        <v>376</v>
      </c>
      <c r="G66" s="114">
        <v>385</v>
      </c>
      <c r="H66" s="114">
        <v>377</v>
      </c>
      <c r="I66" s="140">
        <v>372</v>
      </c>
      <c r="J66" s="115">
        <v>-22</v>
      </c>
      <c r="K66" s="116">
        <v>-5.913978494623656</v>
      </c>
    </row>
    <row r="67" spans="1:11" ht="14.1" customHeight="1" x14ac:dyDescent="0.2">
      <c r="A67" s="306" t="s">
        <v>300</v>
      </c>
      <c r="B67" s="307" t="s">
        <v>301</v>
      </c>
      <c r="C67" s="308"/>
      <c r="D67" s="113">
        <v>1.5343969108830404</v>
      </c>
      <c r="E67" s="115">
        <v>151</v>
      </c>
      <c r="F67" s="114">
        <v>159</v>
      </c>
      <c r="G67" s="114">
        <v>168</v>
      </c>
      <c r="H67" s="114">
        <v>166</v>
      </c>
      <c r="I67" s="140">
        <v>165</v>
      </c>
      <c r="J67" s="115">
        <v>-14</v>
      </c>
      <c r="K67" s="116">
        <v>-8.4848484848484844</v>
      </c>
    </row>
    <row r="68" spans="1:11" ht="14.1" customHeight="1" x14ac:dyDescent="0.2">
      <c r="A68" s="306" t="s">
        <v>302</v>
      </c>
      <c r="B68" s="307" t="s">
        <v>303</v>
      </c>
      <c r="C68" s="308"/>
      <c r="D68" s="113">
        <v>1.321003963011889</v>
      </c>
      <c r="E68" s="115">
        <v>130</v>
      </c>
      <c r="F68" s="114">
        <v>146</v>
      </c>
      <c r="G68" s="114">
        <v>141</v>
      </c>
      <c r="H68" s="114">
        <v>134</v>
      </c>
      <c r="I68" s="140">
        <v>130</v>
      </c>
      <c r="J68" s="115">
        <v>0</v>
      </c>
      <c r="K68" s="116">
        <v>0</v>
      </c>
    </row>
    <row r="69" spans="1:11" ht="14.1" customHeight="1" x14ac:dyDescent="0.2">
      <c r="A69" s="306">
        <v>83</v>
      </c>
      <c r="B69" s="307" t="s">
        <v>304</v>
      </c>
      <c r="C69" s="308"/>
      <c r="D69" s="113">
        <v>3.7089726653795347</v>
      </c>
      <c r="E69" s="115">
        <v>365</v>
      </c>
      <c r="F69" s="114">
        <v>362</v>
      </c>
      <c r="G69" s="114">
        <v>357</v>
      </c>
      <c r="H69" s="114">
        <v>354</v>
      </c>
      <c r="I69" s="140">
        <v>353</v>
      </c>
      <c r="J69" s="115">
        <v>12</v>
      </c>
      <c r="K69" s="116">
        <v>3.3994334277620397</v>
      </c>
    </row>
    <row r="70" spans="1:11" ht="14.1" customHeight="1" x14ac:dyDescent="0.2">
      <c r="A70" s="306" t="s">
        <v>305</v>
      </c>
      <c r="B70" s="307" t="s">
        <v>306</v>
      </c>
      <c r="C70" s="308"/>
      <c r="D70" s="113">
        <v>2.1339294787115128</v>
      </c>
      <c r="E70" s="115">
        <v>210</v>
      </c>
      <c r="F70" s="114">
        <v>212</v>
      </c>
      <c r="G70" s="114">
        <v>207</v>
      </c>
      <c r="H70" s="114">
        <v>207</v>
      </c>
      <c r="I70" s="140">
        <v>202</v>
      </c>
      <c r="J70" s="115">
        <v>8</v>
      </c>
      <c r="K70" s="116">
        <v>3.9603960396039604</v>
      </c>
    </row>
    <row r="71" spans="1:11" ht="14.1" customHeight="1" x14ac:dyDescent="0.2">
      <c r="A71" s="306"/>
      <c r="B71" s="307" t="s">
        <v>307</v>
      </c>
      <c r="C71" s="308"/>
      <c r="D71" s="113">
        <v>0.87389492937709579</v>
      </c>
      <c r="E71" s="115">
        <v>86</v>
      </c>
      <c r="F71" s="114">
        <v>80</v>
      </c>
      <c r="G71" s="114">
        <v>83</v>
      </c>
      <c r="H71" s="114">
        <v>87</v>
      </c>
      <c r="I71" s="140">
        <v>92</v>
      </c>
      <c r="J71" s="115">
        <v>-6</v>
      </c>
      <c r="K71" s="116">
        <v>-6.5217391304347823</v>
      </c>
    </row>
    <row r="72" spans="1:11" ht="14.1" customHeight="1" x14ac:dyDescent="0.2">
      <c r="A72" s="306">
        <v>84</v>
      </c>
      <c r="B72" s="307" t="s">
        <v>308</v>
      </c>
      <c r="C72" s="308"/>
      <c r="D72" s="113">
        <v>1.1889035667107002</v>
      </c>
      <c r="E72" s="115">
        <v>117</v>
      </c>
      <c r="F72" s="114">
        <v>128</v>
      </c>
      <c r="G72" s="114">
        <v>124</v>
      </c>
      <c r="H72" s="114">
        <v>115</v>
      </c>
      <c r="I72" s="140">
        <v>104</v>
      </c>
      <c r="J72" s="115">
        <v>13</v>
      </c>
      <c r="K72" s="116">
        <v>12.5</v>
      </c>
    </row>
    <row r="73" spans="1:11" ht="14.1" customHeight="1" x14ac:dyDescent="0.2">
      <c r="A73" s="306" t="s">
        <v>309</v>
      </c>
      <c r="B73" s="307" t="s">
        <v>310</v>
      </c>
      <c r="C73" s="308"/>
      <c r="D73" s="113">
        <v>0.1829082410324154</v>
      </c>
      <c r="E73" s="115">
        <v>18</v>
      </c>
      <c r="F73" s="114">
        <v>17</v>
      </c>
      <c r="G73" s="114">
        <v>18</v>
      </c>
      <c r="H73" s="114">
        <v>19</v>
      </c>
      <c r="I73" s="140">
        <v>19</v>
      </c>
      <c r="J73" s="115">
        <v>-1</v>
      </c>
      <c r="K73" s="116">
        <v>-5.2631578947368425</v>
      </c>
    </row>
    <row r="74" spans="1:11" ht="14.1" customHeight="1" x14ac:dyDescent="0.2">
      <c r="A74" s="306" t="s">
        <v>311</v>
      </c>
      <c r="B74" s="307" t="s">
        <v>312</v>
      </c>
      <c r="C74" s="308"/>
      <c r="D74" s="113">
        <v>6.0969413677471801E-2</v>
      </c>
      <c r="E74" s="115">
        <v>6</v>
      </c>
      <c r="F74" s="114">
        <v>5</v>
      </c>
      <c r="G74" s="114">
        <v>6</v>
      </c>
      <c r="H74" s="114">
        <v>8</v>
      </c>
      <c r="I74" s="140">
        <v>7</v>
      </c>
      <c r="J74" s="115">
        <v>-1</v>
      </c>
      <c r="K74" s="116">
        <v>-14.285714285714286</v>
      </c>
    </row>
    <row r="75" spans="1:11" ht="14.1" customHeight="1" x14ac:dyDescent="0.2">
      <c r="A75" s="306" t="s">
        <v>313</v>
      </c>
      <c r="B75" s="307" t="s">
        <v>314</v>
      </c>
      <c r="C75" s="308"/>
      <c r="D75" s="113" t="s">
        <v>513</v>
      </c>
      <c r="E75" s="115" t="s">
        <v>513</v>
      </c>
      <c r="F75" s="114" t="s">
        <v>513</v>
      </c>
      <c r="G75" s="114" t="s">
        <v>513</v>
      </c>
      <c r="H75" s="114" t="s">
        <v>513</v>
      </c>
      <c r="I75" s="140" t="s">
        <v>513</v>
      </c>
      <c r="J75" s="115" t="s">
        <v>513</v>
      </c>
      <c r="K75" s="116" t="s">
        <v>513</v>
      </c>
    </row>
    <row r="76" spans="1:11" ht="14.1" customHeight="1" x14ac:dyDescent="0.2">
      <c r="A76" s="306">
        <v>91</v>
      </c>
      <c r="B76" s="307" t="s">
        <v>315</v>
      </c>
      <c r="C76" s="308"/>
      <c r="D76" s="113">
        <v>0.101615689462453</v>
      </c>
      <c r="E76" s="115">
        <v>10</v>
      </c>
      <c r="F76" s="114">
        <v>13</v>
      </c>
      <c r="G76" s="114">
        <v>15</v>
      </c>
      <c r="H76" s="114">
        <v>16</v>
      </c>
      <c r="I76" s="140">
        <v>15</v>
      </c>
      <c r="J76" s="115">
        <v>-5</v>
      </c>
      <c r="K76" s="116">
        <v>-33.333333333333336</v>
      </c>
    </row>
    <row r="77" spans="1:11" ht="14.1" customHeight="1" x14ac:dyDescent="0.2">
      <c r="A77" s="306">
        <v>92</v>
      </c>
      <c r="B77" s="307" t="s">
        <v>316</v>
      </c>
      <c r="C77" s="308"/>
      <c r="D77" s="113">
        <v>0.41662432679605732</v>
      </c>
      <c r="E77" s="115">
        <v>41</v>
      </c>
      <c r="F77" s="114">
        <v>44</v>
      </c>
      <c r="G77" s="114">
        <v>45</v>
      </c>
      <c r="H77" s="114">
        <v>45</v>
      </c>
      <c r="I77" s="140">
        <v>45</v>
      </c>
      <c r="J77" s="115">
        <v>-4</v>
      </c>
      <c r="K77" s="116">
        <v>-8.8888888888888893</v>
      </c>
    </row>
    <row r="78" spans="1:11" ht="14.1" customHeight="1" x14ac:dyDescent="0.2">
      <c r="A78" s="306">
        <v>93</v>
      </c>
      <c r="B78" s="307" t="s">
        <v>317</v>
      </c>
      <c r="C78" s="308"/>
      <c r="D78" s="113">
        <v>9.1454120516207701E-2</v>
      </c>
      <c r="E78" s="115">
        <v>9</v>
      </c>
      <c r="F78" s="114">
        <v>17</v>
      </c>
      <c r="G78" s="114">
        <v>7</v>
      </c>
      <c r="H78" s="114">
        <v>6</v>
      </c>
      <c r="I78" s="140">
        <v>6</v>
      </c>
      <c r="J78" s="115">
        <v>3</v>
      </c>
      <c r="K78" s="116">
        <v>50</v>
      </c>
    </row>
    <row r="79" spans="1:11" ht="14.1" customHeight="1" x14ac:dyDescent="0.2">
      <c r="A79" s="306">
        <v>94</v>
      </c>
      <c r="B79" s="307" t="s">
        <v>318</v>
      </c>
      <c r="C79" s="308"/>
      <c r="D79" s="113">
        <v>0.66050198150594452</v>
      </c>
      <c r="E79" s="115">
        <v>65</v>
      </c>
      <c r="F79" s="114">
        <v>79</v>
      </c>
      <c r="G79" s="114">
        <v>88</v>
      </c>
      <c r="H79" s="114">
        <v>77</v>
      </c>
      <c r="I79" s="140">
        <v>75</v>
      </c>
      <c r="J79" s="115">
        <v>-10</v>
      </c>
      <c r="K79" s="116">
        <v>-13.333333333333334</v>
      </c>
    </row>
    <row r="80" spans="1:11" ht="14.1" customHeight="1" x14ac:dyDescent="0.2">
      <c r="A80" s="306" t="s">
        <v>319</v>
      </c>
      <c r="B80" s="307" t="s">
        <v>320</v>
      </c>
      <c r="C80" s="308"/>
      <c r="D80" s="113" t="s">
        <v>513</v>
      </c>
      <c r="E80" s="115" t="s">
        <v>513</v>
      </c>
      <c r="F80" s="114" t="s">
        <v>513</v>
      </c>
      <c r="G80" s="114" t="s">
        <v>513</v>
      </c>
      <c r="H80" s="114">
        <v>0</v>
      </c>
      <c r="I80" s="140">
        <v>0</v>
      </c>
      <c r="J80" s="115" t="s">
        <v>513</v>
      </c>
      <c r="K80" s="116" t="s">
        <v>513</v>
      </c>
    </row>
    <row r="81" spans="1:11" ht="14.1" customHeight="1" x14ac:dyDescent="0.2">
      <c r="A81" s="310" t="s">
        <v>321</v>
      </c>
      <c r="B81" s="311" t="s">
        <v>333</v>
      </c>
      <c r="C81" s="312"/>
      <c r="D81" s="125">
        <v>4.3897977847779694</v>
      </c>
      <c r="E81" s="143">
        <v>432</v>
      </c>
      <c r="F81" s="144">
        <v>457</v>
      </c>
      <c r="G81" s="144">
        <v>437</v>
      </c>
      <c r="H81" s="144">
        <v>452</v>
      </c>
      <c r="I81" s="145">
        <v>443</v>
      </c>
      <c r="J81" s="143">
        <v>-11</v>
      </c>
      <c r="K81" s="146">
        <v>-2.4830699774266365</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18" t="s">
        <v>323</v>
      </c>
      <c r="B85" s="618"/>
      <c r="C85" s="618"/>
      <c r="D85" s="618"/>
      <c r="E85" s="618"/>
      <c r="F85" s="618"/>
      <c r="G85" s="618"/>
      <c r="H85" s="618"/>
      <c r="I85" s="618"/>
      <c r="J85" s="618"/>
      <c r="K85" s="618"/>
    </row>
    <row r="86" spans="1:11" ht="18" customHeight="1" x14ac:dyDescent="0.2">
      <c r="A86" s="618"/>
      <c r="B86" s="618"/>
      <c r="C86" s="618"/>
      <c r="D86" s="618"/>
      <c r="E86" s="618"/>
      <c r="F86" s="618"/>
      <c r="G86" s="618"/>
      <c r="H86" s="618"/>
      <c r="I86" s="618"/>
      <c r="J86" s="618"/>
      <c r="K86" s="618"/>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heetViews>
  <sheetFormatPr baseColWidth="10" defaultColWidth="7.75" defaultRowHeight="15.95" customHeight="1" x14ac:dyDescent="0.2"/>
  <cols>
    <col min="1" max="1" width="3.625" style="402" customWidth="1"/>
    <col min="2" max="2" width="3.125" style="403" customWidth="1"/>
    <col min="3" max="3" width="3.25" style="402" customWidth="1"/>
    <col min="4" max="4" width="5.625" style="403" customWidth="1"/>
    <col min="5" max="5" width="15.5" style="403" customWidth="1"/>
    <col min="6" max="11" width="8.5" style="404" customWidth="1"/>
    <col min="12" max="12" width="7.625" style="405"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32" t="s">
        <v>334</v>
      </c>
      <c r="B3" s="632"/>
      <c r="C3" s="632"/>
      <c r="D3" s="632"/>
      <c r="E3" s="632"/>
      <c r="F3" s="632"/>
      <c r="G3" s="632"/>
      <c r="H3" s="632"/>
      <c r="I3" s="632"/>
      <c r="J3" s="632"/>
      <c r="K3" s="632"/>
      <c r="L3" s="63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33" t="s">
        <v>335</v>
      </c>
      <c r="B5" s="633"/>
      <c r="C5" s="633"/>
      <c r="D5" s="633"/>
      <c r="E5" s="336"/>
      <c r="F5" s="336"/>
      <c r="G5" s="336"/>
      <c r="H5" s="336"/>
      <c r="I5" s="337"/>
      <c r="J5" s="337"/>
      <c r="K5" s="336"/>
      <c r="L5" s="336"/>
    </row>
    <row r="6" spans="1:17" s="94" customFormat="1" ht="11.25" customHeight="1" x14ac:dyDescent="0.2">
      <c r="A6" s="338"/>
      <c r="B6" s="338"/>
      <c r="C6" s="338"/>
      <c r="D6" s="338"/>
      <c r="E6" s="336"/>
      <c r="F6" s="336"/>
      <c r="G6" s="336"/>
      <c r="H6" s="336"/>
      <c r="I6" s="337"/>
      <c r="J6" s="337"/>
      <c r="K6" s="336"/>
      <c r="L6" s="336"/>
    </row>
    <row r="7" spans="1:17" s="91" customFormat="1" ht="12" customHeight="1" x14ac:dyDescent="0.2">
      <c r="A7" s="634" t="s">
        <v>336</v>
      </c>
      <c r="B7" s="634"/>
      <c r="C7" s="634"/>
      <c r="D7" s="634"/>
      <c r="E7" s="634"/>
      <c r="F7" s="637" t="s">
        <v>104</v>
      </c>
      <c r="G7" s="638"/>
      <c r="H7" s="638"/>
      <c r="I7" s="638"/>
      <c r="J7" s="638"/>
      <c r="K7" s="638"/>
      <c r="L7" s="639"/>
      <c r="M7" s="96"/>
      <c r="N7" s="96"/>
      <c r="O7" s="96"/>
      <c r="P7" s="96"/>
      <c r="Q7" s="96"/>
    </row>
    <row r="8" spans="1:17" ht="21.75" customHeight="1" x14ac:dyDescent="0.2">
      <c r="A8" s="634"/>
      <c r="B8" s="634"/>
      <c r="C8" s="634"/>
      <c r="D8" s="634"/>
      <c r="E8" s="634"/>
      <c r="F8" s="640" t="s">
        <v>335</v>
      </c>
      <c r="G8" s="640" t="s">
        <v>337</v>
      </c>
      <c r="H8" s="640" t="s">
        <v>338</v>
      </c>
      <c r="I8" s="640" t="s">
        <v>339</v>
      </c>
      <c r="J8" s="640" t="s">
        <v>340</v>
      </c>
      <c r="K8" s="642" t="s">
        <v>341</v>
      </c>
      <c r="L8" s="643"/>
    </row>
    <row r="9" spans="1:17" ht="12" customHeight="1" x14ac:dyDescent="0.2">
      <c r="A9" s="634"/>
      <c r="B9" s="634"/>
      <c r="C9" s="634"/>
      <c r="D9" s="634"/>
      <c r="E9" s="634"/>
      <c r="F9" s="641"/>
      <c r="G9" s="641"/>
      <c r="H9" s="641"/>
      <c r="I9" s="641"/>
      <c r="J9" s="641"/>
      <c r="K9" s="339" t="s">
        <v>102</v>
      </c>
      <c r="L9" s="340" t="s">
        <v>342</v>
      </c>
    </row>
    <row r="10" spans="1:17" ht="12" customHeight="1" x14ac:dyDescent="0.2">
      <c r="A10" s="635"/>
      <c r="B10" s="635"/>
      <c r="C10" s="635"/>
      <c r="D10" s="635"/>
      <c r="E10" s="636"/>
      <c r="F10" s="341">
        <v>1</v>
      </c>
      <c r="G10" s="342">
        <v>2</v>
      </c>
      <c r="H10" s="342">
        <v>3</v>
      </c>
      <c r="I10" s="342">
        <v>4</v>
      </c>
      <c r="J10" s="342">
        <v>5</v>
      </c>
      <c r="K10" s="342">
        <v>6</v>
      </c>
      <c r="L10" s="342">
        <v>7</v>
      </c>
      <c r="M10" s="101"/>
    </row>
    <row r="11" spans="1:17" s="110" customFormat="1" ht="27.75" customHeight="1" x14ac:dyDescent="0.2">
      <c r="A11" s="620" t="s">
        <v>343</v>
      </c>
      <c r="B11" s="621"/>
      <c r="C11" s="621"/>
      <c r="D11" s="621"/>
      <c r="E11" s="622"/>
      <c r="F11" s="343"/>
      <c r="G11" s="343"/>
      <c r="H11" s="343"/>
      <c r="I11" s="343"/>
      <c r="J11" s="344"/>
      <c r="K11" s="343"/>
      <c r="L11" s="344"/>
    </row>
    <row r="12" spans="1:17" s="110" customFormat="1" ht="15.75" customHeight="1" x14ac:dyDescent="0.2">
      <c r="A12" s="345" t="s">
        <v>104</v>
      </c>
      <c r="B12" s="346"/>
      <c r="C12" s="347"/>
      <c r="D12" s="347"/>
      <c r="E12" s="348"/>
      <c r="F12" s="536">
        <v>3932</v>
      </c>
      <c r="G12" s="536">
        <v>3868</v>
      </c>
      <c r="H12" s="536">
        <v>5655</v>
      </c>
      <c r="I12" s="536">
        <v>3368</v>
      </c>
      <c r="J12" s="537">
        <v>4170</v>
      </c>
      <c r="K12" s="538">
        <v>-238</v>
      </c>
      <c r="L12" s="349">
        <v>-5.7074340527577938</v>
      </c>
    </row>
    <row r="13" spans="1:17" s="110" customFormat="1" ht="15" customHeight="1" x14ac:dyDescent="0.2">
      <c r="A13" s="350" t="s">
        <v>344</v>
      </c>
      <c r="B13" s="351" t="s">
        <v>345</v>
      </c>
      <c r="C13" s="347"/>
      <c r="D13" s="347"/>
      <c r="E13" s="348"/>
      <c r="F13" s="536">
        <v>2238</v>
      </c>
      <c r="G13" s="536">
        <v>1968</v>
      </c>
      <c r="H13" s="536">
        <v>3192</v>
      </c>
      <c r="I13" s="536">
        <v>2122</v>
      </c>
      <c r="J13" s="537">
        <v>2466</v>
      </c>
      <c r="K13" s="538">
        <v>-228</v>
      </c>
      <c r="L13" s="349">
        <v>-9.2457420924574212</v>
      </c>
    </row>
    <row r="14" spans="1:17" s="110" customFormat="1" ht="22.5" customHeight="1" x14ac:dyDescent="0.2">
      <c r="A14" s="350"/>
      <c r="B14" s="351" t="s">
        <v>346</v>
      </c>
      <c r="C14" s="347"/>
      <c r="D14" s="347"/>
      <c r="E14" s="348"/>
      <c r="F14" s="536">
        <v>1694</v>
      </c>
      <c r="G14" s="536">
        <v>1900</v>
      </c>
      <c r="H14" s="536">
        <v>2463</v>
      </c>
      <c r="I14" s="536">
        <v>1246</v>
      </c>
      <c r="J14" s="537">
        <v>1704</v>
      </c>
      <c r="K14" s="538">
        <v>-10</v>
      </c>
      <c r="L14" s="349">
        <v>-0.58685446009389675</v>
      </c>
    </row>
    <row r="15" spans="1:17" s="110" customFormat="1" ht="15" customHeight="1" x14ac:dyDescent="0.2">
      <c r="A15" s="350" t="s">
        <v>347</v>
      </c>
      <c r="B15" s="351" t="s">
        <v>108</v>
      </c>
      <c r="C15" s="347"/>
      <c r="D15" s="347"/>
      <c r="E15" s="348"/>
      <c r="F15" s="536">
        <v>793</v>
      </c>
      <c r="G15" s="536">
        <v>1067</v>
      </c>
      <c r="H15" s="536">
        <v>1933</v>
      </c>
      <c r="I15" s="536">
        <v>664</v>
      </c>
      <c r="J15" s="537">
        <v>805</v>
      </c>
      <c r="K15" s="538">
        <v>-12</v>
      </c>
      <c r="L15" s="349">
        <v>-1.4906832298136645</v>
      </c>
    </row>
    <row r="16" spans="1:17" s="110" customFormat="1" ht="15" customHeight="1" x14ac:dyDescent="0.2">
      <c r="A16" s="350"/>
      <c r="B16" s="351" t="s">
        <v>109</v>
      </c>
      <c r="C16" s="347"/>
      <c r="D16" s="347"/>
      <c r="E16" s="348"/>
      <c r="F16" s="536">
        <v>2627</v>
      </c>
      <c r="G16" s="536">
        <v>2395</v>
      </c>
      <c r="H16" s="536">
        <v>3178</v>
      </c>
      <c r="I16" s="536">
        <v>2357</v>
      </c>
      <c r="J16" s="537">
        <v>2858</v>
      </c>
      <c r="K16" s="538">
        <v>-231</v>
      </c>
      <c r="L16" s="349">
        <v>-8.0825752274317697</v>
      </c>
    </row>
    <row r="17" spans="1:12" s="110" customFormat="1" ht="15" customHeight="1" x14ac:dyDescent="0.2">
      <c r="A17" s="350"/>
      <c r="B17" s="351" t="s">
        <v>110</v>
      </c>
      <c r="C17" s="347"/>
      <c r="D17" s="347"/>
      <c r="E17" s="348"/>
      <c r="F17" s="536">
        <v>469</v>
      </c>
      <c r="G17" s="536">
        <v>376</v>
      </c>
      <c r="H17" s="536">
        <v>499</v>
      </c>
      <c r="I17" s="536">
        <v>318</v>
      </c>
      <c r="J17" s="537">
        <v>472</v>
      </c>
      <c r="K17" s="538">
        <v>-3</v>
      </c>
      <c r="L17" s="349">
        <v>-0.63559322033898302</v>
      </c>
    </row>
    <row r="18" spans="1:12" s="110" customFormat="1" ht="15" customHeight="1" x14ac:dyDescent="0.2">
      <c r="A18" s="350"/>
      <c r="B18" s="351" t="s">
        <v>111</v>
      </c>
      <c r="C18" s="347"/>
      <c r="D18" s="347"/>
      <c r="E18" s="348"/>
      <c r="F18" s="536">
        <v>43</v>
      </c>
      <c r="G18" s="536">
        <v>30</v>
      </c>
      <c r="H18" s="536">
        <v>45</v>
      </c>
      <c r="I18" s="536">
        <v>29</v>
      </c>
      <c r="J18" s="537">
        <v>35</v>
      </c>
      <c r="K18" s="538">
        <v>8</v>
      </c>
      <c r="L18" s="349">
        <v>22.857142857142858</v>
      </c>
    </row>
    <row r="19" spans="1:12" s="110" customFormat="1" ht="15" customHeight="1" x14ac:dyDescent="0.2">
      <c r="A19" s="118" t="s">
        <v>113</v>
      </c>
      <c r="B19" s="119" t="s">
        <v>181</v>
      </c>
      <c r="C19" s="347"/>
      <c r="D19" s="347"/>
      <c r="E19" s="348"/>
      <c r="F19" s="536">
        <v>2526</v>
      </c>
      <c r="G19" s="536">
        <v>2483</v>
      </c>
      <c r="H19" s="536">
        <v>4039</v>
      </c>
      <c r="I19" s="536">
        <v>2184</v>
      </c>
      <c r="J19" s="537">
        <v>2581</v>
      </c>
      <c r="K19" s="538">
        <v>-55</v>
      </c>
      <c r="L19" s="349">
        <v>-2.1309569934134056</v>
      </c>
    </row>
    <row r="20" spans="1:12" s="110" customFormat="1" ht="15" customHeight="1" x14ac:dyDescent="0.2">
      <c r="A20" s="118"/>
      <c r="B20" s="119" t="s">
        <v>182</v>
      </c>
      <c r="C20" s="347"/>
      <c r="D20" s="347"/>
      <c r="E20" s="348"/>
      <c r="F20" s="536">
        <v>1406</v>
      </c>
      <c r="G20" s="536">
        <v>1385</v>
      </c>
      <c r="H20" s="536">
        <v>1616</v>
      </c>
      <c r="I20" s="536">
        <v>1184</v>
      </c>
      <c r="J20" s="537">
        <v>1589</v>
      </c>
      <c r="K20" s="538">
        <v>-183</v>
      </c>
      <c r="L20" s="349">
        <v>-11.516677155443675</v>
      </c>
    </row>
    <row r="21" spans="1:12" s="110" customFormat="1" ht="15" customHeight="1" x14ac:dyDescent="0.2">
      <c r="A21" s="118" t="s">
        <v>113</v>
      </c>
      <c r="B21" s="119" t="s">
        <v>116</v>
      </c>
      <c r="C21" s="347"/>
      <c r="D21" s="347"/>
      <c r="E21" s="348"/>
      <c r="F21" s="536">
        <v>2810</v>
      </c>
      <c r="G21" s="536">
        <v>2750</v>
      </c>
      <c r="H21" s="536">
        <v>4104</v>
      </c>
      <c r="I21" s="536">
        <v>2283</v>
      </c>
      <c r="J21" s="537">
        <v>3066</v>
      </c>
      <c r="K21" s="538">
        <v>-256</v>
      </c>
      <c r="L21" s="349">
        <v>-8.3496412263535547</v>
      </c>
    </row>
    <row r="22" spans="1:12" s="110" customFormat="1" ht="15" customHeight="1" x14ac:dyDescent="0.2">
      <c r="A22" s="118"/>
      <c r="B22" s="119" t="s">
        <v>117</v>
      </c>
      <c r="C22" s="347"/>
      <c r="D22" s="347"/>
      <c r="E22" s="348"/>
      <c r="F22" s="536">
        <v>1116</v>
      </c>
      <c r="G22" s="536">
        <v>1115</v>
      </c>
      <c r="H22" s="536">
        <v>1550</v>
      </c>
      <c r="I22" s="536">
        <v>1075</v>
      </c>
      <c r="J22" s="537">
        <v>1094</v>
      </c>
      <c r="K22" s="538">
        <v>22</v>
      </c>
      <c r="L22" s="349">
        <v>2.0109689213893969</v>
      </c>
    </row>
    <row r="23" spans="1:12" s="110" customFormat="1" ht="15" customHeight="1" x14ac:dyDescent="0.2">
      <c r="A23" s="352" t="s">
        <v>347</v>
      </c>
      <c r="B23" s="353" t="s">
        <v>193</v>
      </c>
      <c r="C23" s="354"/>
      <c r="D23" s="354"/>
      <c r="E23" s="355"/>
      <c r="F23" s="539">
        <v>249</v>
      </c>
      <c r="G23" s="539">
        <v>627</v>
      </c>
      <c r="H23" s="539">
        <v>1067</v>
      </c>
      <c r="I23" s="539">
        <v>158</v>
      </c>
      <c r="J23" s="540">
        <v>187</v>
      </c>
      <c r="K23" s="541">
        <v>62</v>
      </c>
      <c r="L23" s="356">
        <v>33.155080213903744</v>
      </c>
    </row>
    <row r="24" spans="1:12" s="110" customFormat="1" ht="15" customHeight="1" x14ac:dyDescent="0.2">
      <c r="A24" s="623" t="s">
        <v>348</v>
      </c>
      <c r="B24" s="624"/>
      <c r="C24" s="624"/>
      <c r="D24" s="624"/>
      <c r="E24" s="625"/>
      <c r="F24" s="357"/>
      <c r="G24" s="357"/>
      <c r="H24" s="357"/>
      <c r="I24" s="357"/>
      <c r="J24" s="357"/>
      <c r="K24" s="358"/>
      <c r="L24" s="359"/>
    </row>
    <row r="25" spans="1:12" s="110" customFormat="1" ht="15" customHeight="1" x14ac:dyDescent="0.2">
      <c r="A25" s="360" t="s">
        <v>104</v>
      </c>
      <c r="B25" s="361"/>
      <c r="C25" s="362"/>
      <c r="D25" s="362"/>
      <c r="E25" s="363"/>
      <c r="F25" s="542">
        <v>32.9</v>
      </c>
      <c r="G25" s="542">
        <v>37.9</v>
      </c>
      <c r="H25" s="542">
        <v>36.799999999999997</v>
      </c>
      <c r="I25" s="542">
        <v>33</v>
      </c>
      <c r="J25" s="542">
        <v>32.799999999999997</v>
      </c>
      <c r="K25" s="543" t="s">
        <v>349</v>
      </c>
      <c r="L25" s="364">
        <v>0.10000000000000142</v>
      </c>
    </row>
    <row r="26" spans="1:12" s="110" customFormat="1" ht="15" customHeight="1" x14ac:dyDescent="0.2">
      <c r="A26" s="365" t="s">
        <v>105</v>
      </c>
      <c r="B26" s="366" t="s">
        <v>345</v>
      </c>
      <c r="C26" s="362"/>
      <c r="D26" s="362"/>
      <c r="E26" s="363"/>
      <c r="F26" s="542">
        <v>30.7</v>
      </c>
      <c r="G26" s="542">
        <v>36.9</v>
      </c>
      <c r="H26" s="542">
        <v>32.9</v>
      </c>
      <c r="I26" s="542">
        <v>27</v>
      </c>
      <c r="J26" s="544">
        <v>28.6</v>
      </c>
      <c r="K26" s="543" t="s">
        <v>349</v>
      </c>
      <c r="L26" s="364">
        <v>2.0999999999999979</v>
      </c>
    </row>
    <row r="27" spans="1:12" s="110" customFormat="1" ht="15" customHeight="1" x14ac:dyDescent="0.2">
      <c r="A27" s="365"/>
      <c r="B27" s="366" t="s">
        <v>346</v>
      </c>
      <c r="C27" s="362"/>
      <c r="D27" s="362"/>
      <c r="E27" s="363"/>
      <c r="F27" s="542">
        <v>36</v>
      </c>
      <c r="G27" s="542">
        <v>39.1</v>
      </c>
      <c r="H27" s="542">
        <v>42.4</v>
      </c>
      <c r="I27" s="542">
        <v>43.8</v>
      </c>
      <c r="J27" s="542">
        <v>39.200000000000003</v>
      </c>
      <c r="K27" s="543" t="s">
        <v>349</v>
      </c>
      <c r="L27" s="364">
        <v>-3.2000000000000028</v>
      </c>
    </row>
    <row r="28" spans="1:12" s="110" customFormat="1" ht="15" customHeight="1" x14ac:dyDescent="0.2">
      <c r="A28" s="365" t="s">
        <v>113</v>
      </c>
      <c r="B28" s="366" t="s">
        <v>108</v>
      </c>
      <c r="C28" s="362"/>
      <c r="D28" s="362"/>
      <c r="E28" s="363"/>
      <c r="F28" s="542">
        <v>51.3</v>
      </c>
      <c r="G28" s="542">
        <v>58</v>
      </c>
      <c r="H28" s="542">
        <v>53</v>
      </c>
      <c r="I28" s="542">
        <v>49.7</v>
      </c>
      <c r="J28" s="542">
        <v>47.4</v>
      </c>
      <c r="K28" s="543" t="s">
        <v>349</v>
      </c>
      <c r="L28" s="364">
        <v>3.8999999999999986</v>
      </c>
    </row>
    <row r="29" spans="1:12" s="110" customFormat="1" ht="11.25" x14ac:dyDescent="0.2">
      <c r="A29" s="365"/>
      <c r="B29" s="366" t="s">
        <v>109</v>
      </c>
      <c r="C29" s="362"/>
      <c r="D29" s="362"/>
      <c r="E29" s="363"/>
      <c r="F29" s="542">
        <v>31.8</v>
      </c>
      <c r="G29" s="542">
        <v>35.6</v>
      </c>
      <c r="H29" s="542">
        <v>34.299999999999997</v>
      </c>
      <c r="I29" s="542">
        <v>29.9</v>
      </c>
      <c r="J29" s="544">
        <v>31.5</v>
      </c>
      <c r="K29" s="543" t="s">
        <v>349</v>
      </c>
      <c r="L29" s="364">
        <v>0.30000000000000071</v>
      </c>
    </row>
    <row r="30" spans="1:12" s="110" customFormat="1" ht="15" customHeight="1" x14ac:dyDescent="0.2">
      <c r="A30" s="365"/>
      <c r="B30" s="366" t="s">
        <v>110</v>
      </c>
      <c r="C30" s="362"/>
      <c r="D30" s="362"/>
      <c r="E30" s="363"/>
      <c r="F30" s="542">
        <v>18.100000000000001</v>
      </c>
      <c r="G30" s="542">
        <v>24.4</v>
      </c>
      <c r="H30" s="542">
        <v>24.6</v>
      </c>
      <c r="I30" s="542">
        <v>27.7</v>
      </c>
      <c r="J30" s="542">
        <v>21.9</v>
      </c>
      <c r="K30" s="543" t="s">
        <v>349</v>
      </c>
      <c r="L30" s="364">
        <v>-3.7999999999999972</v>
      </c>
    </row>
    <row r="31" spans="1:12" s="110" customFormat="1" ht="15" customHeight="1" x14ac:dyDescent="0.2">
      <c r="A31" s="365"/>
      <c r="B31" s="366" t="s">
        <v>111</v>
      </c>
      <c r="C31" s="362"/>
      <c r="D31" s="362"/>
      <c r="E31" s="363"/>
      <c r="F31" s="542">
        <v>9.3000000000000007</v>
      </c>
      <c r="G31" s="542">
        <v>20</v>
      </c>
      <c r="H31" s="542">
        <v>40</v>
      </c>
      <c r="I31" s="542">
        <v>24.1</v>
      </c>
      <c r="J31" s="542">
        <v>25.7</v>
      </c>
      <c r="K31" s="543" t="s">
        <v>349</v>
      </c>
      <c r="L31" s="364">
        <v>-16.399999999999999</v>
      </c>
    </row>
    <row r="32" spans="1:12" s="110" customFormat="1" ht="15" customHeight="1" x14ac:dyDescent="0.2">
      <c r="A32" s="367" t="s">
        <v>113</v>
      </c>
      <c r="B32" s="368" t="s">
        <v>181</v>
      </c>
      <c r="C32" s="362"/>
      <c r="D32" s="362"/>
      <c r="E32" s="363"/>
      <c r="F32" s="542">
        <v>24.6</v>
      </c>
      <c r="G32" s="542">
        <v>29.5</v>
      </c>
      <c r="H32" s="542">
        <v>29.1</v>
      </c>
      <c r="I32" s="542">
        <v>24.9</v>
      </c>
      <c r="J32" s="544">
        <v>23.9</v>
      </c>
      <c r="K32" s="543" t="s">
        <v>349</v>
      </c>
      <c r="L32" s="364">
        <v>0.70000000000000284</v>
      </c>
    </row>
    <row r="33" spans="1:12" s="110" customFormat="1" ht="15" customHeight="1" x14ac:dyDescent="0.2">
      <c r="A33" s="367"/>
      <c r="B33" s="368" t="s">
        <v>182</v>
      </c>
      <c r="C33" s="362"/>
      <c r="D33" s="362"/>
      <c r="E33" s="363"/>
      <c r="F33" s="542">
        <v>46.5</v>
      </c>
      <c r="G33" s="542">
        <v>48.9</v>
      </c>
      <c r="H33" s="542">
        <v>50.4</v>
      </c>
      <c r="I33" s="542">
        <v>46.9</v>
      </c>
      <c r="J33" s="542">
        <v>45.8</v>
      </c>
      <c r="K33" s="543" t="s">
        <v>349</v>
      </c>
      <c r="L33" s="364">
        <v>0.70000000000000284</v>
      </c>
    </row>
    <row r="34" spans="1:12" s="369" customFormat="1" ht="15" customHeight="1" x14ac:dyDescent="0.2">
      <c r="A34" s="367" t="s">
        <v>113</v>
      </c>
      <c r="B34" s="368" t="s">
        <v>116</v>
      </c>
      <c r="C34" s="362"/>
      <c r="D34" s="362"/>
      <c r="E34" s="363"/>
      <c r="F34" s="542">
        <v>37.299999999999997</v>
      </c>
      <c r="G34" s="542">
        <v>41.9</v>
      </c>
      <c r="H34" s="542">
        <v>39.4</v>
      </c>
      <c r="I34" s="542">
        <v>38.9</v>
      </c>
      <c r="J34" s="542">
        <v>36.4</v>
      </c>
      <c r="K34" s="543" t="s">
        <v>349</v>
      </c>
      <c r="L34" s="364">
        <v>0.89999999999999858</v>
      </c>
    </row>
    <row r="35" spans="1:12" s="369" customFormat="1" ht="11.25" x14ac:dyDescent="0.2">
      <c r="A35" s="370"/>
      <c r="B35" s="371" t="s">
        <v>117</v>
      </c>
      <c r="C35" s="372"/>
      <c r="D35" s="372"/>
      <c r="E35" s="373"/>
      <c r="F35" s="545">
        <v>22.5</v>
      </c>
      <c r="G35" s="545">
        <v>29.7</v>
      </c>
      <c r="H35" s="545">
        <v>31</v>
      </c>
      <c r="I35" s="545">
        <v>21.1</v>
      </c>
      <c r="J35" s="546">
        <v>23.1</v>
      </c>
      <c r="K35" s="547" t="s">
        <v>349</v>
      </c>
      <c r="L35" s="374">
        <v>-0.60000000000000142</v>
      </c>
    </row>
    <row r="36" spans="1:12" s="369" customFormat="1" ht="15.95" customHeight="1" x14ac:dyDescent="0.2">
      <c r="A36" s="375" t="s">
        <v>350</v>
      </c>
      <c r="B36" s="376"/>
      <c r="C36" s="377"/>
      <c r="D36" s="376"/>
      <c r="E36" s="378"/>
      <c r="F36" s="548">
        <v>3666</v>
      </c>
      <c r="G36" s="548">
        <v>3192</v>
      </c>
      <c r="H36" s="548">
        <v>4370</v>
      </c>
      <c r="I36" s="548">
        <v>3197</v>
      </c>
      <c r="J36" s="548">
        <v>3923</v>
      </c>
      <c r="K36" s="549">
        <v>-257</v>
      </c>
      <c r="L36" s="380">
        <v>-6.5511088452714761</v>
      </c>
    </row>
    <row r="37" spans="1:12" s="369" customFormat="1" ht="15.95" customHeight="1" x14ac:dyDescent="0.2">
      <c r="A37" s="381"/>
      <c r="B37" s="382" t="s">
        <v>113</v>
      </c>
      <c r="C37" s="382" t="s">
        <v>351</v>
      </c>
      <c r="D37" s="382"/>
      <c r="E37" s="383"/>
      <c r="F37" s="548">
        <v>1206</v>
      </c>
      <c r="G37" s="548">
        <v>1209</v>
      </c>
      <c r="H37" s="548">
        <v>1608</v>
      </c>
      <c r="I37" s="548">
        <v>1054</v>
      </c>
      <c r="J37" s="548">
        <v>1285</v>
      </c>
      <c r="K37" s="549">
        <v>-79</v>
      </c>
      <c r="L37" s="380">
        <v>-6.1478599221789887</v>
      </c>
    </row>
    <row r="38" spans="1:12" s="369" customFormat="1" ht="15.95" customHeight="1" x14ac:dyDescent="0.2">
      <c r="A38" s="381"/>
      <c r="B38" s="384" t="s">
        <v>105</v>
      </c>
      <c r="C38" s="384" t="s">
        <v>106</v>
      </c>
      <c r="D38" s="385"/>
      <c r="E38" s="383"/>
      <c r="F38" s="548">
        <v>2143</v>
      </c>
      <c r="G38" s="548">
        <v>1755</v>
      </c>
      <c r="H38" s="548">
        <v>2577</v>
      </c>
      <c r="I38" s="548">
        <v>2060</v>
      </c>
      <c r="J38" s="550">
        <v>2381</v>
      </c>
      <c r="K38" s="549">
        <v>-238</v>
      </c>
      <c r="L38" s="380">
        <v>-9.9958000839983203</v>
      </c>
    </row>
    <row r="39" spans="1:12" s="369" customFormat="1" ht="15.95" customHeight="1" x14ac:dyDescent="0.2">
      <c r="A39" s="381"/>
      <c r="B39" s="385"/>
      <c r="C39" s="382" t="s">
        <v>352</v>
      </c>
      <c r="D39" s="385"/>
      <c r="E39" s="383"/>
      <c r="F39" s="548">
        <v>658</v>
      </c>
      <c r="G39" s="548">
        <v>647</v>
      </c>
      <c r="H39" s="548">
        <v>847</v>
      </c>
      <c r="I39" s="548">
        <v>556</v>
      </c>
      <c r="J39" s="548">
        <v>681</v>
      </c>
      <c r="K39" s="549">
        <v>-23</v>
      </c>
      <c r="L39" s="380">
        <v>-3.3773861967694567</v>
      </c>
    </row>
    <row r="40" spans="1:12" s="369" customFormat="1" ht="15.95" customHeight="1" x14ac:dyDescent="0.2">
      <c r="A40" s="381"/>
      <c r="B40" s="384"/>
      <c r="C40" s="384" t="s">
        <v>107</v>
      </c>
      <c r="D40" s="385"/>
      <c r="E40" s="383"/>
      <c r="F40" s="548">
        <v>1523</v>
      </c>
      <c r="G40" s="548">
        <v>1437</v>
      </c>
      <c r="H40" s="548">
        <v>1793</v>
      </c>
      <c r="I40" s="548">
        <v>1137</v>
      </c>
      <c r="J40" s="548">
        <v>1542</v>
      </c>
      <c r="K40" s="549">
        <v>-19</v>
      </c>
      <c r="L40" s="380">
        <v>-1.2321660181582361</v>
      </c>
    </row>
    <row r="41" spans="1:12" s="369" customFormat="1" ht="24" customHeight="1" x14ac:dyDescent="0.2">
      <c r="A41" s="381"/>
      <c r="B41" s="385"/>
      <c r="C41" s="382" t="s">
        <v>352</v>
      </c>
      <c r="D41" s="385"/>
      <c r="E41" s="383"/>
      <c r="F41" s="548">
        <v>548</v>
      </c>
      <c r="G41" s="548">
        <v>562</v>
      </c>
      <c r="H41" s="548">
        <v>761</v>
      </c>
      <c r="I41" s="548">
        <v>498</v>
      </c>
      <c r="J41" s="550">
        <v>604</v>
      </c>
      <c r="K41" s="549">
        <v>-56</v>
      </c>
      <c r="L41" s="380">
        <v>-9.2715231788079464</v>
      </c>
    </row>
    <row r="42" spans="1:12" s="110" customFormat="1" ht="15" customHeight="1" x14ac:dyDescent="0.2">
      <c r="A42" s="381"/>
      <c r="B42" s="384" t="s">
        <v>113</v>
      </c>
      <c r="C42" s="384" t="s">
        <v>353</v>
      </c>
      <c r="D42" s="385"/>
      <c r="E42" s="383"/>
      <c r="F42" s="548">
        <v>581</v>
      </c>
      <c r="G42" s="548">
        <v>536</v>
      </c>
      <c r="H42" s="548">
        <v>828</v>
      </c>
      <c r="I42" s="548">
        <v>541</v>
      </c>
      <c r="J42" s="548">
        <v>607</v>
      </c>
      <c r="K42" s="549">
        <v>-26</v>
      </c>
      <c r="L42" s="380">
        <v>-4.2833607907742994</v>
      </c>
    </row>
    <row r="43" spans="1:12" s="110" customFormat="1" ht="15" customHeight="1" x14ac:dyDescent="0.2">
      <c r="A43" s="381"/>
      <c r="B43" s="385"/>
      <c r="C43" s="382" t="s">
        <v>352</v>
      </c>
      <c r="D43" s="385"/>
      <c r="E43" s="383"/>
      <c r="F43" s="548">
        <v>298</v>
      </c>
      <c r="G43" s="548">
        <v>311</v>
      </c>
      <c r="H43" s="548">
        <v>439</v>
      </c>
      <c r="I43" s="548">
        <v>269</v>
      </c>
      <c r="J43" s="548">
        <v>288</v>
      </c>
      <c r="K43" s="549">
        <v>10</v>
      </c>
      <c r="L43" s="380">
        <v>3.4722222222222223</v>
      </c>
    </row>
    <row r="44" spans="1:12" s="110" customFormat="1" ht="15" customHeight="1" x14ac:dyDescent="0.2">
      <c r="A44" s="381"/>
      <c r="B44" s="384"/>
      <c r="C44" s="366" t="s">
        <v>109</v>
      </c>
      <c r="D44" s="385"/>
      <c r="E44" s="383"/>
      <c r="F44" s="548">
        <v>2573</v>
      </c>
      <c r="G44" s="548">
        <v>2253</v>
      </c>
      <c r="H44" s="548">
        <v>2998</v>
      </c>
      <c r="I44" s="548">
        <v>2309</v>
      </c>
      <c r="J44" s="550">
        <v>2810</v>
      </c>
      <c r="K44" s="549">
        <v>-237</v>
      </c>
      <c r="L44" s="380">
        <v>-8.4341637010676163</v>
      </c>
    </row>
    <row r="45" spans="1:12" s="110" customFormat="1" ht="15" customHeight="1" x14ac:dyDescent="0.2">
      <c r="A45" s="381"/>
      <c r="B45" s="385"/>
      <c r="C45" s="382" t="s">
        <v>352</v>
      </c>
      <c r="D45" s="385"/>
      <c r="E45" s="383"/>
      <c r="F45" s="548">
        <v>819</v>
      </c>
      <c r="G45" s="548">
        <v>801</v>
      </c>
      <c r="H45" s="548">
        <v>1028</v>
      </c>
      <c r="I45" s="548">
        <v>690</v>
      </c>
      <c r="J45" s="548">
        <v>885</v>
      </c>
      <c r="K45" s="549">
        <v>-66</v>
      </c>
      <c r="L45" s="380">
        <v>-7.4576271186440675</v>
      </c>
    </row>
    <row r="46" spans="1:12" s="110" customFormat="1" ht="15" customHeight="1" x14ac:dyDescent="0.2">
      <c r="A46" s="381"/>
      <c r="B46" s="384"/>
      <c r="C46" s="366" t="s">
        <v>110</v>
      </c>
      <c r="D46" s="385"/>
      <c r="E46" s="383"/>
      <c r="F46" s="548">
        <v>469</v>
      </c>
      <c r="G46" s="548">
        <v>373</v>
      </c>
      <c r="H46" s="548">
        <v>499</v>
      </c>
      <c r="I46" s="548">
        <v>318</v>
      </c>
      <c r="J46" s="548">
        <v>471</v>
      </c>
      <c r="K46" s="549">
        <v>-2</v>
      </c>
      <c r="L46" s="380">
        <v>-0.42462845010615713</v>
      </c>
    </row>
    <row r="47" spans="1:12" s="110" customFormat="1" ht="15" customHeight="1" x14ac:dyDescent="0.2">
      <c r="A47" s="381"/>
      <c r="B47" s="385"/>
      <c r="C47" s="382" t="s">
        <v>352</v>
      </c>
      <c r="D47" s="385"/>
      <c r="E47" s="383"/>
      <c r="F47" s="548">
        <v>85</v>
      </c>
      <c r="G47" s="548">
        <v>91</v>
      </c>
      <c r="H47" s="548">
        <v>123</v>
      </c>
      <c r="I47" s="548">
        <v>88</v>
      </c>
      <c r="J47" s="550">
        <v>103</v>
      </c>
      <c r="K47" s="549">
        <v>-18</v>
      </c>
      <c r="L47" s="380">
        <v>-17.475728155339805</v>
      </c>
    </row>
    <row r="48" spans="1:12" s="110" customFormat="1" ht="15" customHeight="1" x14ac:dyDescent="0.2">
      <c r="A48" s="381"/>
      <c r="B48" s="385"/>
      <c r="C48" s="366" t="s">
        <v>111</v>
      </c>
      <c r="D48" s="386"/>
      <c r="E48" s="387"/>
      <c r="F48" s="548">
        <v>43</v>
      </c>
      <c r="G48" s="548">
        <v>30</v>
      </c>
      <c r="H48" s="548">
        <v>45</v>
      </c>
      <c r="I48" s="548">
        <v>29</v>
      </c>
      <c r="J48" s="548">
        <v>35</v>
      </c>
      <c r="K48" s="549">
        <v>8</v>
      </c>
      <c r="L48" s="380">
        <v>22.857142857142858</v>
      </c>
    </row>
    <row r="49" spans="1:12" s="110" customFormat="1" ht="15" customHeight="1" x14ac:dyDescent="0.2">
      <c r="A49" s="381"/>
      <c r="B49" s="385"/>
      <c r="C49" s="382" t="s">
        <v>352</v>
      </c>
      <c r="D49" s="385"/>
      <c r="E49" s="383"/>
      <c r="F49" s="548">
        <v>4</v>
      </c>
      <c r="G49" s="548">
        <v>6</v>
      </c>
      <c r="H49" s="548">
        <v>18</v>
      </c>
      <c r="I49" s="548">
        <v>7</v>
      </c>
      <c r="J49" s="548">
        <v>9</v>
      </c>
      <c r="K49" s="549">
        <v>-5</v>
      </c>
      <c r="L49" s="380">
        <v>-55.555555555555557</v>
      </c>
    </row>
    <row r="50" spans="1:12" s="110" customFormat="1" ht="15" customHeight="1" x14ac:dyDescent="0.2">
      <c r="A50" s="381"/>
      <c r="B50" s="384" t="s">
        <v>113</v>
      </c>
      <c r="C50" s="382" t="s">
        <v>181</v>
      </c>
      <c r="D50" s="385"/>
      <c r="E50" s="383"/>
      <c r="F50" s="548">
        <v>2272</v>
      </c>
      <c r="G50" s="548">
        <v>1821</v>
      </c>
      <c r="H50" s="548">
        <v>2786</v>
      </c>
      <c r="I50" s="548">
        <v>2024</v>
      </c>
      <c r="J50" s="550">
        <v>2338</v>
      </c>
      <c r="K50" s="549">
        <v>-66</v>
      </c>
      <c r="L50" s="380">
        <v>-2.8229255774165956</v>
      </c>
    </row>
    <row r="51" spans="1:12" s="110" customFormat="1" ht="15" customHeight="1" x14ac:dyDescent="0.2">
      <c r="A51" s="381"/>
      <c r="B51" s="385"/>
      <c r="C51" s="382" t="s">
        <v>352</v>
      </c>
      <c r="D51" s="385"/>
      <c r="E51" s="383"/>
      <c r="F51" s="548">
        <v>558</v>
      </c>
      <c r="G51" s="548">
        <v>538</v>
      </c>
      <c r="H51" s="548">
        <v>810</v>
      </c>
      <c r="I51" s="548">
        <v>504</v>
      </c>
      <c r="J51" s="548">
        <v>559</v>
      </c>
      <c r="K51" s="549">
        <v>-1</v>
      </c>
      <c r="L51" s="380">
        <v>-0.17889087656529518</v>
      </c>
    </row>
    <row r="52" spans="1:12" s="110" customFormat="1" ht="15" customHeight="1" x14ac:dyDescent="0.2">
      <c r="A52" s="381"/>
      <c r="B52" s="384"/>
      <c r="C52" s="382" t="s">
        <v>182</v>
      </c>
      <c r="D52" s="385"/>
      <c r="E52" s="383"/>
      <c r="F52" s="548">
        <v>1394</v>
      </c>
      <c r="G52" s="548">
        <v>1371</v>
      </c>
      <c r="H52" s="548">
        <v>1584</v>
      </c>
      <c r="I52" s="548">
        <v>1173</v>
      </c>
      <c r="J52" s="548">
        <v>1585</v>
      </c>
      <c r="K52" s="549">
        <v>-191</v>
      </c>
      <c r="L52" s="380">
        <v>-12.050473186119874</v>
      </c>
    </row>
    <row r="53" spans="1:12" s="269" customFormat="1" ht="11.25" customHeight="1" x14ac:dyDescent="0.2">
      <c r="A53" s="381"/>
      <c r="B53" s="385"/>
      <c r="C53" s="382" t="s">
        <v>352</v>
      </c>
      <c r="D53" s="385"/>
      <c r="E53" s="383"/>
      <c r="F53" s="548">
        <v>648</v>
      </c>
      <c r="G53" s="548">
        <v>671</v>
      </c>
      <c r="H53" s="548">
        <v>798</v>
      </c>
      <c r="I53" s="548">
        <v>550</v>
      </c>
      <c r="J53" s="550">
        <v>726</v>
      </c>
      <c r="K53" s="549">
        <v>-78</v>
      </c>
      <c r="L53" s="380">
        <v>-10.743801652892563</v>
      </c>
    </row>
    <row r="54" spans="1:12" s="151" customFormat="1" ht="12.75" customHeight="1" x14ac:dyDescent="0.2">
      <c r="A54" s="381"/>
      <c r="B54" s="384" t="s">
        <v>113</v>
      </c>
      <c r="C54" s="384" t="s">
        <v>116</v>
      </c>
      <c r="D54" s="385"/>
      <c r="E54" s="383"/>
      <c r="F54" s="548">
        <v>2580</v>
      </c>
      <c r="G54" s="548">
        <v>2144</v>
      </c>
      <c r="H54" s="548">
        <v>2996</v>
      </c>
      <c r="I54" s="548">
        <v>2131</v>
      </c>
      <c r="J54" s="548">
        <v>2848</v>
      </c>
      <c r="K54" s="549">
        <v>-268</v>
      </c>
      <c r="L54" s="380">
        <v>-9.4101123595505616</v>
      </c>
    </row>
    <row r="55" spans="1:12" ht="11.25" x14ac:dyDescent="0.2">
      <c r="A55" s="381"/>
      <c r="B55" s="385"/>
      <c r="C55" s="382" t="s">
        <v>352</v>
      </c>
      <c r="D55" s="385"/>
      <c r="E55" s="383"/>
      <c r="F55" s="548">
        <v>962</v>
      </c>
      <c r="G55" s="548">
        <v>899</v>
      </c>
      <c r="H55" s="548">
        <v>1181</v>
      </c>
      <c r="I55" s="548">
        <v>830</v>
      </c>
      <c r="J55" s="548">
        <v>1036</v>
      </c>
      <c r="K55" s="549">
        <v>-74</v>
      </c>
      <c r="L55" s="380">
        <v>-7.1428571428571432</v>
      </c>
    </row>
    <row r="56" spans="1:12" ht="14.25" customHeight="1" x14ac:dyDescent="0.2">
      <c r="A56" s="381"/>
      <c r="B56" s="385"/>
      <c r="C56" s="384" t="s">
        <v>117</v>
      </c>
      <c r="D56" s="385"/>
      <c r="E56" s="383"/>
      <c r="F56" s="548">
        <v>1080</v>
      </c>
      <c r="G56" s="548">
        <v>1045</v>
      </c>
      <c r="H56" s="548">
        <v>1373</v>
      </c>
      <c r="I56" s="548">
        <v>1056</v>
      </c>
      <c r="J56" s="548">
        <v>1065</v>
      </c>
      <c r="K56" s="549">
        <v>15</v>
      </c>
      <c r="L56" s="380">
        <v>1.408450704225352</v>
      </c>
    </row>
    <row r="57" spans="1:12" ht="18.75" customHeight="1" x14ac:dyDescent="0.2">
      <c r="A57" s="388"/>
      <c r="B57" s="389"/>
      <c r="C57" s="390" t="s">
        <v>352</v>
      </c>
      <c r="D57" s="389"/>
      <c r="E57" s="391"/>
      <c r="F57" s="551">
        <v>243</v>
      </c>
      <c r="G57" s="552">
        <v>310</v>
      </c>
      <c r="H57" s="552">
        <v>426</v>
      </c>
      <c r="I57" s="552">
        <v>223</v>
      </c>
      <c r="J57" s="552">
        <v>246</v>
      </c>
      <c r="K57" s="553">
        <f t="shared" ref="K57" si="0">IF(OR(F57=".",J57=".")=TRUE,".",IF(OR(F57="*",J57="*")=TRUE,"*",IF(AND(F57="-",J57="-")=TRUE,"-",IF(AND(ISNUMBER(J57),ISNUMBER(F57))=TRUE,IF(F57-J57=0,0,F57-J57),IF(ISNUMBER(F57)=TRUE,F57,-J57)))))</f>
        <v>-3</v>
      </c>
      <c r="L57" s="392">
        <f t="shared" ref="L57" si="1">IF(K57 =".",".",IF(K57 ="*","*",IF(K57="-","-",IF(K57=0,0,IF(OR(J57="-",J57=".",F57="-",F57=".")=TRUE,"X",IF(J57=0,"0,0",IF(ABS(K57*100/J57)&gt;250,".X",(K57*100/J57))))))))</f>
        <v>-1.2195121951219512</v>
      </c>
    </row>
    <row r="58" spans="1:12" ht="11.25" x14ac:dyDescent="0.2">
      <c r="A58" s="393"/>
      <c r="B58" s="385"/>
      <c r="C58" s="382"/>
      <c r="D58" s="385"/>
      <c r="E58" s="385"/>
      <c r="F58" s="394"/>
      <c r="G58" s="394"/>
      <c r="H58" s="394"/>
      <c r="I58" s="379"/>
      <c r="J58" s="394"/>
      <c r="K58" s="395"/>
      <c r="L58" s="269" t="s">
        <v>45</v>
      </c>
    </row>
    <row r="59" spans="1:12" ht="20.25" customHeight="1" x14ac:dyDescent="0.2">
      <c r="A59" s="626" t="s">
        <v>354</v>
      </c>
      <c r="B59" s="627"/>
      <c r="C59" s="627"/>
      <c r="D59" s="626"/>
      <c r="E59" s="627"/>
      <c r="F59" s="627"/>
      <c r="G59" s="627"/>
      <c r="H59" s="627"/>
      <c r="I59" s="627"/>
      <c r="J59" s="627"/>
      <c r="K59" s="627"/>
      <c r="L59" s="627"/>
    </row>
    <row r="60" spans="1:12" ht="11.25" customHeight="1" x14ac:dyDescent="0.2">
      <c r="A60" s="628" t="s">
        <v>355</v>
      </c>
      <c r="B60" s="629"/>
      <c r="C60" s="629"/>
      <c r="D60" s="629"/>
      <c r="E60" s="629"/>
      <c r="F60" s="629"/>
      <c r="G60" s="629"/>
      <c r="H60" s="629"/>
      <c r="I60" s="629"/>
      <c r="J60" s="629"/>
      <c r="K60" s="629"/>
      <c r="L60" s="629"/>
    </row>
    <row r="61" spans="1:12" ht="12.75" customHeight="1" x14ac:dyDescent="0.2">
      <c r="A61" s="630" t="s">
        <v>356</v>
      </c>
      <c r="B61" s="631"/>
      <c r="C61" s="631"/>
      <c r="D61" s="631"/>
      <c r="E61" s="631"/>
      <c r="F61" s="631"/>
      <c r="G61" s="631"/>
      <c r="H61" s="631"/>
      <c r="I61" s="631"/>
      <c r="J61" s="631"/>
      <c r="K61" s="631"/>
      <c r="L61" s="631"/>
    </row>
    <row r="62" spans="1:12" ht="15.95" customHeight="1" x14ac:dyDescent="0.2">
      <c r="A62" s="396"/>
      <c r="B62" s="396"/>
      <c r="C62" s="396"/>
      <c r="D62" s="396"/>
      <c r="E62" s="396"/>
      <c r="F62" s="396"/>
      <c r="G62" s="396"/>
      <c r="H62" s="396"/>
      <c r="I62" s="396"/>
      <c r="J62" s="397"/>
      <c r="K62" s="397"/>
      <c r="L62" s="398"/>
    </row>
    <row r="63" spans="1:12" ht="15.95" customHeight="1" x14ac:dyDescent="0.2">
      <c r="A63" s="398"/>
      <c r="B63" s="399"/>
      <c r="C63" s="398"/>
      <c r="D63" s="399"/>
      <c r="E63" s="399"/>
      <c r="F63" s="397"/>
      <c r="G63" s="397"/>
      <c r="H63" s="397"/>
      <c r="I63" s="397"/>
      <c r="J63" s="397"/>
      <c r="K63" s="397"/>
      <c r="L63" s="400"/>
    </row>
    <row r="64" spans="1:12" ht="15.95" customHeight="1" x14ac:dyDescent="0.2">
      <c r="A64" s="398"/>
      <c r="B64" s="399"/>
      <c r="C64" s="398"/>
      <c r="D64" s="399"/>
      <c r="E64" s="399"/>
      <c r="F64" s="397"/>
      <c r="G64" s="397"/>
      <c r="H64" s="397"/>
      <c r="I64" s="397"/>
      <c r="J64" s="397"/>
      <c r="K64" s="397"/>
      <c r="L64" s="400"/>
    </row>
    <row r="65" spans="12:12" ht="15.95" customHeight="1" x14ac:dyDescent="0.2">
      <c r="L65" s="401"/>
    </row>
  </sheetData>
  <mergeCells count="15">
    <mergeCell ref="A3:L3"/>
    <mergeCell ref="A5:D5"/>
    <mergeCell ref="A7:E10"/>
    <mergeCell ref="F7:L7"/>
    <mergeCell ref="F8:F9"/>
    <mergeCell ref="G8:G9"/>
    <mergeCell ref="H8:H9"/>
    <mergeCell ref="I8:I9"/>
    <mergeCell ref="J8:J9"/>
    <mergeCell ref="K8:L8"/>
    <mergeCell ref="A11:E11"/>
    <mergeCell ref="A24:E24"/>
    <mergeCell ref="A59:L59"/>
    <mergeCell ref="A60:L60"/>
    <mergeCell ref="A61:L61"/>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47" t="s">
        <v>358</v>
      </c>
      <c r="E7" s="648"/>
      <c r="F7" s="648"/>
      <c r="G7" s="648"/>
      <c r="H7" s="649"/>
      <c r="I7" s="650" t="s">
        <v>359</v>
      </c>
      <c r="J7" s="651"/>
      <c r="K7" s="96"/>
      <c r="L7" s="96"/>
      <c r="M7" s="96"/>
      <c r="N7" s="96"/>
      <c r="O7" s="96"/>
    </row>
    <row r="8" spans="1:15" ht="21.75" customHeight="1" x14ac:dyDescent="0.2">
      <c r="A8" s="616"/>
      <c r="B8" s="617"/>
      <c r="C8" s="583"/>
      <c r="D8" s="566" t="s">
        <v>335</v>
      </c>
      <c r="E8" s="566" t="s">
        <v>337</v>
      </c>
      <c r="F8" s="566" t="s">
        <v>338</v>
      </c>
      <c r="G8" s="566" t="s">
        <v>339</v>
      </c>
      <c r="H8" s="566" t="s">
        <v>340</v>
      </c>
      <c r="I8" s="652"/>
      <c r="J8" s="653"/>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3932</v>
      </c>
      <c r="E11" s="114">
        <v>3868</v>
      </c>
      <c r="F11" s="114">
        <v>5655</v>
      </c>
      <c r="G11" s="114">
        <v>3368</v>
      </c>
      <c r="H11" s="140">
        <v>4170</v>
      </c>
      <c r="I11" s="115">
        <v>-238</v>
      </c>
      <c r="J11" s="116">
        <v>-5.7074340527577938</v>
      </c>
    </row>
    <row r="12" spans="1:15" s="110" customFormat="1" ht="24.95" customHeight="1" x14ac:dyDescent="0.2">
      <c r="A12" s="193" t="s">
        <v>132</v>
      </c>
      <c r="B12" s="194" t="s">
        <v>133</v>
      </c>
      <c r="C12" s="113">
        <v>7.6297049847405901E-2</v>
      </c>
      <c r="D12" s="115">
        <v>3</v>
      </c>
      <c r="E12" s="114">
        <v>0</v>
      </c>
      <c r="F12" s="114">
        <v>4</v>
      </c>
      <c r="G12" s="114">
        <v>0</v>
      </c>
      <c r="H12" s="140">
        <v>0</v>
      </c>
      <c r="I12" s="115">
        <v>3</v>
      </c>
      <c r="J12" s="116" t="s">
        <v>514</v>
      </c>
    </row>
    <row r="13" spans="1:15" s="110" customFormat="1" ht="24.95" customHeight="1" x14ac:dyDescent="0.2">
      <c r="A13" s="193" t="s">
        <v>134</v>
      </c>
      <c r="B13" s="199" t="s">
        <v>214</v>
      </c>
      <c r="C13" s="113">
        <v>2.7975584944048828</v>
      </c>
      <c r="D13" s="115">
        <v>110</v>
      </c>
      <c r="E13" s="114">
        <v>30</v>
      </c>
      <c r="F13" s="114">
        <v>80</v>
      </c>
      <c r="G13" s="114">
        <v>169</v>
      </c>
      <c r="H13" s="140">
        <v>136</v>
      </c>
      <c r="I13" s="115">
        <v>-26</v>
      </c>
      <c r="J13" s="116">
        <v>-19.117647058823529</v>
      </c>
    </row>
    <row r="14" spans="1:15" s="287" customFormat="1" ht="24.95" customHeight="1" x14ac:dyDescent="0.2">
      <c r="A14" s="193" t="s">
        <v>215</v>
      </c>
      <c r="B14" s="199" t="s">
        <v>137</v>
      </c>
      <c r="C14" s="113">
        <v>7.3753814852492372</v>
      </c>
      <c r="D14" s="115">
        <v>290</v>
      </c>
      <c r="E14" s="114">
        <v>319</v>
      </c>
      <c r="F14" s="114">
        <v>768</v>
      </c>
      <c r="G14" s="114">
        <v>262</v>
      </c>
      <c r="H14" s="140">
        <v>242</v>
      </c>
      <c r="I14" s="115">
        <v>48</v>
      </c>
      <c r="J14" s="116">
        <v>19.834710743801654</v>
      </c>
      <c r="K14" s="110"/>
      <c r="L14" s="110"/>
      <c r="M14" s="110"/>
      <c r="N14" s="110"/>
      <c r="O14" s="110"/>
    </row>
    <row r="15" spans="1:15" s="110" customFormat="1" ht="24.95" customHeight="1" x14ac:dyDescent="0.2">
      <c r="A15" s="193" t="s">
        <v>216</v>
      </c>
      <c r="B15" s="199" t="s">
        <v>217</v>
      </c>
      <c r="C15" s="113">
        <v>1.7548321464903358</v>
      </c>
      <c r="D15" s="115">
        <v>69</v>
      </c>
      <c r="E15" s="114">
        <v>228</v>
      </c>
      <c r="F15" s="114">
        <v>111</v>
      </c>
      <c r="G15" s="114">
        <v>54</v>
      </c>
      <c r="H15" s="140">
        <v>74</v>
      </c>
      <c r="I15" s="115">
        <v>-5</v>
      </c>
      <c r="J15" s="116">
        <v>-6.756756756756757</v>
      </c>
    </row>
    <row r="16" spans="1:15" s="287" customFormat="1" ht="24.95" customHeight="1" x14ac:dyDescent="0.2">
      <c r="A16" s="193" t="s">
        <v>218</v>
      </c>
      <c r="B16" s="199" t="s">
        <v>141</v>
      </c>
      <c r="C16" s="113">
        <v>4.7304170905391656</v>
      </c>
      <c r="D16" s="115">
        <v>186</v>
      </c>
      <c r="E16" s="114">
        <v>67</v>
      </c>
      <c r="F16" s="114">
        <v>296</v>
      </c>
      <c r="G16" s="114">
        <v>167</v>
      </c>
      <c r="H16" s="140">
        <v>136</v>
      </c>
      <c r="I16" s="115">
        <v>50</v>
      </c>
      <c r="J16" s="116">
        <v>36.764705882352942</v>
      </c>
      <c r="K16" s="110"/>
      <c r="L16" s="110"/>
      <c r="M16" s="110"/>
      <c r="N16" s="110"/>
      <c r="O16" s="110"/>
    </row>
    <row r="17" spans="1:15" s="110" customFormat="1" ht="24.95" customHeight="1" x14ac:dyDescent="0.2">
      <c r="A17" s="193" t="s">
        <v>142</v>
      </c>
      <c r="B17" s="199" t="s">
        <v>220</v>
      </c>
      <c r="C17" s="113">
        <v>0.89013224821973547</v>
      </c>
      <c r="D17" s="115">
        <v>35</v>
      </c>
      <c r="E17" s="114">
        <v>24</v>
      </c>
      <c r="F17" s="114">
        <v>361</v>
      </c>
      <c r="G17" s="114">
        <v>41</v>
      </c>
      <c r="H17" s="140">
        <v>32</v>
      </c>
      <c r="I17" s="115">
        <v>3</v>
      </c>
      <c r="J17" s="116">
        <v>9.375</v>
      </c>
    </row>
    <row r="18" spans="1:15" s="287" customFormat="1" ht="24.95" customHeight="1" x14ac:dyDescent="0.2">
      <c r="A18" s="201" t="s">
        <v>144</v>
      </c>
      <c r="B18" s="202" t="s">
        <v>145</v>
      </c>
      <c r="C18" s="113">
        <v>15.818921668362156</v>
      </c>
      <c r="D18" s="115">
        <v>622</v>
      </c>
      <c r="E18" s="114">
        <v>440</v>
      </c>
      <c r="F18" s="114">
        <v>748</v>
      </c>
      <c r="G18" s="114">
        <v>617</v>
      </c>
      <c r="H18" s="140">
        <v>737</v>
      </c>
      <c r="I18" s="115">
        <v>-115</v>
      </c>
      <c r="J18" s="116">
        <v>-15.603799185888738</v>
      </c>
      <c r="K18" s="110"/>
      <c r="L18" s="110"/>
      <c r="M18" s="110"/>
      <c r="N18" s="110"/>
      <c r="O18" s="110"/>
    </row>
    <row r="19" spans="1:15" s="110" customFormat="1" ht="24.95" customHeight="1" x14ac:dyDescent="0.2">
      <c r="A19" s="193" t="s">
        <v>146</v>
      </c>
      <c r="B19" s="199" t="s">
        <v>147</v>
      </c>
      <c r="C19" s="113">
        <v>10.07121057985758</v>
      </c>
      <c r="D19" s="115">
        <v>396</v>
      </c>
      <c r="E19" s="114">
        <v>335</v>
      </c>
      <c r="F19" s="114">
        <v>654</v>
      </c>
      <c r="G19" s="114">
        <v>360</v>
      </c>
      <c r="H19" s="140">
        <v>412</v>
      </c>
      <c r="I19" s="115">
        <v>-16</v>
      </c>
      <c r="J19" s="116">
        <v>-3.883495145631068</v>
      </c>
    </row>
    <row r="20" spans="1:15" s="287" customFormat="1" ht="24.95" customHeight="1" x14ac:dyDescent="0.2">
      <c r="A20" s="193" t="s">
        <v>148</v>
      </c>
      <c r="B20" s="199" t="s">
        <v>149</v>
      </c>
      <c r="C20" s="113">
        <v>6.0020345879959311</v>
      </c>
      <c r="D20" s="115">
        <v>236</v>
      </c>
      <c r="E20" s="114">
        <v>288</v>
      </c>
      <c r="F20" s="114">
        <v>354</v>
      </c>
      <c r="G20" s="114">
        <v>208</v>
      </c>
      <c r="H20" s="140">
        <v>311</v>
      </c>
      <c r="I20" s="115">
        <v>-75</v>
      </c>
      <c r="J20" s="116">
        <v>-24.115755627009648</v>
      </c>
      <c r="K20" s="110"/>
      <c r="L20" s="110"/>
      <c r="M20" s="110"/>
      <c r="N20" s="110"/>
      <c r="O20" s="110"/>
    </row>
    <row r="21" spans="1:15" s="110" customFormat="1" ht="24.95" customHeight="1" x14ac:dyDescent="0.2">
      <c r="A21" s="201" t="s">
        <v>150</v>
      </c>
      <c r="B21" s="202" t="s">
        <v>151</v>
      </c>
      <c r="C21" s="113">
        <v>2.6958290946083419</v>
      </c>
      <c r="D21" s="115">
        <v>106</v>
      </c>
      <c r="E21" s="114">
        <v>123</v>
      </c>
      <c r="F21" s="114">
        <v>173</v>
      </c>
      <c r="G21" s="114">
        <v>113</v>
      </c>
      <c r="H21" s="140">
        <v>122</v>
      </c>
      <c r="I21" s="115">
        <v>-16</v>
      </c>
      <c r="J21" s="116">
        <v>-13.114754098360656</v>
      </c>
    </row>
    <row r="22" spans="1:15" s="110" customFormat="1" ht="24.95" customHeight="1" x14ac:dyDescent="0.2">
      <c r="A22" s="201" t="s">
        <v>152</v>
      </c>
      <c r="B22" s="199" t="s">
        <v>153</v>
      </c>
      <c r="C22" s="113">
        <v>1.1190233977619533</v>
      </c>
      <c r="D22" s="115">
        <v>44</v>
      </c>
      <c r="E22" s="114">
        <v>34</v>
      </c>
      <c r="F22" s="114">
        <v>58</v>
      </c>
      <c r="G22" s="114">
        <v>33</v>
      </c>
      <c r="H22" s="140">
        <v>55</v>
      </c>
      <c r="I22" s="115">
        <v>-11</v>
      </c>
      <c r="J22" s="116">
        <v>-20</v>
      </c>
    </row>
    <row r="23" spans="1:15" s="110" customFormat="1" ht="24.95" customHeight="1" x14ac:dyDescent="0.2">
      <c r="A23" s="193" t="s">
        <v>154</v>
      </c>
      <c r="B23" s="199" t="s">
        <v>155</v>
      </c>
      <c r="C23" s="113">
        <v>0.68667344862665314</v>
      </c>
      <c r="D23" s="115">
        <v>27</v>
      </c>
      <c r="E23" s="114">
        <v>22</v>
      </c>
      <c r="F23" s="114">
        <v>27</v>
      </c>
      <c r="G23" s="114">
        <v>18</v>
      </c>
      <c r="H23" s="140">
        <v>18</v>
      </c>
      <c r="I23" s="115">
        <v>9</v>
      </c>
      <c r="J23" s="116">
        <v>50</v>
      </c>
    </row>
    <row r="24" spans="1:15" s="110" customFormat="1" ht="24.95" customHeight="1" x14ac:dyDescent="0.2">
      <c r="A24" s="193" t="s">
        <v>156</v>
      </c>
      <c r="B24" s="199" t="s">
        <v>221</v>
      </c>
      <c r="C24" s="113">
        <v>7.4008138351983721</v>
      </c>
      <c r="D24" s="115">
        <v>291</v>
      </c>
      <c r="E24" s="114">
        <v>224</v>
      </c>
      <c r="F24" s="114">
        <v>348</v>
      </c>
      <c r="G24" s="114">
        <v>306</v>
      </c>
      <c r="H24" s="140">
        <v>313</v>
      </c>
      <c r="I24" s="115">
        <v>-22</v>
      </c>
      <c r="J24" s="116">
        <v>-7.0287539936102235</v>
      </c>
    </row>
    <row r="25" spans="1:15" s="110" customFormat="1" ht="24.95" customHeight="1" x14ac:dyDescent="0.2">
      <c r="A25" s="193" t="s">
        <v>222</v>
      </c>
      <c r="B25" s="204" t="s">
        <v>159</v>
      </c>
      <c r="C25" s="113">
        <v>10.249237029501526</v>
      </c>
      <c r="D25" s="115">
        <v>403</v>
      </c>
      <c r="E25" s="114">
        <v>462</v>
      </c>
      <c r="F25" s="114">
        <v>619</v>
      </c>
      <c r="G25" s="114">
        <v>351</v>
      </c>
      <c r="H25" s="140">
        <v>335</v>
      </c>
      <c r="I25" s="115">
        <v>68</v>
      </c>
      <c r="J25" s="116">
        <v>20.298507462686569</v>
      </c>
    </row>
    <row r="26" spans="1:15" s="110" customFormat="1" ht="24.95" customHeight="1" x14ac:dyDescent="0.2">
      <c r="A26" s="201">
        <v>782.78300000000002</v>
      </c>
      <c r="B26" s="203" t="s">
        <v>160</v>
      </c>
      <c r="C26" s="113">
        <v>2.0091556459816888</v>
      </c>
      <c r="D26" s="115">
        <v>79</v>
      </c>
      <c r="E26" s="114">
        <v>99</v>
      </c>
      <c r="F26" s="114">
        <v>54</v>
      </c>
      <c r="G26" s="114">
        <v>32</v>
      </c>
      <c r="H26" s="140">
        <v>37</v>
      </c>
      <c r="I26" s="115">
        <v>42</v>
      </c>
      <c r="J26" s="116">
        <v>113.51351351351352</v>
      </c>
    </row>
    <row r="27" spans="1:15" s="110" customFormat="1" ht="24.95" customHeight="1" x14ac:dyDescent="0.2">
      <c r="A27" s="193" t="s">
        <v>161</v>
      </c>
      <c r="B27" s="199" t="s">
        <v>162</v>
      </c>
      <c r="C27" s="113">
        <v>2.4160732451678535</v>
      </c>
      <c r="D27" s="115">
        <v>95</v>
      </c>
      <c r="E27" s="114">
        <v>82</v>
      </c>
      <c r="F27" s="114">
        <v>145</v>
      </c>
      <c r="G27" s="114">
        <v>99</v>
      </c>
      <c r="H27" s="140">
        <v>73</v>
      </c>
      <c r="I27" s="115">
        <v>22</v>
      </c>
      <c r="J27" s="116">
        <v>30.136986301369863</v>
      </c>
    </row>
    <row r="28" spans="1:15" s="110" customFormat="1" ht="24.95" customHeight="1" x14ac:dyDescent="0.2">
      <c r="A28" s="193" t="s">
        <v>163</v>
      </c>
      <c r="B28" s="199" t="s">
        <v>164</v>
      </c>
      <c r="C28" s="113">
        <v>7.1719226856561544</v>
      </c>
      <c r="D28" s="115">
        <v>282</v>
      </c>
      <c r="E28" s="114">
        <v>568</v>
      </c>
      <c r="F28" s="114">
        <v>460</v>
      </c>
      <c r="G28" s="114">
        <v>104</v>
      </c>
      <c r="H28" s="140">
        <v>158</v>
      </c>
      <c r="I28" s="115">
        <v>124</v>
      </c>
      <c r="J28" s="116">
        <v>78.481012658227854</v>
      </c>
    </row>
    <row r="29" spans="1:15" s="110" customFormat="1" ht="24.95" customHeight="1" x14ac:dyDescent="0.2">
      <c r="A29" s="193">
        <v>86</v>
      </c>
      <c r="B29" s="199" t="s">
        <v>165</v>
      </c>
      <c r="C29" s="113">
        <v>10.249237029501526</v>
      </c>
      <c r="D29" s="115">
        <v>403</v>
      </c>
      <c r="E29" s="114">
        <v>299</v>
      </c>
      <c r="F29" s="114">
        <v>445</v>
      </c>
      <c r="G29" s="114">
        <v>226</v>
      </c>
      <c r="H29" s="140">
        <v>433</v>
      </c>
      <c r="I29" s="115">
        <v>-30</v>
      </c>
      <c r="J29" s="116">
        <v>-6.9284064665127021</v>
      </c>
    </row>
    <row r="30" spans="1:15" s="110" customFormat="1" ht="24.95" customHeight="1" x14ac:dyDescent="0.2">
      <c r="A30" s="193">
        <v>87.88</v>
      </c>
      <c r="B30" s="204" t="s">
        <v>166</v>
      </c>
      <c r="C30" s="113">
        <v>11.46998982706002</v>
      </c>
      <c r="D30" s="115">
        <v>451</v>
      </c>
      <c r="E30" s="114">
        <v>416</v>
      </c>
      <c r="F30" s="114">
        <v>570</v>
      </c>
      <c r="G30" s="114">
        <v>391</v>
      </c>
      <c r="H30" s="140">
        <v>655</v>
      </c>
      <c r="I30" s="115">
        <v>-204</v>
      </c>
      <c r="J30" s="116">
        <v>-31.145038167938932</v>
      </c>
    </row>
    <row r="31" spans="1:15" s="110" customFormat="1" ht="24.95" customHeight="1" x14ac:dyDescent="0.2">
      <c r="A31" s="193" t="s">
        <v>167</v>
      </c>
      <c r="B31" s="199" t="s">
        <v>168</v>
      </c>
      <c r="C31" s="113">
        <v>2.3906408952187181</v>
      </c>
      <c r="D31" s="115">
        <v>94</v>
      </c>
      <c r="E31" s="114">
        <v>127</v>
      </c>
      <c r="F31" s="114">
        <v>148</v>
      </c>
      <c r="G31" s="114">
        <v>79</v>
      </c>
      <c r="H31" s="140">
        <v>131</v>
      </c>
      <c r="I31" s="115">
        <v>-37</v>
      </c>
      <c r="J31" s="116">
        <v>-28.244274809160306</v>
      </c>
    </row>
    <row r="32" spans="1:15" s="110" customFormat="1" ht="24.95" customHeight="1" x14ac:dyDescent="0.2">
      <c r="A32" s="193"/>
      <c r="B32" s="204" t="s">
        <v>169</v>
      </c>
      <c r="C32" s="113">
        <v>0</v>
      </c>
      <c r="D32" s="115">
        <v>0</v>
      </c>
      <c r="E32" s="114">
        <v>0</v>
      </c>
      <c r="F32" s="114">
        <v>0</v>
      </c>
      <c r="G32" s="114">
        <v>0</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7.6297049847405901E-2</v>
      </c>
      <c r="D34" s="115">
        <v>3</v>
      </c>
      <c r="E34" s="114">
        <v>0</v>
      </c>
      <c r="F34" s="114">
        <v>4</v>
      </c>
      <c r="G34" s="114">
        <v>0</v>
      </c>
      <c r="H34" s="140">
        <v>0</v>
      </c>
      <c r="I34" s="115">
        <v>3</v>
      </c>
      <c r="J34" s="116" t="s">
        <v>514</v>
      </c>
    </row>
    <row r="35" spans="1:10" s="110" customFormat="1" ht="24.95" customHeight="1" x14ac:dyDescent="0.2">
      <c r="A35" s="292" t="s">
        <v>171</v>
      </c>
      <c r="B35" s="293" t="s">
        <v>172</v>
      </c>
      <c r="C35" s="113">
        <v>25.991861648016275</v>
      </c>
      <c r="D35" s="115">
        <v>1022</v>
      </c>
      <c r="E35" s="114">
        <v>789</v>
      </c>
      <c r="F35" s="114">
        <v>1596</v>
      </c>
      <c r="G35" s="114">
        <v>1048</v>
      </c>
      <c r="H35" s="140">
        <v>1115</v>
      </c>
      <c r="I35" s="115">
        <v>-93</v>
      </c>
      <c r="J35" s="116">
        <v>-8.3408071748878925</v>
      </c>
    </row>
    <row r="36" spans="1:10" s="110" customFormat="1" ht="24.95" customHeight="1" x14ac:dyDescent="0.2">
      <c r="A36" s="294" t="s">
        <v>173</v>
      </c>
      <c r="B36" s="295" t="s">
        <v>174</v>
      </c>
      <c r="C36" s="125">
        <v>73.93184130213632</v>
      </c>
      <c r="D36" s="143">
        <v>2907</v>
      </c>
      <c r="E36" s="144">
        <v>3079</v>
      </c>
      <c r="F36" s="144">
        <v>4055</v>
      </c>
      <c r="G36" s="144">
        <v>2320</v>
      </c>
      <c r="H36" s="145">
        <v>3053</v>
      </c>
      <c r="I36" s="143">
        <v>-146</v>
      </c>
      <c r="J36" s="146">
        <v>-4.7821814608581725</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44" t="s">
        <v>360</v>
      </c>
      <c r="B39" s="645"/>
      <c r="C39" s="645"/>
      <c r="D39" s="645"/>
      <c r="E39" s="645"/>
      <c r="F39" s="645"/>
      <c r="G39" s="645"/>
      <c r="H39" s="645"/>
      <c r="I39" s="645"/>
      <c r="J39" s="645"/>
    </row>
    <row r="40" spans="1:10" ht="31.5" customHeight="1" x14ac:dyDescent="0.2">
      <c r="A40" s="646" t="s">
        <v>361</v>
      </c>
      <c r="B40" s="646"/>
      <c r="C40" s="646"/>
      <c r="D40" s="646"/>
      <c r="E40" s="646"/>
      <c r="F40" s="646"/>
      <c r="G40" s="646"/>
      <c r="H40" s="646"/>
      <c r="I40" s="646"/>
      <c r="J40" s="646"/>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332</v>
      </c>
      <c r="B7" s="577"/>
      <c r="C7" s="577"/>
      <c r="D7" s="582" t="s">
        <v>94</v>
      </c>
      <c r="E7" s="656" t="s">
        <v>363</v>
      </c>
      <c r="F7" s="586"/>
      <c r="G7" s="586"/>
      <c r="H7" s="586"/>
      <c r="I7" s="587"/>
      <c r="J7" s="650" t="s">
        <v>359</v>
      </c>
      <c r="K7" s="651"/>
      <c r="L7" s="96"/>
      <c r="M7" s="96"/>
      <c r="N7" s="96"/>
      <c r="O7" s="96"/>
    </row>
    <row r="8" spans="1:15" ht="21.75" customHeight="1" x14ac:dyDescent="0.2">
      <c r="A8" s="578"/>
      <c r="B8" s="579"/>
      <c r="C8" s="579"/>
      <c r="D8" s="583"/>
      <c r="E8" s="566" t="s">
        <v>335</v>
      </c>
      <c r="F8" s="566" t="s">
        <v>337</v>
      </c>
      <c r="G8" s="566" t="s">
        <v>338</v>
      </c>
      <c r="H8" s="566" t="s">
        <v>339</v>
      </c>
      <c r="I8" s="566" t="s">
        <v>340</v>
      </c>
      <c r="J8" s="652"/>
      <c r="K8" s="653"/>
    </row>
    <row r="9" spans="1:15" ht="12" customHeight="1" x14ac:dyDescent="0.2">
      <c r="A9" s="578"/>
      <c r="B9" s="579"/>
      <c r="C9" s="579"/>
      <c r="D9" s="583"/>
      <c r="E9" s="567"/>
      <c r="F9" s="567"/>
      <c r="G9" s="567"/>
      <c r="H9" s="567"/>
      <c r="I9" s="567"/>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3932</v>
      </c>
      <c r="F11" s="264">
        <v>3868</v>
      </c>
      <c r="G11" s="264">
        <v>5655</v>
      </c>
      <c r="H11" s="264">
        <v>3368</v>
      </c>
      <c r="I11" s="265">
        <v>4170</v>
      </c>
      <c r="J11" s="263">
        <v>-238</v>
      </c>
      <c r="K11" s="266">
        <v>-5.7074340527577938</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28.611393692777213</v>
      </c>
      <c r="E13" s="115">
        <v>1125</v>
      </c>
      <c r="F13" s="114">
        <v>1192</v>
      </c>
      <c r="G13" s="114">
        <v>1678</v>
      </c>
      <c r="H13" s="114">
        <v>1115</v>
      </c>
      <c r="I13" s="140">
        <v>1191</v>
      </c>
      <c r="J13" s="115">
        <v>-66</v>
      </c>
      <c r="K13" s="116">
        <v>-5.5415617128463479</v>
      </c>
    </row>
    <row r="14" spans="1:15" ht="15.95" customHeight="1" x14ac:dyDescent="0.2">
      <c r="A14" s="306" t="s">
        <v>230</v>
      </c>
      <c r="B14" s="307"/>
      <c r="C14" s="308"/>
      <c r="D14" s="113">
        <v>56.002034587995929</v>
      </c>
      <c r="E14" s="115">
        <v>2202</v>
      </c>
      <c r="F14" s="114">
        <v>2078</v>
      </c>
      <c r="G14" s="114">
        <v>3150</v>
      </c>
      <c r="H14" s="114">
        <v>1782</v>
      </c>
      <c r="I14" s="140">
        <v>2185</v>
      </c>
      <c r="J14" s="115">
        <v>17</v>
      </c>
      <c r="K14" s="116">
        <v>0.77803203661327236</v>
      </c>
    </row>
    <row r="15" spans="1:15" ht="15.95" customHeight="1" x14ac:dyDescent="0.2">
      <c r="A15" s="306" t="s">
        <v>231</v>
      </c>
      <c r="B15" s="307"/>
      <c r="C15" s="308"/>
      <c r="D15" s="113">
        <v>7.7060020345879963</v>
      </c>
      <c r="E15" s="115">
        <v>303</v>
      </c>
      <c r="F15" s="114">
        <v>344</v>
      </c>
      <c r="G15" s="114">
        <v>455</v>
      </c>
      <c r="H15" s="114">
        <v>239</v>
      </c>
      <c r="I15" s="140">
        <v>364</v>
      </c>
      <c r="J15" s="115">
        <v>-61</v>
      </c>
      <c r="K15" s="116">
        <v>-16.758241758241759</v>
      </c>
    </row>
    <row r="16" spans="1:15" ht="15.95" customHeight="1" x14ac:dyDescent="0.2">
      <c r="A16" s="306" t="s">
        <v>232</v>
      </c>
      <c r="B16" s="307"/>
      <c r="C16" s="308"/>
      <c r="D16" s="113">
        <v>7.3499491353001014</v>
      </c>
      <c r="E16" s="115">
        <v>289</v>
      </c>
      <c r="F16" s="114">
        <v>231</v>
      </c>
      <c r="G16" s="114">
        <v>348</v>
      </c>
      <c r="H16" s="114">
        <v>215</v>
      </c>
      <c r="I16" s="140">
        <v>409</v>
      </c>
      <c r="J16" s="115">
        <v>-120</v>
      </c>
      <c r="K16" s="116">
        <v>-29.339853300733495</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t="s">
        <v>513</v>
      </c>
      <c r="E18" s="115" t="s">
        <v>513</v>
      </c>
      <c r="F18" s="114">
        <v>4</v>
      </c>
      <c r="G18" s="114">
        <v>5</v>
      </c>
      <c r="H18" s="114">
        <v>0</v>
      </c>
      <c r="I18" s="140">
        <v>4</v>
      </c>
      <c r="J18" s="115" t="s">
        <v>513</v>
      </c>
      <c r="K18" s="116" t="s">
        <v>513</v>
      </c>
    </row>
    <row r="19" spans="1:11" ht="14.1" customHeight="1" x14ac:dyDescent="0.2">
      <c r="A19" s="306" t="s">
        <v>235</v>
      </c>
      <c r="B19" s="307" t="s">
        <v>236</v>
      </c>
      <c r="C19" s="308"/>
      <c r="D19" s="113" t="s">
        <v>513</v>
      </c>
      <c r="E19" s="115" t="s">
        <v>513</v>
      </c>
      <c r="F19" s="114">
        <v>0</v>
      </c>
      <c r="G19" s="114">
        <v>4</v>
      </c>
      <c r="H19" s="114">
        <v>0</v>
      </c>
      <c r="I19" s="140">
        <v>0</v>
      </c>
      <c r="J19" s="115" t="s">
        <v>513</v>
      </c>
      <c r="K19" s="116" t="s">
        <v>513</v>
      </c>
    </row>
    <row r="20" spans="1:11" ht="14.1" customHeight="1" x14ac:dyDescent="0.2">
      <c r="A20" s="306">
        <v>12</v>
      </c>
      <c r="B20" s="307" t="s">
        <v>237</v>
      </c>
      <c r="C20" s="308"/>
      <c r="D20" s="113">
        <v>0.91556459816887081</v>
      </c>
      <c r="E20" s="115">
        <v>36</v>
      </c>
      <c r="F20" s="114">
        <v>26</v>
      </c>
      <c r="G20" s="114">
        <v>41</v>
      </c>
      <c r="H20" s="114">
        <v>33</v>
      </c>
      <c r="I20" s="140">
        <v>42</v>
      </c>
      <c r="J20" s="115">
        <v>-6</v>
      </c>
      <c r="K20" s="116">
        <v>-14.285714285714286</v>
      </c>
    </row>
    <row r="21" spans="1:11" ht="14.1" customHeight="1" x14ac:dyDescent="0.2">
      <c r="A21" s="306">
        <v>21</v>
      </c>
      <c r="B21" s="307" t="s">
        <v>238</v>
      </c>
      <c r="C21" s="308"/>
      <c r="D21" s="113">
        <v>3.0264496439471009</v>
      </c>
      <c r="E21" s="115">
        <v>119</v>
      </c>
      <c r="F21" s="114">
        <v>96</v>
      </c>
      <c r="G21" s="114">
        <v>130</v>
      </c>
      <c r="H21" s="114">
        <v>249</v>
      </c>
      <c r="I21" s="140">
        <v>208</v>
      </c>
      <c r="J21" s="115">
        <v>-89</v>
      </c>
      <c r="K21" s="116">
        <v>-42.78846153846154</v>
      </c>
    </row>
    <row r="22" spans="1:11" ht="14.1" customHeight="1" x14ac:dyDescent="0.2">
      <c r="A22" s="306">
        <v>22</v>
      </c>
      <c r="B22" s="307" t="s">
        <v>239</v>
      </c>
      <c r="C22" s="308"/>
      <c r="D22" s="113">
        <v>1.4750762970498474</v>
      </c>
      <c r="E22" s="115">
        <v>58</v>
      </c>
      <c r="F22" s="114">
        <v>21</v>
      </c>
      <c r="G22" s="114">
        <v>32</v>
      </c>
      <c r="H22" s="114">
        <v>20</v>
      </c>
      <c r="I22" s="140">
        <v>22</v>
      </c>
      <c r="J22" s="115">
        <v>36</v>
      </c>
      <c r="K22" s="116">
        <v>163.63636363636363</v>
      </c>
    </row>
    <row r="23" spans="1:11" ht="14.1" customHeight="1" x14ac:dyDescent="0.2">
      <c r="A23" s="306">
        <v>23</v>
      </c>
      <c r="B23" s="307" t="s">
        <v>240</v>
      </c>
      <c r="C23" s="308"/>
      <c r="D23" s="113">
        <v>0.38148524923702948</v>
      </c>
      <c r="E23" s="115">
        <v>15</v>
      </c>
      <c r="F23" s="114">
        <v>6</v>
      </c>
      <c r="G23" s="114">
        <v>155</v>
      </c>
      <c r="H23" s="114">
        <v>6</v>
      </c>
      <c r="I23" s="140">
        <v>8</v>
      </c>
      <c r="J23" s="115">
        <v>7</v>
      </c>
      <c r="K23" s="116">
        <v>87.5</v>
      </c>
    </row>
    <row r="24" spans="1:11" ht="14.1" customHeight="1" x14ac:dyDescent="0.2">
      <c r="A24" s="306">
        <v>24</v>
      </c>
      <c r="B24" s="307" t="s">
        <v>241</v>
      </c>
      <c r="C24" s="308"/>
      <c r="D24" s="113">
        <v>1.3987792472024414</v>
      </c>
      <c r="E24" s="115">
        <v>55</v>
      </c>
      <c r="F24" s="114">
        <v>44</v>
      </c>
      <c r="G24" s="114">
        <v>47</v>
      </c>
      <c r="H24" s="114">
        <v>73</v>
      </c>
      <c r="I24" s="140">
        <v>82</v>
      </c>
      <c r="J24" s="115">
        <v>-27</v>
      </c>
      <c r="K24" s="116">
        <v>-32.926829268292686</v>
      </c>
    </row>
    <row r="25" spans="1:11" ht="14.1" customHeight="1" x14ac:dyDescent="0.2">
      <c r="A25" s="306">
        <v>25</v>
      </c>
      <c r="B25" s="307" t="s">
        <v>242</v>
      </c>
      <c r="C25" s="308"/>
      <c r="D25" s="113">
        <v>4.1963377416073246</v>
      </c>
      <c r="E25" s="115">
        <v>165</v>
      </c>
      <c r="F25" s="114">
        <v>80</v>
      </c>
      <c r="G25" s="114">
        <v>216</v>
      </c>
      <c r="H25" s="114">
        <v>91</v>
      </c>
      <c r="I25" s="140">
        <v>139</v>
      </c>
      <c r="J25" s="115">
        <v>26</v>
      </c>
      <c r="K25" s="116">
        <v>18.705035971223023</v>
      </c>
    </row>
    <row r="26" spans="1:11" ht="14.1" customHeight="1" x14ac:dyDescent="0.2">
      <c r="A26" s="306">
        <v>26</v>
      </c>
      <c r="B26" s="307" t="s">
        <v>243</v>
      </c>
      <c r="C26" s="308"/>
      <c r="D26" s="113">
        <v>4.3997965412004065</v>
      </c>
      <c r="E26" s="115">
        <v>173</v>
      </c>
      <c r="F26" s="114">
        <v>122</v>
      </c>
      <c r="G26" s="114">
        <v>164</v>
      </c>
      <c r="H26" s="114">
        <v>95</v>
      </c>
      <c r="I26" s="140">
        <v>111</v>
      </c>
      <c r="J26" s="115">
        <v>62</v>
      </c>
      <c r="K26" s="116">
        <v>55.855855855855857</v>
      </c>
    </row>
    <row r="27" spans="1:11" ht="14.1" customHeight="1" x14ac:dyDescent="0.2">
      <c r="A27" s="306">
        <v>27</v>
      </c>
      <c r="B27" s="307" t="s">
        <v>244</v>
      </c>
      <c r="C27" s="308"/>
      <c r="D27" s="113">
        <v>0.89013224821973547</v>
      </c>
      <c r="E27" s="115">
        <v>35</v>
      </c>
      <c r="F27" s="114">
        <v>19</v>
      </c>
      <c r="G27" s="114">
        <v>63</v>
      </c>
      <c r="H27" s="114">
        <v>31</v>
      </c>
      <c r="I27" s="140">
        <v>56</v>
      </c>
      <c r="J27" s="115">
        <v>-21</v>
      </c>
      <c r="K27" s="116">
        <v>-37.5</v>
      </c>
    </row>
    <row r="28" spans="1:11" ht="14.1" customHeight="1" x14ac:dyDescent="0.2">
      <c r="A28" s="306">
        <v>28</v>
      </c>
      <c r="B28" s="307" t="s">
        <v>245</v>
      </c>
      <c r="C28" s="308"/>
      <c r="D28" s="113" t="s">
        <v>513</v>
      </c>
      <c r="E28" s="115" t="s">
        <v>513</v>
      </c>
      <c r="F28" s="114">
        <v>0</v>
      </c>
      <c r="G28" s="114" t="s">
        <v>513</v>
      </c>
      <c r="H28" s="114" t="s">
        <v>513</v>
      </c>
      <c r="I28" s="140">
        <v>4</v>
      </c>
      <c r="J28" s="115" t="s">
        <v>513</v>
      </c>
      <c r="K28" s="116" t="s">
        <v>513</v>
      </c>
    </row>
    <row r="29" spans="1:11" ht="14.1" customHeight="1" x14ac:dyDescent="0.2">
      <c r="A29" s="306">
        <v>29</v>
      </c>
      <c r="B29" s="307" t="s">
        <v>246</v>
      </c>
      <c r="C29" s="308"/>
      <c r="D29" s="113">
        <v>1.7548321464903358</v>
      </c>
      <c r="E29" s="115">
        <v>69</v>
      </c>
      <c r="F29" s="114">
        <v>85</v>
      </c>
      <c r="G29" s="114">
        <v>122</v>
      </c>
      <c r="H29" s="114">
        <v>77</v>
      </c>
      <c r="I29" s="140">
        <v>88</v>
      </c>
      <c r="J29" s="115">
        <v>-19</v>
      </c>
      <c r="K29" s="116">
        <v>-21.59090909090909</v>
      </c>
    </row>
    <row r="30" spans="1:11" ht="14.1" customHeight="1" x14ac:dyDescent="0.2">
      <c r="A30" s="306" t="s">
        <v>247</v>
      </c>
      <c r="B30" s="307" t="s">
        <v>248</v>
      </c>
      <c r="C30" s="308"/>
      <c r="D30" s="113">
        <v>0.38148524923702948</v>
      </c>
      <c r="E30" s="115">
        <v>15</v>
      </c>
      <c r="F30" s="114">
        <v>23</v>
      </c>
      <c r="G30" s="114">
        <v>39</v>
      </c>
      <c r="H30" s="114">
        <v>14</v>
      </c>
      <c r="I30" s="140">
        <v>18</v>
      </c>
      <c r="J30" s="115">
        <v>-3</v>
      </c>
      <c r="K30" s="116">
        <v>-16.666666666666668</v>
      </c>
    </row>
    <row r="31" spans="1:11" ht="14.1" customHeight="1" x14ac:dyDescent="0.2">
      <c r="A31" s="306" t="s">
        <v>249</v>
      </c>
      <c r="B31" s="307" t="s">
        <v>250</v>
      </c>
      <c r="C31" s="308"/>
      <c r="D31" s="113">
        <v>1.3733468972533063</v>
      </c>
      <c r="E31" s="115">
        <v>54</v>
      </c>
      <c r="F31" s="114">
        <v>62</v>
      </c>
      <c r="G31" s="114">
        <v>83</v>
      </c>
      <c r="H31" s="114">
        <v>63</v>
      </c>
      <c r="I31" s="140">
        <v>70</v>
      </c>
      <c r="J31" s="115">
        <v>-16</v>
      </c>
      <c r="K31" s="116">
        <v>-22.857142857142858</v>
      </c>
    </row>
    <row r="32" spans="1:11" ht="14.1" customHeight="1" x14ac:dyDescent="0.2">
      <c r="A32" s="306">
        <v>31</v>
      </c>
      <c r="B32" s="307" t="s">
        <v>251</v>
      </c>
      <c r="C32" s="308"/>
      <c r="D32" s="113">
        <v>0.43234994913530012</v>
      </c>
      <c r="E32" s="115">
        <v>17</v>
      </c>
      <c r="F32" s="114">
        <v>16</v>
      </c>
      <c r="G32" s="114">
        <v>22</v>
      </c>
      <c r="H32" s="114">
        <v>26</v>
      </c>
      <c r="I32" s="140">
        <v>57</v>
      </c>
      <c r="J32" s="115">
        <v>-40</v>
      </c>
      <c r="K32" s="116">
        <v>-70.175438596491233</v>
      </c>
    </row>
    <row r="33" spans="1:11" ht="14.1" customHeight="1" x14ac:dyDescent="0.2">
      <c r="A33" s="306">
        <v>32</v>
      </c>
      <c r="B33" s="307" t="s">
        <v>252</v>
      </c>
      <c r="C33" s="308"/>
      <c r="D33" s="113">
        <v>6.205493387589013</v>
      </c>
      <c r="E33" s="115">
        <v>244</v>
      </c>
      <c r="F33" s="114">
        <v>196</v>
      </c>
      <c r="G33" s="114">
        <v>372</v>
      </c>
      <c r="H33" s="114">
        <v>359</v>
      </c>
      <c r="I33" s="140">
        <v>308</v>
      </c>
      <c r="J33" s="115">
        <v>-64</v>
      </c>
      <c r="K33" s="116">
        <v>-20.779220779220779</v>
      </c>
    </row>
    <row r="34" spans="1:11" ht="14.1" customHeight="1" x14ac:dyDescent="0.2">
      <c r="A34" s="306">
        <v>33</v>
      </c>
      <c r="B34" s="307" t="s">
        <v>253</v>
      </c>
      <c r="C34" s="308"/>
      <c r="D34" s="113">
        <v>2.5432349949135302</v>
      </c>
      <c r="E34" s="115">
        <v>100</v>
      </c>
      <c r="F34" s="114">
        <v>51</v>
      </c>
      <c r="G34" s="114">
        <v>95</v>
      </c>
      <c r="H34" s="114">
        <v>93</v>
      </c>
      <c r="I34" s="140">
        <v>116</v>
      </c>
      <c r="J34" s="115">
        <v>-16</v>
      </c>
      <c r="K34" s="116">
        <v>-13.793103448275861</v>
      </c>
    </row>
    <row r="35" spans="1:11" ht="14.1" customHeight="1" x14ac:dyDescent="0.2">
      <c r="A35" s="306">
        <v>34</v>
      </c>
      <c r="B35" s="307" t="s">
        <v>254</v>
      </c>
      <c r="C35" s="308"/>
      <c r="D35" s="113">
        <v>2.8738555442522888</v>
      </c>
      <c r="E35" s="115">
        <v>113</v>
      </c>
      <c r="F35" s="114">
        <v>79</v>
      </c>
      <c r="G35" s="114">
        <v>110</v>
      </c>
      <c r="H35" s="114">
        <v>117</v>
      </c>
      <c r="I35" s="140">
        <v>105</v>
      </c>
      <c r="J35" s="115">
        <v>8</v>
      </c>
      <c r="K35" s="116">
        <v>7.6190476190476186</v>
      </c>
    </row>
    <row r="36" spans="1:11" ht="14.1" customHeight="1" x14ac:dyDescent="0.2">
      <c r="A36" s="306">
        <v>41</v>
      </c>
      <c r="B36" s="307" t="s">
        <v>255</v>
      </c>
      <c r="C36" s="308"/>
      <c r="D36" s="113">
        <v>0.20345879959308241</v>
      </c>
      <c r="E36" s="115">
        <v>8</v>
      </c>
      <c r="F36" s="114">
        <v>4</v>
      </c>
      <c r="G36" s="114">
        <v>55</v>
      </c>
      <c r="H36" s="114">
        <v>6</v>
      </c>
      <c r="I36" s="140">
        <v>5</v>
      </c>
      <c r="J36" s="115">
        <v>3</v>
      </c>
      <c r="K36" s="116">
        <v>60</v>
      </c>
    </row>
    <row r="37" spans="1:11" ht="14.1" customHeight="1" x14ac:dyDescent="0.2">
      <c r="A37" s="306">
        <v>42</v>
      </c>
      <c r="B37" s="307" t="s">
        <v>256</v>
      </c>
      <c r="C37" s="308"/>
      <c r="D37" s="113">
        <v>7.6297049847405901E-2</v>
      </c>
      <c r="E37" s="115">
        <v>3</v>
      </c>
      <c r="F37" s="114" t="s">
        <v>513</v>
      </c>
      <c r="G37" s="114" t="s">
        <v>513</v>
      </c>
      <c r="H37" s="114">
        <v>4</v>
      </c>
      <c r="I37" s="140">
        <v>3</v>
      </c>
      <c r="J37" s="115">
        <v>0</v>
      </c>
      <c r="K37" s="116">
        <v>0</v>
      </c>
    </row>
    <row r="38" spans="1:11" ht="14.1" customHeight="1" x14ac:dyDescent="0.2">
      <c r="A38" s="306">
        <v>43</v>
      </c>
      <c r="B38" s="307" t="s">
        <v>257</v>
      </c>
      <c r="C38" s="308"/>
      <c r="D38" s="113">
        <v>0.58494404883011186</v>
      </c>
      <c r="E38" s="115">
        <v>23</v>
      </c>
      <c r="F38" s="114">
        <v>16</v>
      </c>
      <c r="G38" s="114">
        <v>46</v>
      </c>
      <c r="H38" s="114">
        <v>23</v>
      </c>
      <c r="I38" s="140">
        <v>31</v>
      </c>
      <c r="J38" s="115">
        <v>-8</v>
      </c>
      <c r="K38" s="116">
        <v>-25.806451612903224</v>
      </c>
    </row>
    <row r="39" spans="1:11" ht="14.1" customHeight="1" x14ac:dyDescent="0.2">
      <c r="A39" s="306">
        <v>51</v>
      </c>
      <c r="B39" s="307" t="s">
        <v>258</v>
      </c>
      <c r="C39" s="308"/>
      <c r="D39" s="113">
        <v>5.9257375381485247</v>
      </c>
      <c r="E39" s="115">
        <v>233</v>
      </c>
      <c r="F39" s="114">
        <v>274</v>
      </c>
      <c r="G39" s="114">
        <v>406</v>
      </c>
      <c r="H39" s="114">
        <v>192</v>
      </c>
      <c r="I39" s="140">
        <v>256</v>
      </c>
      <c r="J39" s="115">
        <v>-23</v>
      </c>
      <c r="K39" s="116">
        <v>-8.984375</v>
      </c>
    </row>
    <row r="40" spans="1:11" ht="14.1" customHeight="1" x14ac:dyDescent="0.2">
      <c r="A40" s="306" t="s">
        <v>259</v>
      </c>
      <c r="B40" s="307" t="s">
        <v>260</v>
      </c>
      <c r="C40" s="308"/>
      <c r="D40" s="113">
        <v>5.4170905391658186</v>
      </c>
      <c r="E40" s="115">
        <v>213</v>
      </c>
      <c r="F40" s="114">
        <v>258</v>
      </c>
      <c r="G40" s="114">
        <v>354</v>
      </c>
      <c r="H40" s="114">
        <v>168</v>
      </c>
      <c r="I40" s="140">
        <v>207</v>
      </c>
      <c r="J40" s="115">
        <v>6</v>
      </c>
      <c r="K40" s="116">
        <v>2.8985507246376812</v>
      </c>
    </row>
    <row r="41" spans="1:11" ht="14.1" customHeight="1" x14ac:dyDescent="0.2">
      <c r="A41" s="306"/>
      <c r="B41" s="307" t="s">
        <v>261</v>
      </c>
      <c r="C41" s="308"/>
      <c r="D41" s="113">
        <v>5.1881993896236009</v>
      </c>
      <c r="E41" s="115">
        <v>204</v>
      </c>
      <c r="F41" s="114">
        <v>240</v>
      </c>
      <c r="G41" s="114">
        <v>297</v>
      </c>
      <c r="H41" s="114">
        <v>151</v>
      </c>
      <c r="I41" s="140">
        <v>190</v>
      </c>
      <c r="J41" s="115">
        <v>14</v>
      </c>
      <c r="K41" s="116">
        <v>7.3684210526315788</v>
      </c>
    </row>
    <row r="42" spans="1:11" ht="14.1" customHeight="1" x14ac:dyDescent="0.2">
      <c r="A42" s="306">
        <v>52</v>
      </c>
      <c r="B42" s="307" t="s">
        <v>262</v>
      </c>
      <c r="C42" s="308"/>
      <c r="D42" s="113">
        <v>4.0437436419125126</v>
      </c>
      <c r="E42" s="115">
        <v>159</v>
      </c>
      <c r="F42" s="114">
        <v>153</v>
      </c>
      <c r="G42" s="114">
        <v>183</v>
      </c>
      <c r="H42" s="114">
        <v>143</v>
      </c>
      <c r="I42" s="140">
        <v>171</v>
      </c>
      <c r="J42" s="115">
        <v>-12</v>
      </c>
      <c r="K42" s="116">
        <v>-7.0175438596491224</v>
      </c>
    </row>
    <row r="43" spans="1:11" ht="14.1" customHeight="1" x14ac:dyDescent="0.2">
      <c r="A43" s="306" t="s">
        <v>263</v>
      </c>
      <c r="B43" s="307" t="s">
        <v>264</v>
      </c>
      <c r="C43" s="308"/>
      <c r="D43" s="113">
        <v>3.4079348931841302</v>
      </c>
      <c r="E43" s="115">
        <v>134</v>
      </c>
      <c r="F43" s="114">
        <v>138</v>
      </c>
      <c r="G43" s="114">
        <v>164</v>
      </c>
      <c r="H43" s="114">
        <v>133</v>
      </c>
      <c r="I43" s="140">
        <v>161</v>
      </c>
      <c r="J43" s="115">
        <v>-27</v>
      </c>
      <c r="K43" s="116">
        <v>-16.770186335403725</v>
      </c>
    </row>
    <row r="44" spans="1:11" ht="14.1" customHeight="1" x14ac:dyDescent="0.2">
      <c r="A44" s="306">
        <v>53</v>
      </c>
      <c r="B44" s="307" t="s">
        <v>265</v>
      </c>
      <c r="C44" s="308"/>
      <c r="D44" s="113">
        <v>1.0427263479145472</v>
      </c>
      <c r="E44" s="115">
        <v>41</v>
      </c>
      <c r="F44" s="114">
        <v>74</v>
      </c>
      <c r="G44" s="114">
        <v>58</v>
      </c>
      <c r="H44" s="114">
        <v>44</v>
      </c>
      <c r="I44" s="140">
        <v>37</v>
      </c>
      <c r="J44" s="115">
        <v>4</v>
      </c>
      <c r="K44" s="116">
        <v>10.810810810810811</v>
      </c>
    </row>
    <row r="45" spans="1:11" ht="14.1" customHeight="1" x14ac:dyDescent="0.2">
      <c r="A45" s="306" t="s">
        <v>266</v>
      </c>
      <c r="B45" s="307" t="s">
        <v>267</v>
      </c>
      <c r="C45" s="308"/>
      <c r="D45" s="113">
        <v>0.99186164801627674</v>
      </c>
      <c r="E45" s="115">
        <v>39</v>
      </c>
      <c r="F45" s="114">
        <v>74</v>
      </c>
      <c r="G45" s="114">
        <v>57</v>
      </c>
      <c r="H45" s="114">
        <v>44</v>
      </c>
      <c r="I45" s="140">
        <v>35</v>
      </c>
      <c r="J45" s="115">
        <v>4</v>
      </c>
      <c r="K45" s="116">
        <v>11.428571428571429</v>
      </c>
    </row>
    <row r="46" spans="1:11" ht="14.1" customHeight="1" x14ac:dyDescent="0.2">
      <c r="A46" s="306">
        <v>54</v>
      </c>
      <c r="B46" s="307" t="s">
        <v>268</v>
      </c>
      <c r="C46" s="308"/>
      <c r="D46" s="113">
        <v>3.7131230925737539</v>
      </c>
      <c r="E46" s="115">
        <v>146</v>
      </c>
      <c r="F46" s="114">
        <v>142</v>
      </c>
      <c r="G46" s="114">
        <v>183</v>
      </c>
      <c r="H46" s="114">
        <v>125</v>
      </c>
      <c r="I46" s="140">
        <v>130</v>
      </c>
      <c r="J46" s="115">
        <v>16</v>
      </c>
      <c r="K46" s="116">
        <v>12.307692307692308</v>
      </c>
    </row>
    <row r="47" spans="1:11" ht="14.1" customHeight="1" x14ac:dyDescent="0.2">
      <c r="A47" s="306">
        <v>61</v>
      </c>
      <c r="B47" s="307" t="s">
        <v>269</v>
      </c>
      <c r="C47" s="308"/>
      <c r="D47" s="113">
        <v>0.94099694811800605</v>
      </c>
      <c r="E47" s="115">
        <v>37</v>
      </c>
      <c r="F47" s="114">
        <v>25</v>
      </c>
      <c r="G47" s="114">
        <v>83</v>
      </c>
      <c r="H47" s="114">
        <v>37</v>
      </c>
      <c r="I47" s="140">
        <v>74</v>
      </c>
      <c r="J47" s="115">
        <v>-37</v>
      </c>
      <c r="K47" s="116">
        <v>-50</v>
      </c>
    </row>
    <row r="48" spans="1:11" ht="14.1" customHeight="1" x14ac:dyDescent="0.2">
      <c r="A48" s="306">
        <v>62</v>
      </c>
      <c r="B48" s="307" t="s">
        <v>270</v>
      </c>
      <c r="C48" s="308"/>
      <c r="D48" s="113">
        <v>6.5106815869786372</v>
      </c>
      <c r="E48" s="115">
        <v>256</v>
      </c>
      <c r="F48" s="114">
        <v>363</v>
      </c>
      <c r="G48" s="114">
        <v>507</v>
      </c>
      <c r="H48" s="114">
        <v>228</v>
      </c>
      <c r="I48" s="140">
        <v>277</v>
      </c>
      <c r="J48" s="115">
        <v>-21</v>
      </c>
      <c r="K48" s="116">
        <v>-7.581227436823105</v>
      </c>
    </row>
    <row r="49" spans="1:11" ht="14.1" customHeight="1" x14ac:dyDescent="0.2">
      <c r="A49" s="306">
        <v>63</v>
      </c>
      <c r="B49" s="307" t="s">
        <v>271</v>
      </c>
      <c r="C49" s="308"/>
      <c r="D49" s="113">
        <v>1.7293997965412005</v>
      </c>
      <c r="E49" s="115">
        <v>68</v>
      </c>
      <c r="F49" s="114">
        <v>129</v>
      </c>
      <c r="G49" s="114">
        <v>210</v>
      </c>
      <c r="H49" s="114">
        <v>91</v>
      </c>
      <c r="I49" s="140">
        <v>73</v>
      </c>
      <c r="J49" s="115">
        <v>-5</v>
      </c>
      <c r="K49" s="116">
        <v>-6.8493150684931505</v>
      </c>
    </row>
    <row r="50" spans="1:11" ht="14.1" customHeight="1" x14ac:dyDescent="0.2">
      <c r="A50" s="306" t="s">
        <v>272</v>
      </c>
      <c r="B50" s="307" t="s">
        <v>273</v>
      </c>
      <c r="C50" s="308"/>
      <c r="D50" s="113">
        <v>7.6297049847405901E-2</v>
      </c>
      <c r="E50" s="115">
        <v>3</v>
      </c>
      <c r="F50" s="114">
        <v>20</v>
      </c>
      <c r="G50" s="114">
        <v>103</v>
      </c>
      <c r="H50" s="114" t="s">
        <v>513</v>
      </c>
      <c r="I50" s="140">
        <v>8</v>
      </c>
      <c r="J50" s="115">
        <v>-5</v>
      </c>
      <c r="K50" s="116">
        <v>-62.5</v>
      </c>
    </row>
    <row r="51" spans="1:11" ht="14.1" customHeight="1" x14ac:dyDescent="0.2">
      <c r="A51" s="306" t="s">
        <v>274</v>
      </c>
      <c r="B51" s="307" t="s">
        <v>275</v>
      </c>
      <c r="C51" s="308"/>
      <c r="D51" s="113">
        <v>1.5259409969481179</v>
      </c>
      <c r="E51" s="115">
        <v>60</v>
      </c>
      <c r="F51" s="114">
        <v>98</v>
      </c>
      <c r="G51" s="114">
        <v>92</v>
      </c>
      <c r="H51" s="114">
        <v>83</v>
      </c>
      <c r="I51" s="140">
        <v>61</v>
      </c>
      <c r="J51" s="115">
        <v>-1</v>
      </c>
      <c r="K51" s="116">
        <v>-1.639344262295082</v>
      </c>
    </row>
    <row r="52" spans="1:11" ht="14.1" customHeight="1" x14ac:dyDescent="0.2">
      <c r="A52" s="306">
        <v>71</v>
      </c>
      <c r="B52" s="307" t="s">
        <v>276</v>
      </c>
      <c r="C52" s="308"/>
      <c r="D52" s="113">
        <v>6.4852492370295014</v>
      </c>
      <c r="E52" s="115">
        <v>255</v>
      </c>
      <c r="F52" s="114">
        <v>186</v>
      </c>
      <c r="G52" s="114">
        <v>403</v>
      </c>
      <c r="H52" s="114">
        <v>230</v>
      </c>
      <c r="I52" s="140">
        <v>314</v>
      </c>
      <c r="J52" s="115">
        <v>-59</v>
      </c>
      <c r="K52" s="116">
        <v>-18.789808917197451</v>
      </c>
    </row>
    <row r="53" spans="1:11" ht="14.1" customHeight="1" x14ac:dyDescent="0.2">
      <c r="A53" s="306" t="s">
        <v>277</v>
      </c>
      <c r="B53" s="307" t="s">
        <v>278</v>
      </c>
      <c r="C53" s="308"/>
      <c r="D53" s="113">
        <v>1.7039674465920651</v>
      </c>
      <c r="E53" s="115">
        <v>67</v>
      </c>
      <c r="F53" s="114">
        <v>47</v>
      </c>
      <c r="G53" s="114">
        <v>114</v>
      </c>
      <c r="H53" s="114">
        <v>56</v>
      </c>
      <c r="I53" s="140">
        <v>92</v>
      </c>
      <c r="J53" s="115">
        <v>-25</v>
      </c>
      <c r="K53" s="116">
        <v>-27.173913043478262</v>
      </c>
    </row>
    <row r="54" spans="1:11" ht="14.1" customHeight="1" x14ac:dyDescent="0.2">
      <c r="A54" s="306" t="s">
        <v>279</v>
      </c>
      <c r="B54" s="307" t="s">
        <v>280</v>
      </c>
      <c r="C54" s="308"/>
      <c r="D54" s="113">
        <v>4.0183112919633777</v>
      </c>
      <c r="E54" s="115">
        <v>158</v>
      </c>
      <c r="F54" s="114">
        <v>121</v>
      </c>
      <c r="G54" s="114">
        <v>257</v>
      </c>
      <c r="H54" s="114">
        <v>158</v>
      </c>
      <c r="I54" s="140">
        <v>193</v>
      </c>
      <c r="J54" s="115">
        <v>-35</v>
      </c>
      <c r="K54" s="116">
        <v>-18.134715025906736</v>
      </c>
    </row>
    <row r="55" spans="1:11" ht="14.1" customHeight="1" x14ac:dyDescent="0.2">
      <c r="A55" s="306">
        <v>72</v>
      </c>
      <c r="B55" s="307" t="s">
        <v>281</v>
      </c>
      <c r="C55" s="308"/>
      <c r="D55" s="113">
        <v>1.2970498474059002</v>
      </c>
      <c r="E55" s="115">
        <v>51</v>
      </c>
      <c r="F55" s="114">
        <v>30</v>
      </c>
      <c r="G55" s="114">
        <v>53</v>
      </c>
      <c r="H55" s="114">
        <v>35</v>
      </c>
      <c r="I55" s="140">
        <v>70</v>
      </c>
      <c r="J55" s="115">
        <v>-19</v>
      </c>
      <c r="K55" s="116">
        <v>-27.142857142857142</v>
      </c>
    </row>
    <row r="56" spans="1:11" ht="14.1" customHeight="1" x14ac:dyDescent="0.2">
      <c r="A56" s="306" t="s">
        <v>282</v>
      </c>
      <c r="B56" s="307" t="s">
        <v>283</v>
      </c>
      <c r="C56" s="308"/>
      <c r="D56" s="113">
        <v>0.58494404883011186</v>
      </c>
      <c r="E56" s="115">
        <v>23</v>
      </c>
      <c r="F56" s="114">
        <v>11</v>
      </c>
      <c r="G56" s="114">
        <v>15</v>
      </c>
      <c r="H56" s="114">
        <v>6</v>
      </c>
      <c r="I56" s="140">
        <v>13</v>
      </c>
      <c r="J56" s="115">
        <v>10</v>
      </c>
      <c r="K56" s="116">
        <v>76.92307692307692</v>
      </c>
    </row>
    <row r="57" spans="1:11" ht="14.1" customHeight="1" x14ac:dyDescent="0.2">
      <c r="A57" s="306" t="s">
        <v>284</v>
      </c>
      <c r="B57" s="307" t="s">
        <v>285</v>
      </c>
      <c r="C57" s="308"/>
      <c r="D57" s="113">
        <v>0.50864699898270604</v>
      </c>
      <c r="E57" s="115">
        <v>20</v>
      </c>
      <c r="F57" s="114">
        <v>13</v>
      </c>
      <c r="G57" s="114">
        <v>26</v>
      </c>
      <c r="H57" s="114">
        <v>19</v>
      </c>
      <c r="I57" s="140">
        <v>43</v>
      </c>
      <c r="J57" s="115">
        <v>-23</v>
      </c>
      <c r="K57" s="116">
        <v>-53.488372093023258</v>
      </c>
    </row>
    <row r="58" spans="1:11" ht="14.1" customHeight="1" x14ac:dyDescent="0.2">
      <c r="A58" s="306">
        <v>73</v>
      </c>
      <c r="B58" s="307" t="s">
        <v>286</v>
      </c>
      <c r="C58" s="308"/>
      <c r="D58" s="113">
        <v>1.7039674465920651</v>
      </c>
      <c r="E58" s="115">
        <v>67</v>
      </c>
      <c r="F58" s="114">
        <v>34</v>
      </c>
      <c r="G58" s="114">
        <v>82</v>
      </c>
      <c r="H58" s="114">
        <v>42</v>
      </c>
      <c r="I58" s="140">
        <v>51</v>
      </c>
      <c r="J58" s="115">
        <v>16</v>
      </c>
      <c r="K58" s="116">
        <v>31.372549019607842</v>
      </c>
    </row>
    <row r="59" spans="1:11" ht="14.1" customHeight="1" x14ac:dyDescent="0.2">
      <c r="A59" s="306" t="s">
        <v>287</v>
      </c>
      <c r="B59" s="307" t="s">
        <v>288</v>
      </c>
      <c r="C59" s="308"/>
      <c r="D59" s="113">
        <v>1.2461851475076298</v>
      </c>
      <c r="E59" s="115">
        <v>49</v>
      </c>
      <c r="F59" s="114">
        <v>29</v>
      </c>
      <c r="G59" s="114">
        <v>60</v>
      </c>
      <c r="H59" s="114">
        <v>27</v>
      </c>
      <c r="I59" s="140">
        <v>40</v>
      </c>
      <c r="J59" s="115">
        <v>9</v>
      </c>
      <c r="K59" s="116">
        <v>22.5</v>
      </c>
    </row>
    <row r="60" spans="1:11" ht="14.1" customHeight="1" x14ac:dyDescent="0.2">
      <c r="A60" s="306">
        <v>81</v>
      </c>
      <c r="B60" s="307" t="s">
        <v>289</v>
      </c>
      <c r="C60" s="308"/>
      <c r="D60" s="113">
        <v>14.979654120040692</v>
      </c>
      <c r="E60" s="115">
        <v>589</v>
      </c>
      <c r="F60" s="114">
        <v>752</v>
      </c>
      <c r="G60" s="114">
        <v>669</v>
      </c>
      <c r="H60" s="114">
        <v>306</v>
      </c>
      <c r="I60" s="140">
        <v>514</v>
      </c>
      <c r="J60" s="115">
        <v>75</v>
      </c>
      <c r="K60" s="116">
        <v>14.591439688715953</v>
      </c>
    </row>
    <row r="61" spans="1:11" ht="14.1" customHeight="1" x14ac:dyDescent="0.2">
      <c r="A61" s="306" t="s">
        <v>290</v>
      </c>
      <c r="B61" s="307" t="s">
        <v>291</v>
      </c>
      <c r="C61" s="308"/>
      <c r="D61" s="113">
        <v>2.8738555442522888</v>
      </c>
      <c r="E61" s="115">
        <v>113</v>
      </c>
      <c r="F61" s="114">
        <v>76</v>
      </c>
      <c r="G61" s="114">
        <v>135</v>
      </c>
      <c r="H61" s="114">
        <v>58</v>
      </c>
      <c r="I61" s="140">
        <v>89</v>
      </c>
      <c r="J61" s="115">
        <v>24</v>
      </c>
      <c r="K61" s="116">
        <v>26.966292134831459</v>
      </c>
    </row>
    <row r="62" spans="1:11" ht="14.1" customHeight="1" x14ac:dyDescent="0.2">
      <c r="A62" s="306" t="s">
        <v>292</v>
      </c>
      <c r="B62" s="307" t="s">
        <v>293</v>
      </c>
      <c r="C62" s="308"/>
      <c r="D62" s="113">
        <v>9.0030518819938958</v>
      </c>
      <c r="E62" s="115">
        <v>354</v>
      </c>
      <c r="F62" s="114">
        <v>430</v>
      </c>
      <c r="G62" s="114">
        <v>435</v>
      </c>
      <c r="H62" s="114">
        <v>158</v>
      </c>
      <c r="I62" s="140">
        <v>268</v>
      </c>
      <c r="J62" s="115">
        <v>86</v>
      </c>
      <c r="K62" s="116">
        <v>32.089552238805972</v>
      </c>
    </row>
    <row r="63" spans="1:11" ht="14.1" customHeight="1" x14ac:dyDescent="0.2">
      <c r="A63" s="306"/>
      <c r="B63" s="307" t="s">
        <v>294</v>
      </c>
      <c r="C63" s="308"/>
      <c r="D63" s="113">
        <v>7.8585961342828075</v>
      </c>
      <c r="E63" s="115">
        <v>309</v>
      </c>
      <c r="F63" s="114">
        <v>394</v>
      </c>
      <c r="G63" s="114">
        <v>395</v>
      </c>
      <c r="H63" s="114">
        <v>142</v>
      </c>
      <c r="I63" s="140">
        <v>227</v>
      </c>
      <c r="J63" s="115">
        <v>82</v>
      </c>
      <c r="K63" s="116">
        <v>36.123348017621147</v>
      </c>
    </row>
    <row r="64" spans="1:11" ht="14.1" customHeight="1" x14ac:dyDescent="0.2">
      <c r="A64" s="306" t="s">
        <v>295</v>
      </c>
      <c r="B64" s="307" t="s">
        <v>296</v>
      </c>
      <c r="C64" s="308"/>
      <c r="D64" s="113">
        <v>1.7039674465920651</v>
      </c>
      <c r="E64" s="115">
        <v>67</v>
      </c>
      <c r="F64" s="114">
        <v>45</v>
      </c>
      <c r="G64" s="114">
        <v>47</v>
      </c>
      <c r="H64" s="114">
        <v>36</v>
      </c>
      <c r="I64" s="140">
        <v>90</v>
      </c>
      <c r="J64" s="115">
        <v>-23</v>
      </c>
      <c r="K64" s="116">
        <v>-25.555555555555557</v>
      </c>
    </row>
    <row r="65" spans="1:11" ht="14.1" customHeight="1" x14ac:dyDescent="0.2">
      <c r="A65" s="306" t="s">
        <v>297</v>
      </c>
      <c r="B65" s="307" t="s">
        <v>298</v>
      </c>
      <c r="C65" s="308"/>
      <c r="D65" s="113">
        <v>0.55951169888097663</v>
      </c>
      <c r="E65" s="115">
        <v>22</v>
      </c>
      <c r="F65" s="114">
        <v>165</v>
      </c>
      <c r="G65" s="114">
        <v>25</v>
      </c>
      <c r="H65" s="114">
        <v>21</v>
      </c>
      <c r="I65" s="140">
        <v>19</v>
      </c>
      <c r="J65" s="115">
        <v>3</v>
      </c>
      <c r="K65" s="116">
        <v>15.789473684210526</v>
      </c>
    </row>
    <row r="66" spans="1:11" ht="14.1" customHeight="1" x14ac:dyDescent="0.2">
      <c r="A66" s="306">
        <v>82</v>
      </c>
      <c r="B66" s="307" t="s">
        <v>299</v>
      </c>
      <c r="C66" s="308"/>
      <c r="D66" s="113">
        <v>4.5015259409969479</v>
      </c>
      <c r="E66" s="115">
        <v>177</v>
      </c>
      <c r="F66" s="114">
        <v>249</v>
      </c>
      <c r="G66" s="114">
        <v>238</v>
      </c>
      <c r="H66" s="114">
        <v>243</v>
      </c>
      <c r="I66" s="140">
        <v>330</v>
      </c>
      <c r="J66" s="115">
        <v>-153</v>
      </c>
      <c r="K66" s="116">
        <v>-46.363636363636367</v>
      </c>
    </row>
    <row r="67" spans="1:11" ht="14.1" customHeight="1" x14ac:dyDescent="0.2">
      <c r="A67" s="306" t="s">
        <v>300</v>
      </c>
      <c r="B67" s="307" t="s">
        <v>301</v>
      </c>
      <c r="C67" s="308"/>
      <c r="D67" s="113">
        <v>3.4842319430315363</v>
      </c>
      <c r="E67" s="115">
        <v>137</v>
      </c>
      <c r="F67" s="114">
        <v>208</v>
      </c>
      <c r="G67" s="114">
        <v>171</v>
      </c>
      <c r="H67" s="114">
        <v>209</v>
      </c>
      <c r="I67" s="140">
        <v>290</v>
      </c>
      <c r="J67" s="115">
        <v>-153</v>
      </c>
      <c r="K67" s="116">
        <v>-52.758620689655174</v>
      </c>
    </row>
    <row r="68" spans="1:11" ht="14.1" customHeight="1" x14ac:dyDescent="0.2">
      <c r="A68" s="306" t="s">
        <v>302</v>
      </c>
      <c r="B68" s="307" t="s">
        <v>303</v>
      </c>
      <c r="C68" s="308"/>
      <c r="D68" s="113">
        <v>0.63580874872838256</v>
      </c>
      <c r="E68" s="115">
        <v>25</v>
      </c>
      <c r="F68" s="114">
        <v>25</v>
      </c>
      <c r="G68" s="114">
        <v>33</v>
      </c>
      <c r="H68" s="114">
        <v>21</v>
      </c>
      <c r="I68" s="140">
        <v>24</v>
      </c>
      <c r="J68" s="115">
        <v>1</v>
      </c>
      <c r="K68" s="116">
        <v>4.166666666666667</v>
      </c>
    </row>
    <row r="69" spans="1:11" ht="14.1" customHeight="1" x14ac:dyDescent="0.2">
      <c r="A69" s="306">
        <v>83</v>
      </c>
      <c r="B69" s="307" t="s">
        <v>304</v>
      </c>
      <c r="C69" s="308"/>
      <c r="D69" s="113">
        <v>12.665310274669379</v>
      </c>
      <c r="E69" s="115">
        <v>498</v>
      </c>
      <c r="F69" s="114">
        <v>449</v>
      </c>
      <c r="G69" s="114">
        <v>743</v>
      </c>
      <c r="H69" s="114">
        <v>258</v>
      </c>
      <c r="I69" s="140">
        <v>362</v>
      </c>
      <c r="J69" s="115">
        <v>136</v>
      </c>
      <c r="K69" s="116">
        <v>37.569060773480665</v>
      </c>
    </row>
    <row r="70" spans="1:11" ht="14.1" customHeight="1" x14ac:dyDescent="0.2">
      <c r="A70" s="306" t="s">
        <v>305</v>
      </c>
      <c r="B70" s="307" t="s">
        <v>306</v>
      </c>
      <c r="C70" s="308"/>
      <c r="D70" s="113">
        <v>5.9003051881993898</v>
      </c>
      <c r="E70" s="115">
        <v>232</v>
      </c>
      <c r="F70" s="114">
        <v>166</v>
      </c>
      <c r="G70" s="114">
        <v>464</v>
      </c>
      <c r="H70" s="114">
        <v>108</v>
      </c>
      <c r="I70" s="140">
        <v>241</v>
      </c>
      <c r="J70" s="115">
        <v>-9</v>
      </c>
      <c r="K70" s="116">
        <v>-3.7344398340248963</v>
      </c>
    </row>
    <row r="71" spans="1:11" ht="14.1" customHeight="1" x14ac:dyDescent="0.2">
      <c r="A71" s="306"/>
      <c r="B71" s="307" t="s">
        <v>307</v>
      </c>
      <c r="C71" s="308"/>
      <c r="D71" s="113">
        <v>1.8311291963377416</v>
      </c>
      <c r="E71" s="115">
        <v>72</v>
      </c>
      <c r="F71" s="114">
        <v>72</v>
      </c>
      <c r="G71" s="114">
        <v>192</v>
      </c>
      <c r="H71" s="114">
        <v>52</v>
      </c>
      <c r="I71" s="140">
        <v>120</v>
      </c>
      <c r="J71" s="115">
        <v>-48</v>
      </c>
      <c r="K71" s="116">
        <v>-40</v>
      </c>
    </row>
    <row r="72" spans="1:11" ht="14.1" customHeight="1" x14ac:dyDescent="0.2">
      <c r="A72" s="306">
        <v>84</v>
      </c>
      <c r="B72" s="307" t="s">
        <v>308</v>
      </c>
      <c r="C72" s="308"/>
      <c r="D72" s="113">
        <v>1.9328585961342828</v>
      </c>
      <c r="E72" s="115">
        <v>76</v>
      </c>
      <c r="F72" s="114">
        <v>64</v>
      </c>
      <c r="G72" s="114">
        <v>78</v>
      </c>
      <c r="H72" s="114">
        <v>52</v>
      </c>
      <c r="I72" s="140">
        <v>65</v>
      </c>
      <c r="J72" s="115">
        <v>11</v>
      </c>
      <c r="K72" s="116">
        <v>16.923076923076923</v>
      </c>
    </row>
    <row r="73" spans="1:11" ht="14.1" customHeight="1" x14ac:dyDescent="0.2">
      <c r="A73" s="306" t="s">
        <v>309</v>
      </c>
      <c r="B73" s="307" t="s">
        <v>310</v>
      </c>
      <c r="C73" s="308"/>
      <c r="D73" s="113">
        <v>0.58494404883011186</v>
      </c>
      <c r="E73" s="115">
        <v>23</v>
      </c>
      <c r="F73" s="114">
        <v>26</v>
      </c>
      <c r="G73" s="114">
        <v>31</v>
      </c>
      <c r="H73" s="114">
        <v>29</v>
      </c>
      <c r="I73" s="140">
        <v>44</v>
      </c>
      <c r="J73" s="115">
        <v>-21</v>
      </c>
      <c r="K73" s="116">
        <v>-47.727272727272727</v>
      </c>
    </row>
    <row r="74" spans="1:11" ht="14.1" customHeight="1" x14ac:dyDescent="0.2">
      <c r="A74" s="306" t="s">
        <v>311</v>
      </c>
      <c r="B74" s="307" t="s">
        <v>312</v>
      </c>
      <c r="C74" s="308"/>
      <c r="D74" s="113">
        <v>0.45778229908443541</v>
      </c>
      <c r="E74" s="115">
        <v>18</v>
      </c>
      <c r="F74" s="114">
        <v>28</v>
      </c>
      <c r="G74" s="114">
        <v>20</v>
      </c>
      <c r="H74" s="114">
        <v>15</v>
      </c>
      <c r="I74" s="140">
        <v>8</v>
      </c>
      <c r="J74" s="115">
        <v>10</v>
      </c>
      <c r="K74" s="116">
        <v>125</v>
      </c>
    </row>
    <row r="75" spans="1:11" ht="14.1" customHeight="1" x14ac:dyDescent="0.2">
      <c r="A75" s="306" t="s">
        <v>313</v>
      </c>
      <c r="B75" s="307" t="s">
        <v>314</v>
      </c>
      <c r="C75" s="308"/>
      <c r="D75" s="113">
        <v>0</v>
      </c>
      <c r="E75" s="115">
        <v>0</v>
      </c>
      <c r="F75" s="114">
        <v>0</v>
      </c>
      <c r="G75" s="114">
        <v>0</v>
      </c>
      <c r="H75" s="114">
        <v>0</v>
      </c>
      <c r="I75" s="140" t="s">
        <v>513</v>
      </c>
      <c r="J75" s="115" t="s">
        <v>513</v>
      </c>
      <c r="K75" s="116" t="s">
        <v>513</v>
      </c>
    </row>
    <row r="76" spans="1:11" ht="14.1" customHeight="1" x14ac:dyDescent="0.2">
      <c r="A76" s="306">
        <v>91</v>
      </c>
      <c r="B76" s="307" t="s">
        <v>315</v>
      </c>
      <c r="C76" s="308"/>
      <c r="D76" s="113">
        <v>0.17802644964394709</v>
      </c>
      <c r="E76" s="115">
        <v>7</v>
      </c>
      <c r="F76" s="114" t="s">
        <v>513</v>
      </c>
      <c r="G76" s="114">
        <v>4</v>
      </c>
      <c r="H76" s="114">
        <v>3</v>
      </c>
      <c r="I76" s="140">
        <v>6</v>
      </c>
      <c r="J76" s="115">
        <v>1</v>
      </c>
      <c r="K76" s="116">
        <v>16.666666666666668</v>
      </c>
    </row>
    <row r="77" spans="1:11" ht="14.1" customHeight="1" x14ac:dyDescent="0.2">
      <c r="A77" s="306">
        <v>92</v>
      </c>
      <c r="B77" s="307" t="s">
        <v>316</v>
      </c>
      <c r="C77" s="308"/>
      <c r="D77" s="113">
        <v>0.38148524923702948</v>
      </c>
      <c r="E77" s="115">
        <v>15</v>
      </c>
      <c r="F77" s="114">
        <v>25</v>
      </c>
      <c r="G77" s="114">
        <v>15</v>
      </c>
      <c r="H77" s="114">
        <v>13</v>
      </c>
      <c r="I77" s="140">
        <v>12</v>
      </c>
      <c r="J77" s="115">
        <v>3</v>
      </c>
      <c r="K77" s="116">
        <v>25</v>
      </c>
    </row>
    <row r="78" spans="1:11" ht="14.1" customHeight="1" x14ac:dyDescent="0.2">
      <c r="A78" s="306">
        <v>93</v>
      </c>
      <c r="B78" s="307" t="s">
        <v>317</v>
      </c>
      <c r="C78" s="308"/>
      <c r="D78" s="113" t="s">
        <v>513</v>
      </c>
      <c r="E78" s="115" t="s">
        <v>513</v>
      </c>
      <c r="F78" s="114" t="s">
        <v>513</v>
      </c>
      <c r="G78" s="114">
        <v>3</v>
      </c>
      <c r="H78" s="114" t="s">
        <v>513</v>
      </c>
      <c r="I78" s="140">
        <v>5</v>
      </c>
      <c r="J78" s="115" t="s">
        <v>513</v>
      </c>
      <c r="K78" s="116" t="s">
        <v>513</v>
      </c>
    </row>
    <row r="79" spans="1:11" ht="14.1" customHeight="1" x14ac:dyDescent="0.2">
      <c r="A79" s="306">
        <v>94</v>
      </c>
      <c r="B79" s="307" t="s">
        <v>318</v>
      </c>
      <c r="C79" s="308"/>
      <c r="D79" s="113">
        <v>0.1525940996948118</v>
      </c>
      <c r="E79" s="115">
        <v>6</v>
      </c>
      <c r="F79" s="114">
        <v>25</v>
      </c>
      <c r="G79" s="114">
        <v>33</v>
      </c>
      <c r="H79" s="114">
        <v>3</v>
      </c>
      <c r="I79" s="140">
        <v>10</v>
      </c>
      <c r="J79" s="115">
        <v>-4</v>
      </c>
      <c r="K79" s="116">
        <v>-40</v>
      </c>
    </row>
    <row r="80" spans="1:11" ht="14.1" customHeight="1" x14ac:dyDescent="0.2">
      <c r="A80" s="306" t="s">
        <v>319</v>
      </c>
      <c r="B80" s="307" t="s">
        <v>320</v>
      </c>
      <c r="C80" s="308"/>
      <c r="D80" s="113">
        <v>0</v>
      </c>
      <c r="E80" s="115">
        <v>0</v>
      </c>
      <c r="F80" s="114" t="s">
        <v>513</v>
      </c>
      <c r="G80" s="114">
        <v>0</v>
      </c>
      <c r="H80" s="114">
        <v>0</v>
      </c>
      <c r="I80" s="140">
        <v>3</v>
      </c>
      <c r="J80" s="115">
        <v>-3</v>
      </c>
      <c r="K80" s="116">
        <v>-100</v>
      </c>
    </row>
    <row r="81" spans="1:11" ht="14.1" customHeight="1" x14ac:dyDescent="0.2">
      <c r="A81" s="310" t="s">
        <v>321</v>
      </c>
      <c r="B81" s="311" t="s">
        <v>333</v>
      </c>
      <c r="C81" s="312"/>
      <c r="D81" s="125">
        <v>0.3306205493387589</v>
      </c>
      <c r="E81" s="143">
        <v>13</v>
      </c>
      <c r="F81" s="144">
        <v>23</v>
      </c>
      <c r="G81" s="144">
        <v>24</v>
      </c>
      <c r="H81" s="144">
        <v>17</v>
      </c>
      <c r="I81" s="145">
        <v>21</v>
      </c>
      <c r="J81" s="143">
        <v>-8</v>
      </c>
      <c r="K81" s="146">
        <v>-38.095238095238095</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4" t="s">
        <v>364</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151" t="s">
        <v>365</v>
      </c>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5">
    <mergeCell ref="A3:K3"/>
    <mergeCell ref="A4:K4"/>
    <mergeCell ref="A5:E5"/>
    <mergeCell ref="A7:C10"/>
    <mergeCell ref="D7:D10"/>
    <mergeCell ref="E7:I7"/>
    <mergeCell ref="J7:K8"/>
    <mergeCell ref="E8:E9"/>
    <mergeCell ref="F8:F9"/>
    <mergeCell ref="G8:G9"/>
    <mergeCell ref="H8:H9"/>
    <mergeCell ref="I8:I9"/>
    <mergeCell ref="A84:K84"/>
    <mergeCell ref="A85:K85"/>
    <mergeCell ref="A87:K87"/>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24.95" customHeight="1" x14ac:dyDescent="0.2">
      <c r="A7" s="588" t="s">
        <v>213</v>
      </c>
      <c r="B7" s="589"/>
      <c r="C7" s="582" t="s">
        <v>94</v>
      </c>
      <c r="D7" s="656" t="s">
        <v>367</v>
      </c>
      <c r="E7" s="657"/>
      <c r="F7" s="657"/>
      <c r="G7" s="657"/>
      <c r="H7" s="658"/>
      <c r="I7" s="588" t="s">
        <v>359</v>
      </c>
      <c r="J7" s="589"/>
      <c r="K7" s="96"/>
      <c r="L7" s="96"/>
      <c r="M7" s="96"/>
      <c r="N7" s="96"/>
      <c r="O7" s="96"/>
    </row>
    <row r="8" spans="1:15" ht="21.75" customHeight="1" x14ac:dyDescent="0.2">
      <c r="A8" s="616"/>
      <c r="B8" s="617"/>
      <c r="C8" s="583"/>
      <c r="D8" s="566" t="s">
        <v>335</v>
      </c>
      <c r="E8" s="566" t="s">
        <v>337</v>
      </c>
      <c r="F8" s="566" t="s">
        <v>338</v>
      </c>
      <c r="G8" s="566" t="s">
        <v>339</v>
      </c>
      <c r="H8" s="566" t="s">
        <v>340</v>
      </c>
      <c r="I8" s="590"/>
      <c r="J8" s="591"/>
    </row>
    <row r="9" spans="1:15" ht="12" customHeight="1" x14ac:dyDescent="0.2">
      <c r="A9" s="616"/>
      <c r="B9" s="617"/>
      <c r="C9" s="583"/>
      <c r="D9" s="567"/>
      <c r="E9" s="567"/>
      <c r="F9" s="567"/>
      <c r="G9" s="567"/>
      <c r="H9" s="567"/>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3" t="s">
        <v>104</v>
      </c>
      <c r="B11" s="614"/>
      <c r="C11" s="285">
        <v>100</v>
      </c>
      <c r="D11" s="115">
        <v>3951</v>
      </c>
      <c r="E11" s="114">
        <v>3342</v>
      </c>
      <c r="F11" s="114">
        <v>4313</v>
      </c>
      <c r="G11" s="114">
        <v>3287</v>
      </c>
      <c r="H11" s="140">
        <v>4330</v>
      </c>
      <c r="I11" s="115">
        <v>-379</v>
      </c>
      <c r="J11" s="116">
        <v>-8.752886836027713</v>
      </c>
    </row>
    <row r="12" spans="1:15" s="110" customFormat="1" ht="24.95" customHeight="1" x14ac:dyDescent="0.2">
      <c r="A12" s="193" t="s">
        <v>132</v>
      </c>
      <c r="B12" s="194" t="s">
        <v>133</v>
      </c>
      <c r="C12" s="113" t="s">
        <v>513</v>
      </c>
      <c r="D12" s="115" t="s">
        <v>513</v>
      </c>
      <c r="E12" s="114">
        <v>0</v>
      </c>
      <c r="F12" s="114">
        <v>4</v>
      </c>
      <c r="G12" s="114" t="s">
        <v>513</v>
      </c>
      <c r="H12" s="140">
        <v>0</v>
      </c>
      <c r="I12" s="115" t="s">
        <v>513</v>
      </c>
      <c r="J12" s="116" t="s">
        <v>513</v>
      </c>
    </row>
    <row r="13" spans="1:15" s="110" customFormat="1" ht="24.95" customHeight="1" x14ac:dyDescent="0.2">
      <c r="A13" s="193" t="s">
        <v>134</v>
      </c>
      <c r="B13" s="199" t="s">
        <v>214</v>
      </c>
      <c r="C13" s="113" t="s">
        <v>513</v>
      </c>
      <c r="D13" s="115" t="s">
        <v>513</v>
      </c>
      <c r="E13" s="114">
        <v>79</v>
      </c>
      <c r="F13" s="114">
        <v>191</v>
      </c>
      <c r="G13" s="114" t="s">
        <v>513</v>
      </c>
      <c r="H13" s="140">
        <v>182</v>
      </c>
      <c r="I13" s="115" t="s">
        <v>513</v>
      </c>
      <c r="J13" s="116" t="s">
        <v>513</v>
      </c>
    </row>
    <row r="14" spans="1:15" s="287" customFormat="1" ht="24.95" customHeight="1" x14ac:dyDescent="0.2">
      <c r="A14" s="193" t="s">
        <v>215</v>
      </c>
      <c r="B14" s="199" t="s">
        <v>137</v>
      </c>
      <c r="C14" s="113">
        <v>9.3900278410528983</v>
      </c>
      <c r="D14" s="115">
        <v>371</v>
      </c>
      <c r="E14" s="114">
        <v>213</v>
      </c>
      <c r="F14" s="114">
        <v>575</v>
      </c>
      <c r="G14" s="114">
        <v>207</v>
      </c>
      <c r="H14" s="140">
        <v>249</v>
      </c>
      <c r="I14" s="115">
        <v>122</v>
      </c>
      <c r="J14" s="116">
        <v>48.99598393574297</v>
      </c>
      <c r="K14" s="110"/>
      <c r="L14" s="110"/>
      <c r="M14" s="110"/>
      <c r="N14" s="110"/>
      <c r="O14" s="110"/>
    </row>
    <row r="15" spans="1:15" s="110" customFormat="1" ht="24.95" customHeight="1" x14ac:dyDescent="0.2">
      <c r="A15" s="193" t="s">
        <v>216</v>
      </c>
      <c r="B15" s="199" t="s">
        <v>217</v>
      </c>
      <c r="C15" s="113">
        <v>2.4550746646418626</v>
      </c>
      <c r="D15" s="115">
        <v>97</v>
      </c>
      <c r="E15" s="114">
        <v>86</v>
      </c>
      <c r="F15" s="114">
        <v>93</v>
      </c>
      <c r="G15" s="114">
        <v>68</v>
      </c>
      <c r="H15" s="140">
        <v>75</v>
      </c>
      <c r="I15" s="115">
        <v>22</v>
      </c>
      <c r="J15" s="116">
        <v>29.333333333333332</v>
      </c>
    </row>
    <row r="16" spans="1:15" s="287" customFormat="1" ht="24.95" customHeight="1" x14ac:dyDescent="0.2">
      <c r="A16" s="193" t="s">
        <v>218</v>
      </c>
      <c r="B16" s="199" t="s">
        <v>141</v>
      </c>
      <c r="C16" s="113">
        <v>5.9731713490255629</v>
      </c>
      <c r="D16" s="115">
        <v>236</v>
      </c>
      <c r="E16" s="114">
        <v>87</v>
      </c>
      <c r="F16" s="114">
        <v>139</v>
      </c>
      <c r="G16" s="114">
        <v>102</v>
      </c>
      <c r="H16" s="140">
        <v>142</v>
      </c>
      <c r="I16" s="115">
        <v>94</v>
      </c>
      <c r="J16" s="116">
        <v>66.197183098591552</v>
      </c>
      <c r="K16" s="110"/>
      <c r="L16" s="110"/>
      <c r="M16" s="110"/>
      <c r="N16" s="110"/>
      <c r="O16" s="110"/>
    </row>
    <row r="17" spans="1:15" s="110" customFormat="1" ht="24.95" customHeight="1" x14ac:dyDescent="0.2">
      <c r="A17" s="193" t="s">
        <v>142</v>
      </c>
      <c r="B17" s="199" t="s">
        <v>220</v>
      </c>
      <c r="C17" s="113">
        <v>0.96178182738547202</v>
      </c>
      <c r="D17" s="115">
        <v>38</v>
      </c>
      <c r="E17" s="114">
        <v>40</v>
      </c>
      <c r="F17" s="114">
        <v>343</v>
      </c>
      <c r="G17" s="114">
        <v>37</v>
      </c>
      <c r="H17" s="140">
        <v>32</v>
      </c>
      <c r="I17" s="115">
        <v>6</v>
      </c>
      <c r="J17" s="116">
        <v>18.75</v>
      </c>
    </row>
    <row r="18" spans="1:15" s="287" customFormat="1" ht="24.95" customHeight="1" x14ac:dyDescent="0.2">
      <c r="A18" s="201" t="s">
        <v>144</v>
      </c>
      <c r="B18" s="202" t="s">
        <v>145</v>
      </c>
      <c r="C18" s="113">
        <v>12.553783852189319</v>
      </c>
      <c r="D18" s="115">
        <v>496</v>
      </c>
      <c r="E18" s="114">
        <v>474</v>
      </c>
      <c r="F18" s="114">
        <v>538</v>
      </c>
      <c r="G18" s="114">
        <v>569</v>
      </c>
      <c r="H18" s="140">
        <v>735</v>
      </c>
      <c r="I18" s="115">
        <v>-239</v>
      </c>
      <c r="J18" s="116">
        <v>-32.517006802721092</v>
      </c>
      <c r="K18" s="110"/>
      <c r="L18" s="110"/>
      <c r="M18" s="110"/>
      <c r="N18" s="110"/>
      <c r="O18" s="110"/>
    </row>
    <row r="19" spans="1:15" s="110" customFormat="1" ht="24.95" customHeight="1" x14ac:dyDescent="0.2">
      <c r="A19" s="193" t="s">
        <v>146</v>
      </c>
      <c r="B19" s="199" t="s">
        <v>147</v>
      </c>
      <c r="C19" s="113">
        <v>11.187041255378386</v>
      </c>
      <c r="D19" s="115">
        <v>442</v>
      </c>
      <c r="E19" s="114">
        <v>378</v>
      </c>
      <c r="F19" s="114">
        <v>508</v>
      </c>
      <c r="G19" s="114">
        <v>379</v>
      </c>
      <c r="H19" s="140">
        <v>446</v>
      </c>
      <c r="I19" s="115">
        <v>-4</v>
      </c>
      <c r="J19" s="116">
        <v>-0.89686098654708524</v>
      </c>
    </row>
    <row r="20" spans="1:15" s="287" customFormat="1" ht="24.95" customHeight="1" x14ac:dyDescent="0.2">
      <c r="A20" s="193" t="s">
        <v>148</v>
      </c>
      <c r="B20" s="199" t="s">
        <v>149</v>
      </c>
      <c r="C20" s="113">
        <v>6.6565426474310305</v>
      </c>
      <c r="D20" s="115">
        <v>263</v>
      </c>
      <c r="E20" s="114">
        <v>249</v>
      </c>
      <c r="F20" s="114">
        <v>223</v>
      </c>
      <c r="G20" s="114">
        <v>430</v>
      </c>
      <c r="H20" s="140">
        <v>295</v>
      </c>
      <c r="I20" s="115">
        <v>-32</v>
      </c>
      <c r="J20" s="116">
        <v>-10.847457627118644</v>
      </c>
      <c r="K20" s="110"/>
      <c r="L20" s="110"/>
      <c r="M20" s="110"/>
      <c r="N20" s="110"/>
      <c r="O20" s="110"/>
    </row>
    <row r="21" spans="1:15" s="110" customFormat="1" ht="24.95" customHeight="1" x14ac:dyDescent="0.2">
      <c r="A21" s="201" t="s">
        <v>150</v>
      </c>
      <c r="B21" s="202" t="s">
        <v>151</v>
      </c>
      <c r="C21" s="113">
        <v>2.9865856745127815</v>
      </c>
      <c r="D21" s="115">
        <v>118</v>
      </c>
      <c r="E21" s="114">
        <v>150</v>
      </c>
      <c r="F21" s="114">
        <v>161</v>
      </c>
      <c r="G21" s="114">
        <v>111</v>
      </c>
      <c r="H21" s="140">
        <v>87</v>
      </c>
      <c r="I21" s="115">
        <v>31</v>
      </c>
      <c r="J21" s="116">
        <v>35.632183908045974</v>
      </c>
    </row>
    <row r="22" spans="1:15" s="110" customFormat="1" ht="24.95" customHeight="1" x14ac:dyDescent="0.2">
      <c r="A22" s="201" t="s">
        <v>152</v>
      </c>
      <c r="B22" s="199" t="s">
        <v>153</v>
      </c>
      <c r="C22" s="113" t="s">
        <v>513</v>
      </c>
      <c r="D22" s="115" t="s">
        <v>513</v>
      </c>
      <c r="E22" s="114">
        <v>41</v>
      </c>
      <c r="F22" s="114">
        <v>56</v>
      </c>
      <c r="G22" s="114" t="s">
        <v>513</v>
      </c>
      <c r="H22" s="140">
        <v>46</v>
      </c>
      <c r="I22" s="115" t="s">
        <v>513</v>
      </c>
      <c r="J22" s="116" t="s">
        <v>513</v>
      </c>
    </row>
    <row r="23" spans="1:15" s="110" customFormat="1" ht="24.95" customHeight="1" x14ac:dyDescent="0.2">
      <c r="A23" s="193" t="s">
        <v>154</v>
      </c>
      <c r="B23" s="199" t="s">
        <v>155</v>
      </c>
      <c r="C23" s="113" t="s">
        <v>513</v>
      </c>
      <c r="D23" s="115" t="s">
        <v>513</v>
      </c>
      <c r="E23" s="114">
        <v>25</v>
      </c>
      <c r="F23" s="114">
        <v>14</v>
      </c>
      <c r="G23" s="114" t="s">
        <v>513</v>
      </c>
      <c r="H23" s="140">
        <v>26</v>
      </c>
      <c r="I23" s="115" t="s">
        <v>513</v>
      </c>
      <c r="J23" s="116" t="s">
        <v>513</v>
      </c>
    </row>
    <row r="24" spans="1:15" s="110" customFormat="1" ht="24.95" customHeight="1" x14ac:dyDescent="0.2">
      <c r="A24" s="193" t="s">
        <v>156</v>
      </c>
      <c r="B24" s="199" t="s">
        <v>221</v>
      </c>
      <c r="C24" s="113">
        <v>8.9597570235383444</v>
      </c>
      <c r="D24" s="115">
        <v>354</v>
      </c>
      <c r="E24" s="114">
        <v>268</v>
      </c>
      <c r="F24" s="114">
        <v>291</v>
      </c>
      <c r="G24" s="114">
        <v>295</v>
      </c>
      <c r="H24" s="140">
        <v>427</v>
      </c>
      <c r="I24" s="115">
        <v>-73</v>
      </c>
      <c r="J24" s="116">
        <v>-17.096018735362996</v>
      </c>
    </row>
    <row r="25" spans="1:15" s="110" customFormat="1" ht="24.95" customHeight="1" x14ac:dyDescent="0.2">
      <c r="A25" s="193" t="s">
        <v>222</v>
      </c>
      <c r="B25" s="204" t="s">
        <v>159</v>
      </c>
      <c r="C25" s="113">
        <v>8.85851683118198</v>
      </c>
      <c r="D25" s="115">
        <v>350</v>
      </c>
      <c r="E25" s="114">
        <v>442</v>
      </c>
      <c r="F25" s="114">
        <v>446</v>
      </c>
      <c r="G25" s="114">
        <v>257</v>
      </c>
      <c r="H25" s="140">
        <v>321</v>
      </c>
      <c r="I25" s="115">
        <v>29</v>
      </c>
      <c r="J25" s="116">
        <v>9.0342679127725862</v>
      </c>
    </row>
    <row r="26" spans="1:15" s="110" customFormat="1" ht="24.95" customHeight="1" x14ac:dyDescent="0.2">
      <c r="A26" s="201">
        <v>782.78300000000002</v>
      </c>
      <c r="B26" s="203" t="s">
        <v>160</v>
      </c>
      <c r="C26" s="113">
        <v>1.923563654770944</v>
      </c>
      <c r="D26" s="115">
        <v>76</v>
      </c>
      <c r="E26" s="114">
        <v>57</v>
      </c>
      <c r="F26" s="114">
        <v>32</v>
      </c>
      <c r="G26" s="114">
        <v>41</v>
      </c>
      <c r="H26" s="140">
        <v>33</v>
      </c>
      <c r="I26" s="115">
        <v>43</v>
      </c>
      <c r="J26" s="116">
        <v>130.30303030303031</v>
      </c>
    </row>
    <row r="27" spans="1:15" s="110" customFormat="1" ht="24.95" customHeight="1" x14ac:dyDescent="0.2">
      <c r="A27" s="193" t="s">
        <v>161</v>
      </c>
      <c r="B27" s="199" t="s">
        <v>162</v>
      </c>
      <c r="C27" s="113">
        <v>2.201974183750949</v>
      </c>
      <c r="D27" s="115">
        <v>87</v>
      </c>
      <c r="E27" s="114">
        <v>74</v>
      </c>
      <c r="F27" s="114">
        <v>124</v>
      </c>
      <c r="G27" s="114">
        <v>65</v>
      </c>
      <c r="H27" s="140">
        <v>164</v>
      </c>
      <c r="I27" s="115">
        <v>-77</v>
      </c>
      <c r="J27" s="116">
        <v>-46.951219512195124</v>
      </c>
    </row>
    <row r="28" spans="1:15" s="110" customFormat="1" ht="24.95" customHeight="1" x14ac:dyDescent="0.2">
      <c r="A28" s="193" t="s">
        <v>163</v>
      </c>
      <c r="B28" s="199" t="s">
        <v>164</v>
      </c>
      <c r="C28" s="113">
        <v>6.1756517337382943</v>
      </c>
      <c r="D28" s="115">
        <v>244</v>
      </c>
      <c r="E28" s="114">
        <v>168</v>
      </c>
      <c r="F28" s="114">
        <v>214</v>
      </c>
      <c r="G28" s="114">
        <v>76</v>
      </c>
      <c r="H28" s="140">
        <v>102</v>
      </c>
      <c r="I28" s="115">
        <v>142</v>
      </c>
      <c r="J28" s="116">
        <v>139.21568627450981</v>
      </c>
    </row>
    <row r="29" spans="1:15" s="110" customFormat="1" ht="24.95" customHeight="1" x14ac:dyDescent="0.2">
      <c r="A29" s="193">
        <v>86</v>
      </c>
      <c r="B29" s="199" t="s">
        <v>165</v>
      </c>
      <c r="C29" s="113">
        <v>8.6054163502910654</v>
      </c>
      <c r="D29" s="115">
        <v>340</v>
      </c>
      <c r="E29" s="114">
        <v>279</v>
      </c>
      <c r="F29" s="114">
        <v>299</v>
      </c>
      <c r="G29" s="114">
        <v>276</v>
      </c>
      <c r="H29" s="140">
        <v>375</v>
      </c>
      <c r="I29" s="115">
        <v>-35</v>
      </c>
      <c r="J29" s="116">
        <v>-9.3333333333333339</v>
      </c>
    </row>
    <row r="30" spans="1:15" s="110" customFormat="1" ht="24.95" customHeight="1" x14ac:dyDescent="0.2">
      <c r="A30" s="193">
        <v>87.88</v>
      </c>
      <c r="B30" s="204" t="s">
        <v>166</v>
      </c>
      <c r="C30" s="113">
        <v>10.858010630220198</v>
      </c>
      <c r="D30" s="115">
        <v>429</v>
      </c>
      <c r="E30" s="114">
        <v>344</v>
      </c>
      <c r="F30" s="114">
        <v>542</v>
      </c>
      <c r="G30" s="114">
        <v>322</v>
      </c>
      <c r="H30" s="140">
        <v>688</v>
      </c>
      <c r="I30" s="115">
        <v>-259</v>
      </c>
      <c r="J30" s="116">
        <v>-37.645348837209305</v>
      </c>
    </row>
    <row r="31" spans="1:15" s="110" customFormat="1" ht="24.95" customHeight="1" x14ac:dyDescent="0.2">
      <c r="A31" s="193" t="s">
        <v>167</v>
      </c>
      <c r="B31" s="199" t="s">
        <v>168</v>
      </c>
      <c r="C31" s="113">
        <v>3.5940268286509744</v>
      </c>
      <c r="D31" s="115">
        <v>142</v>
      </c>
      <c r="E31" s="114">
        <v>101</v>
      </c>
      <c r="F31" s="114">
        <v>95</v>
      </c>
      <c r="G31" s="114">
        <v>106</v>
      </c>
      <c r="H31" s="140">
        <v>154</v>
      </c>
      <c r="I31" s="115">
        <v>-12</v>
      </c>
      <c r="J31" s="116">
        <v>-7.7922077922077921</v>
      </c>
    </row>
    <row r="32" spans="1:15" s="110" customFormat="1" ht="24.95" customHeight="1" x14ac:dyDescent="0.2">
      <c r="A32" s="193"/>
      <c r="B32" s="204" t="s">
        <v>169</v>
      </c>
      <c r="C32" s="113">
        <v>0</v>
      </c>
      <c r="D32" s="115">
        <v>0</v>
      </c>
      <c r="E32" s="114">
        <v>0</v>
      </c>
      <c r="F32" s="114">
        <v>0</v>
      </c>
      <c r="G32" s="114">
        <v>0</v>
      </c>
      <c r="H32" s="140">
        <v>0</v>
      </c>
      <c r="I32" s="115">
        <v>0</v>
      </c>
      <c r="J32" s="116">
        <v>0</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t="s">
        <v>513</v>
      </c>
      <c r="D34" s="115" t="s">
        <v>513</v>
      </c>
      <c r="E34" s="114">
        <v>0</v>
      </c>
      <c r="F34" s="114">
        <v>4</v>
      </c>
      <c r="G34" s="114" t="s">
        <v>513</v>
      </c>
      <c r="H34" s="140">
        <v>0</v>
      </c>
      <c r="I34" s="115" t="s">
        <v>513</v>
      </c>
      <c r="J34" s="116" t="s">
        <v>513</v>
      </c>
    </row>
    <row r="35" spans="1:10" s="110" customFormat="1" ht="24.95" customHeight="1" x14ac:dyDescent="0.2">
      <c r="A35" s="292" t="s">
        <v>171</v>
      </c>
      <c r="B35" s="293" t="s">
        <v>172</v>
      </c>
      <c r="C35" s="113" t="s">
        <v>513</v>
      </c>
      <c r="D35" s="115" t="s">
        <v>513</v>
      </c>
      <c r="E35" s="114">
        <v>766</v>
      </c>
      <c r="F35" s="114">
        <v>1304</v>
      </c>
      <c r="G35" s="114" t="s">
        <v>513</v>
      </c>
      <c r="H35" s="140">
        <v>1166</v>
      </c>
      <c r="I35" s="115" t="s">
        <v>513</v>
      </c>
      <c r="J35" s="116" t="s">
        <v>513</v>
      </c>
    </row>
    <row r="36" spans="1:10" s="110" customFormat="1" ht="24.95" customHeight="1" x14ac:dyDescent="0.2">
      <c r="A36" s="294" t="s">
        <v>173</v>
      </c>
      <c r="B36" s="295" t="s">
        <v>174</v>
      </c>
      <c r="C36" s="125">
        <v>74.107820804859529</v>
      </c>
      <c r="D36" s="143">
        <v>2928</v>
      </c>
      <c r="E36" s="144">
        <v>2576</v>
      </c>
      <c r="F36" s="144">
        <v>3005</v>
      </c>
      <c r="G36" s="144">
        <v>2418</v>
      </c>
      <c r="H36" s="145">
        <v>3164</v>
      </c>
      <c r="I36" s="143">
        <v>-236</v>
      </c>
      <c r="J36" s="146">
        <v>-7.4589127686472816</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44" t="s">
        <v>368</v>
      </c>
      <c r="B39" s="645"/>
      <c r="C39" s="645"/>
      <c r="D39" s="645"/>
      <c r="E39" s="645"/>
      <c r="F39" s="645"/>
      <c r="G39" s="645"/>
      <c r="H39" s="645"/>
      <c r="I39" s="645"/>
      <c r="J39" s="645"/>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7"/>
    </row>
  </sheetData>
  <mergeCells count="15">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11.25" customHeight="1" x14ac:dyDescent="0.2">
      <c r="A6" s="227"/>
      <c r="B6" s="228"/>
      <c r="C6" s="228"/>
      <c r="D6" s="228"/>
      <c r="E6" s="228"/>
      <c r="F6" s="228"/>
      <c r="G6" s="228"/>
      <c r="H6" s="228"/>
      <c r="I6" s="228"/>
      <c r="J6" s="228"/>
    </row>
    <row r="7" spans="1:17" s="91" customFormat="1" ht="24.95" customHeight="1" x14ac:dyDescent="0.2">
      <c r="A7" s="588" t="s">
        <v>332</v>
      </c>
      <c r="B7" s="577"/>
      <c r="C7" s="577"/>
      <c r="D7" s="582" t="s">
        <v>94</v>
      </c>
      <c r="E7" s="647" t="s">
        <v>370</v>
      </c>
      <c r="F7" s="648"/>
      <c r="G7" s="648"/>
      <c r="H7" s="648"/>
      <c r="I7" s="649"/>
      <c r="J7" s="588" t="s">
        <v>359</v>
      </c>
      <c r="K7" s="589"/>
      <c r="L7" s="96"/>
      <c r="M7" s="96"/>
      <c r="N7" s="96"/>
      <c r="O7" s="96"/>
      <c r="Q7" s="408"/>
    </row>
    <row r="8" spans="1:17" ht="21.75" customHeight="1" x14ac:dyDescent="0.2">
      <c r="A8" s="578"/>
      <c r="B8" s="579"/>
      <c r="C8" s="579"/>
      <c r="D8" s="583"/>
      <c r="E8" s="566" t="s">
        <v>335</v>
      </c>
      <c r="F8" s="566" t="s">
        <v>337</v>
      </c>
      <c r="G8" s="566" t="s">
        <v>338</v>
      </c>
      <c r="H8" s="566" t="s">
        <v>339</v>
      </c>
      <c r="I8" s="566" t="s">
        <v>340</v>
      </c>
      <c r="J8" s="590"/>
      <c r="K8" s="591"/>
    </row>
    <row r="9" spans="1:17" ht="12" customHeight="1" x14ac:dyDescent="0.2">
      <c r="A9" s="578"/>
      <c r="B9" s="579"/>
      <c r="C9" s="579"/>
      <c r="D9" s="583"/>
      <c r="E9" s="567"/>
      <c r="F9" s="567"/>
      <c r="G9" s="567"/>
      <c r="H9" s="567"/>
      <c r="I9" s="567"/>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3951</v>
      </c>
      <c r="F11" s="264">
        <v>3342</v>
      </c>
      <c r="G11" s="264">
        <v>4313</v>
      </c>
      <c r="H11" s="264">
        <v>3287</v>
      </c>
      <c r="I11" s="265">
        <v>4330</v>
      </c>
      <c r="J11" s="263">
        <v>-379</v>
      </c>
      <c r="K11" s="266">
        <v>-8.752886836027713</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24.727916983042267</v>
      </c>
      <c r="E13" s="115">
        <v>977</v>
      </c>
      <c r="F13" s="114">
        <v>1015</v>
      </c>
      <c r="G13" s="114">
        <v>1320</v>
      </c>
      <c r="H13" s="114">
        <v>1101</v>
      </c>
      <c r="I13" s="140">
        <v>1149</v>
      </c>
      <c r="J13" s="115">
        <v>-172</v>
      </c>
      <c r="K13" s="116">
        <v>-14.969538729329852</v>
      </c>
    </row>
    <row r="14" spans="1:17" ht="15.95" customHeight="1" x14ac:dyDescent="0.2">
      <c r="A14" s="306" t="s">
        <v>230</v>
      </c>
      <c r="B14" s="307"/>
      <c r="C14" s="308"/>
      <c r="D14" s="113">
        <v>59.326752720830171</v>
      </c>
      <c r="E14" s="115">
        <v>2344</v>
      </c>
      <c r="F14" s="114">
        <v>1786</v>
      </c>
      <c r="G14" s="114">
        <v>2369</v>
      </c>
      <c r="H14" s="114">
        <v>1709</v>
      </c>
      <c r="I14" s="140">
        <v>2403</v>
      </c>
      <c r="J14" s="115">
        <v>-59</v>
      </c>
      <c r="K14" s="116">
        <v>-2.4552642530170621</v>
      </c>
    </row>
    <row r="15" spans="1:17" ht="15.95" customHeight="1" x14ac:dyDescent="0.2">
      <c r="A15" s="306" t="s">
        <v>231</v>
      </c>
      <c r="B15" s="307"/>
      <c r="C15" s="308"/>
      <c r="D15" s="113">
        <v>7.6942546190837762</v>
      </c>
      <c r="E15" s="115">
        <v>304</v>
      </c>
      <c r="F15" s="114">
        <v>297</v>
      </c>
      <c r="G15" s="114">
        <v>329</v>
      </c>
      <c r="H15" s="114">
        <v>240</v>
      </c>
      <c r="I15" s="140">
        <v>374</v>
      </c>
      <c r="J15" s="115">
        <v>-70</v>
      </c>
      <c r="K15" s="116">
        <v>-18.71657754010695</v>
      </c>
    </row>
    <row r="16" spans="1:17" ht="15.95" customHeight="1" x14ac:dyDescent="0.2">
      <c r="A16" s="306" t="s">
        <v>232</v>
      </c>
      <c r="B16" s="307"/>
      <c r="C16" s="308"/>
      <c r="D16" s="113">
        <v>7.8208048595292334</v>
      </c>
      <c r="E16" s="115">
        <v>309</v>
      </c>
      <c r="F16" s="114">
        <v>214</v>
      </c>
      <c r="G16" s="114">
        <v>285</v>
      </c>
      <c r="H16" s="114">
        <v>227</v>
      </c>
      <c r="I16" s="140">
        <v>384</v>
      </c>
      <c r="J16" s="115">
        <v>-75</v>
      </c>
      <c r="K16" s="116">
        <v>-19.53125</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t="s">
        <v>513</v>
      </c>
      <c r="E18" s="115" t="s">
        <v>513</v>
      </c>
      <c r="F18" s="114" t="s">
        <v>513</v>
      </c>
      <c r="G18" s="114">
        <v>6</v>
      </c>
      <c r="H18" s="114">
        <v>3</v>
      </c>
      <c r="I18" s="140">
        <v>3</v>
      </c>
      <c r="J18" s="115" t="s">
        <v>513</v>
      </c>
      <c r="K18" s="116" t="s">
        <v>513</v>
      </c>
    </row>
    <row r="19" spans="1:11" ht="14.1" customHeight="1" x14ac:dyDescent="0.2">
      <c r="A19" s="306" t="s">
        <v>235</v>
      </c>
      <c r="B19" s="307" t="s">
        <v>236</v>
      </c>
      <c r="C19" s="308"/>
      <c r="D19" s="113" t="s">
        <v>513</v>
      </c>
      <c r="E19" s="115" t="s">
        <v>513</v>
      </c>
      <c r="F19" s="114">
        <v>0</v>
      </c>
      <c r="G19" s="114">
        <v>3</v>
      </c>
      <c r="H19" s="114" t="s">
        <v>513</v>
      </c>
      <c r="I19" s="140">
        <v>0</v>
      </c>
      <c r="J19" s="115" t="s">
        <v>513</v>
      </c>
      <c r="K19" s="116" t="s">
        <v>513</v>
      </c>
    </row>
    <row r="20" spans="1:11" ht="14.1" customHeight="1" x14ac:dyDescent="0.2">
      <c r="A20" s="306">
        <v>12</v>
      </c>
      <c r="B20" s="307" t="s">
        <v>237</v>
      </c>
      <c r="C20" s="308"/>
      <c r="D20" s="113">
        <v>0.9364717792963807</v>
      </c>
      <c r="E20" s="115">
        <v>37</v>
      </c>
      <c r="F20" s="114">
        <v>46</v>
      </c>
      <c r="G20" s="114">
        <v>33</v>
      </c>
      <c r="H20" s="114">
        <v>23</v>
      </c>
      <c r="I20" s="140">
        <v>31</v>
      </c>
      <c r="J20" s="115">
        <v>6</v>
      </c>
      <c r="K20" s="116">
        <v>19.35483870967742</v>
      </c>
    </row>
    <row r="21" spans="1:11" ht="14.1" customHeight="1" x14ac:dyDescent="0.2">
      <c r="A21" s="306">
        <v>21</v>
      </c>
      <c r="B21" s="307" t="s">
        <v>238</v>
      </c>
      <c r="C21" s="308"/>
      <c r="D21" s="113">
        <v>4.5811187041255375</v>
      </c>
      <c r="E21" s="115">
        <v>181</v>
      </c>
      <c r="F21" s="114">
        <v>142</v>
      </c>
      <c r="G21" s="114">
        <v>156</v>
      </c>
      <c r="H21" s="114">
        <v>154</v>
      </c>
      <c r="I21" s="140">
        <v>278</v>
      </c>
      <c r="J21" s="115">
        <v>-97</v>
      </c>
      <c r="K21" s="116">
        <v>-34.89208633093525</v>
      </c>
    </row>
    <row r="22" spans="1:11" ht="14.1" customHeight="1" x14ac:dyDescent="0.2">
      <c r="A22" s="306">
        <v>22</v>
      </c>
      <c r="B22" s="307" t="s">
        <v>239</v>
      </c>
      <c r="C22" s="308"/>
      <c r="D22" s="113">
        <v>1.1895722601872945</v>
      </c>
      <c r="E22" s="115">
        <v>47</v>
      </c>
      <c r="F22" s="114">
        <v>21</v>
      </c>
      <c r="G22" s="114">
        <v>31</v>
      </c>
      <c r="H22" s="114">
        <v>20</v>
      </c>
      <c r="I22" s="140">
        <v>18</v>
      </c>
      <c r="J22" s="115">
        <v>29</v>
      </c>
      <c r="K22" s="116">
        <v>161.11111111111111</v>
      </c>
    </row>
    <row r="23" spans="1:11" ht="14.1" customHeight="1" x14ac:dyDescent="0.2">
      <c r="A23" s="306">
        <v>23</v>
      </c>
      <c r="B23" s="307" t="s">
        <v>240</v>
      </c>
      <c r="C23" s="308"/>
      <c r="D23" s="113">
        <v>0.45558086560364464</v>
      </c>
      <c r="E23" s="115">
        <v>18</v>
      </c>
      <c r="F23" s="114">
        <v>12</v>
      </c>
      <c r="G23" s="114">
        <v>161</v>
      </c>
      <c r="H23" s="114">
        <v>21</v>
      </c>
      <c r="I23" s="140">
        <v>21</v>
      </c>
      <c r="J23" s="115">
        <v>-3</v>
      </c>
      <c r="K23" s="116">
        <v>-14.285714285714286</v>
      </c>
    </row>
    <row r="24" spans="1:11" ht="14.1" customHeight="1" x14ac:dyDescent="0.2">
      <c r="A24" s="306">
        <v>24</v>
      </c>
      <c r="B24" s="307" t="s">
        <v>241</v>
      </c>
      <c r="C24" s="308"/>
      <c r="D24" s="113">
        <v>1.9488737028600354</v>
      </c>
      <c r="E24" s="115">
        <v>77</v>
      </c>
      <c r="F24" s="114">
        <v>52</v>
      </c>
      <c r="G24" s="114">
        <v>42</v>
      </c>
      <c r="H24" s="114">
        <v>49</v>
      </c>
      <c r="I24" s="140">
        <v>101</v>
      </c>
      <c r="J24" s="115">
        <v>-24</v>
      </c>
      <c r="K24" s="116">
        <v>-23.762376237623762</v>
      </c>
    </row>
    <row r="25" spans="1:11" ht="14.1" customHeight="1" x14ac:dyDescent="0.2">
      <c r="A25" s="306">
        <v>25</v>
      </c>
      <c r="B25" s="307" t="s">
        <v>242</v>
      </c>
      <c r="C25" s="308"/>
      <c r="D25" s="113">
        <v>4.42925841559099</v>
      </c>
      <c r="E25" s="115">
        <v>175</v>
      </c>
      <c r="F25" s="114">
        <v>105</v>
      </c>
      <c r="G25" s="114">
        <v>138</v>
      </c>
      <c r="H25" s="114">
        <v>97</v>
      </c>
      <c r="I25" s="140">
        <v>129</v>
      </c>
      <c r="J25" s="115">
        <v>46</v>
      </c>
      <c r="K25" s="116">
        <v>35.65891472868217</v>
      </c>
    </row>
    <row r="26" spans="1:11" ht="14.1" customHeight="1" x14ac:dyDescent="0.2">
      <c r="A26" s="306">
        <v>26</v>
      </c>
      <c r="B26" s="307" t="s">
        <v>243</v>
      </c>
      <c r="C26" s="308"/>
      <c r="D26" s="113">
        <v>3.5180966843837003</v>
      </c>
      <c r="E26" s="115">
        <v>139</v>
      </c>
      <c r="F26" s="114">
        <v>94</v>
      </c>
      <c r="G26" s="114">
        <v>119</v>
      </c>
      <c r="H26" s="114">
        <v>71</v>
      </c>
      <c r="I26" s="140">
        <v>141</v>
      </c>
      <c r="J26" s="115">
        <v>-2</v>
      </c>
      <c r="K26" s="116">
        <v>-1.4184397163120568</v>
      </c>
    </row>
    <row r="27" spans="1:11" ht="14.1" customHeight="1" x14ac:dyDescent="0.2">
      <c r="A27" s="306">
        <v>27</v>
      </c>
      <c r="B27" s="307" t="s">
        <v>244</v>
      </c>
      <c r="C27" s="308"/>
      <c r="D27" s="113">
        <v>0.88585168311819795</v>
      </c>
      <c r="E27" s="115">
        <v>35</v>
      </c>
      <c r="F27" s="114">
        <v>29</v>
      </c>
      <c r="G27" s="114">
        <v>60</v>
      </c>
      <c r="H27" s="114">
        <v>31</v>
      </c>
      <c r="I27" s="140">
        <v>65</v>
      </c>
      <c r="J27" s="115">
        <v>-30</v>
      </c>
      <c r="K27" s="116">
        <v>-46.153846153846153</v>
      </c>
    </row>
    <row r="28" spans="1:11" ht="14.1" customHeight="1" x14ac:dyDescent="0.2">
      <c r="A28" s="306">
        <v>28</v>
      </c>
      <c r="B28" s="307" t="s">
        <v>245</v>
      </c>
      <c r="C28" s="308"/>
      <c r="D28" s="113">
        <v>7.5930144267274111E-2</v>
      </c>
      <c r="E28" s="115">
        <v>3</v>
      </c>
      <c r="F28" s="114">
        <v>0</v>
      </c>
      <c r="G28" s="114" t="s">
        <v>513</v>
      </c>
      <c r="H28" s="114" t="s">
        <v>513</v>
      </c>
      <c r="I28" s="140">
        <v>3</v>
      </c>
      <c r="J28" s="115">
        <v>0</v>
      </c>
      <c r="K28" s="116">
        <v>0</v>
      </c>
    </row>
    <row r="29" spans="1:11" ht="14.1" customHeight="1" x14ac:dyDescent="0.2">
      <c r="A29" s="306">
        <v>29</v>
      </c>
      <c r="B29" s="307" t="s">
        <v>246</v>
      </c>
      <c r="C29" s="308"/>
      <c r="D29" s="113">
        <v>2.0501138952164011</v>
      </c>
      <c r="E29" s="115">
        <v>81</v>
      </c>
      <c r="F29" s="114">
        <v>83</v>
      </c>
      <c r="G29" s="114">
        <v>92</v>
      </c>
      <c r="H29" s="114">
        <v>74</v>
      </c>
      <c r="I29" s="140">
        <v>90</v>
      </c>
      <c r="J29" s="115">
        <v>-9</v>
      </c>
      <c r="K29" s="116">
        <v>-10</v>
      </c>
    </row>
    <row r="30" spans="1:11" ht="14.1" customHeight="1" x14ac:dyDescent="0.2">
      <c r="A30" s="306" t="s">
        <v>247</v>
      </c>
      <c r="B30" s="307" t="s">
        <v>248</v>
      </c>
      <c r="C30" s="308"/>
      <c r="D30" s="113">
        <v>0.48089091369273601</v>
      </c>
      <c r="E30" s="115">
        <v>19</v>
      </c>
      <c r="F30" s="114">
        <v>25</v>
      </c>
      <c r="G30" s="114">
        <v>29</v>
      </c>
      <c r="H30" s="114">
        <v>14</v>
      </c>
      <c r="I30" s="140">
        <v>21</v>
      </c>
      <c r="J30" s="115">
        <v>-2</v>
      </c>
      <c r="K30" s="116">
        <v>-9.5238095238095237</v>
      </c>
    </row>
    <row r="31" spans="1:11" ht="14.1" customHeight="1" x14ac:dyDescent="0.2">
      <c r="A31" s="306" t="s">
        <v>249</v>
      </c>
      <c r="B31" s="307" t="s">
        <v>250</v>
      </c>
      <c r="C31" s="308"/>
      <c r="D31" s="113">
        <v>1.5692229815236649</v>
      </c>
      <c r="E31" s="115">
        <v>62</v>
      </c>
      <c r="F31" s="114">
        <v>58</v>
      </c>
      <c r="G31" s="114">
        <v>63</v>
      </c>
      <c r="H31" s="114">
        <v>60</v>
      </c>
      <c r="I31" s="140">
        <v>69</v>
      </c>
      <c r="J31" s="115">
        <v>-7</v>
      </c>
      <c r="K31" s="116">
        <v>-10.144927536231885</v>
      </c>
    </row>
    <row r="32" spans="1:11" ht="14.1" customHeight="1" x14ac:dyDescent="0.2">
      <c r="A32" s="306">
        <v>31</v>
      </c>
      <c r="B32" s="307" t="s">
        <v>251</v>
      </c>
      <c r="C32" s="308"/>
      <c r="D32" s="113">
        <v>0.6327512022272842</v>
      </c>
      <c r="E32" s="115">
        <v>25</v>
      </c>
      <c r="F32" s="114">
        <v>16</v>
      </c>
      <c r="G32" s="114">
        <v>19</v>
      </c>
      <c r="H32" s="114">
        <v>20</v>
      </c>
      <c r="I32" s="140">
        <v>67</v>
      </c>
      <c r="J32" s="115">
        <v>-42</v>
      </c>
      <c r="K32" s="116">
        <v>-62.686567164179102</v>
      </c>
    </row>
    <row r="33" spans="1:11" ht="14.1" customHeight="1" x14ac:dyDescent="0.2">
      <c r="A33" s="306">
        <v>32</v>
      </c>
      <c r="B33" s="307" t="s">
        <v>252</v>
      </c>
      <c r="C33" s="308"/>
      <c r="D33" s="113">
        <v>5.1379397620855478</v>
      </c>
      <c r="E33" s="115">
        <v>203</v>
      </c>
      <c r="F33" s="114">
        <v>237</v>
      </c>
      <c r="G33" s="114">
        <v>281</v>
      </c>
      <c r="H33" s="114">
        <v>323</v>
      </c>
      <c r="I33" s="140">
        <v>313</v>
      </c>
      <c r="J33" s="115">
        <v>-110</v>
      </c>
      <c r="K33" s="116">
        <v>-35.143769968051117</v>
      </c>
    </row>
    <row r="34" spans="1:11" ht="14.1" customHeight="1" x14ac:dyDescent="0.2">
      <c r="A34" s="306">
        <v>33</v>
      </c>
      <c r="B34" s="307" t="s">
        <v>253</v>
      </c>
      <c r="C34" s="308"/>
      <c r="D34" s="113">
        <v>2.4297646165527715</v>
      </c>
      <c r="E34" s="115">
        <v>96</v>
      </c>
      <c r="F34" s="114">
        <v>73</v>
      </c>
      <c r="G34" s="114">
        <v>71</v>
      </c>
      <c r="H34" s="114">
        <v>95</v>
      </c>
      <c r="I34" s="140">
        <v>114</v>
      </c>
      <c r="J34" s="115">
        <v>-18</v>
      </c>
      <c r="K34" s="116">
        <v>-15.789473684210526</v>
      </c>
    </row>
    <row r="35" spans="1:11" ht="14.1" customHeight="1" x14ac:dyDescent="0.2">
      <c r="A35" s="306">
        <v>34</v>
      </c>
      <c r="B35" s="307" t="s">
        <v>254</v>
      </c>
      <c r="C35" s="308"/>
      <c r="D35" s="113">
        <v>3.0625158187800556</v>
      </c>
      <c r="E35" s="115">
        <v>121</v>
      </c>
      <c r="F35" s="114">
        <v>75</v>
      </c>
      <c r="G35" s="114">
        <v>88</v>
      </c>
      <c r="H35" s="114">
        <v>77</v>
      </c>
      <c r="I35" s="140">
        <v>140</v>
      </c>
      <c r="J35" s="115">
        <v>-19</v>
      </c>
      <c r="K35" s="116">
        <v>-13.571428571428571</v>
      </c>
    </row>
    <row r="36" spans="1:11" ht="14.1" customHeight="1" x14ac:dyDescent="0.2">
      <c r="A36" s="306">
        <v>41</v>
      </c>
      <c r="B36" s="307" t="s">
        <v>255</v>
      </c>
      <c r="C36" s="308"/>
      <c r="D36" s="113">
        <v>0.27841052898000507</v>
      </c>
      <c r="E36" s="115">
        <v>11</v>
      </c>
      <c r="F36" s="114">
        <v>13</v>
      </c>
      <c r="G36" s="114">
        <v>41</v>
      </c>
      <c r="H36" s="114">
        <v>16</v>
      </c>
      <c r="I36" s="140">
        <v>11</v>
      </c>
      <c r="J36" s="115">
        <v>0</v>
      </c>
      <c r="K36" s="116">
        <v>0</v>
      </c>
    </row>
    <row r="37" spans="1:11" ht="14.1" customHeight="1" x14ac:dyDescent="0.2">
      <c r="A37" s="306">
        <v>42</v>
      </c>
      <c r="B37" s="307" t="s">
        <v>256</v>
      </c>
      <c r="C37" s="308"/>
      <c r="D37" s="113" t="s">
        <v>513</v>
      </c>
      <c r="E37" s="115" t="s">
        <v>513</v>
      </c>
      <c r="F37" s="114">
        <v>3</v>
      </c>
      <c r="G37" s="114">
        <v>5</v>
      </c>
      <c r="H37" s="114" t="s">
        <v>513</v>
      </c>
      <c r="I37" s="140">
        <v>3</v>
      </c>
      <c r="J37" s="115" t="s">
        <v>513</v>
      </c>
      <c r="K37" s="116" t="s">
        <v>513</v>
      </c>
    </row>
    <row r="38" spans="1:11" ht="14.1" customHeight="1" x14ac:dyDescent="0.2">
      <c r="A38" s="306">
        <v>43</v>
      </c>
      <c r="B38" s="307" t="s">
        <v>257</v>
      </c>
      <c r="C38" s="308"/>
      <c r="D38" s="113">
        <v>0.55682105796001014</v>
      </c>
      <c r="E38" s="115">
        <v>22</v>
      </c>
      <c r="F38" s="114">
        <v>18</v>
      </c>
      <c r="G38" s="114">
        <v>39</v>
      </c>
      <c r="H38" s="114">
        <v>23</v>
      </c>
      <c r="I38" s="140">
        <v>32</v>
      </c>
      <c r="J38" s="115">
        <v>-10</v>
      </c>
      <c r="K38" s="116">
        <v>-31.25</v>
      </c>
    </row>
    <row r="39" spans="1:11" ht="14.1" customHeight="1" x14ac:dyDescent="0.2">
      <c r="A39" s="306">
        <v>51</v>
      </c>
      <c r="B39" s="307" t="s">
        <v>258</v>
      </c>
      <c r="C39" s="308"/>
      <c r="D39" s="113">
        <v>6.3022019741837507</v>
      </c>
      <c r="E39" s="115">
        <v>249</v>
      </c>
      <c r="F39" s="114">
        <v>209</v>
      </c>
      <c r="G39" s="114">
        <v>299</v>
      </c>
      <c r="H39" s="114">
        <v>358</v>
      </c>
      <c r="I39" s="140">
        <v>282</v>
      </c>
      <c r="J39" s="115">
        <v>-33</v>
      </c>
      <c r="K39" s="116">
        <v>-11.702127659574469</v>
      </c>
    </row>
    <row r="40" spans="1:11" ht="14.1" customHeight="1" x14ac:dyDescent="0.2">
      <c r="A40" s="306" t="s">
        <v>259</v>
      </c>
      <c r="B40" s="307" t="s">
        <v>260</v>
      </c>
      <c r="C40" s="308"/>
      <c r="D40" s="113">
        <v>5.4669703872437356</v>
      </c>
      <c r="E40" s="115">
        <v>216</v>
      </c>
      <c r="F40" s="114">
        <v>186</v>
      </c>
      <c r="G40" s="114">
        <v>278</v>
      </c>
      <c r="H40" s="114">
        <v>327</v>
      </c>
      <c r="I40" s="140">
        <v>239</v>
      </c>
      <c r="J40" s="115">
        <v>-23</v>
      </c>
      <c r="K40" s="116">
        <v>-9.6234309623430967</v>
      </c>
    </row>
    <row r="41" spans="1:11" ht="14.1" customHeight="1" x14ac:dyDescent="0.2">
      <c r="A41" s="306"/>
      <c r="B41" s="307" t="s">
        <v>261</v>
      </c>
      <c r="C41" s="308"/>
      <c r="D41" s="113">
        <v>5.1632498101746389</v>
      </c>
      <c r="E41" s="115">
        <v>204</v>
      </c>
      <c r="F41" s="114">
        <v>169</v>
      </c>
      <c r="G41" s="114">
        <v>250</v>
      </c>
      <c r="H41" s="114">
        <v>311</v>
      </c>
      <c r="I41" s="140">
        <v>218</v>
      </c>
      <c r="J41" s="115">
        <v>-14</v>
      </c>
      <c r="K41" s="116">
        <v>-6.4220183486238529</v>
      </c>
    </row>
    <row r="42" spans="1:11" ht="14.1" customHeight="1" x14ac:dyDescent="0.2">
      <c r="A42" s="306">
        <v>52</v>
      </c>
      <c r="B42" s="307" t="s">
        <v>262</v>
      </c>
      <c r="C42" s="308"/>
      <c r="D42" s="113">
        <v>4.1761579347000763</v>
      </c>
      <c r="E42" s="115">
        <v>165</v>
      </c>
      <c r="F42" s="114">
        <v>134</v>
      </c>
      <c r="G42" s="114">
        <v>113</v>
      </c>
      <c r="H42" s="114">
        <v>145</v>
      </c>
      <c r="I42" s="140">
        <v>153</v>
      </c>
      <c r="J42" s="115">
        <v>12</v>
      </c>
      <c r="K42" s="116">
        <v>7.8431372549019605</v>
      </c>
    </row>
    <row r="43" spans="1:11" ht="14.1" customHeight="1" x14ac:dyDescent="0.2">
      <c r="A43" s="306" t="s">
        <v>263</v>
      </c>
      <c r="B43" s="307" t="s">
        <v>264</v>
      </c>
      <c r="C43" s="308"/>
      <c r="D43" s="113">
        <v>3.5687167805618829</v>
      </c>
      <c r="E43" s="115">
        <v>141</v>
      </c>
      <c r="F43" s="114">
        <v>116</v>
      </c>
      <c r="G43" s="114">
        <v>107</v>
      </c>
      <c r="H43" s="114">
        <v>140</v>
      </c>
      <c r="I43" s="140">
        <v>142</v>
      </c>
      <c r="J43" s="115">
        <v>-1</v>
      </c>
      <c r="K43" s="116">
        <v>-0.70422535211267601</v>
      </c>
    </row>
    <row r="44" spans="1:11" ht="14.1" customHeight="1" x14ac:dyDescent="0.2">
      <c r="A44" s="306">
        <v>53</v>
      </c>
      <c r="B44" s="307" t="s">
        <v>265</v>
      </c>
      <c r="C44" s="308"/>
      <c r="D44" s="113">
        <v>1.4679827891672994</v>
      </c>
      <c r="E44" s="115">
        <v>58</v>
      </c>
      <c r="F44" s="114">
        <v>73</v>
      </c>
      <c r="G44" s="114">
        <v>106</v>
      </c>
      <c r="H44" s="114">
        <v>39</v>
      </c>
      <c r="I44" s="140">
        <v>86</v>
      </c>
      <c r="J44" s="115">
        <v>-28</v>
      </c>
      <c r="K44" s="116">
        <v>-32.558139534883722</v>
      </c>
    </row>
    <row r="45" spans="1:11" ht="14.1" customHeight="1" x14ac:dyDescent="0.2">
      <c r="A45" s="306" t="s">
        <v>266</v>
      </c>
      <c r="B45" s="307" t="s">
        <v>267</v>
      </c>
      <c r="C45" s="308"/>
      <c r="D45" s="113">
        <v>1.4173626929891168</v>
      </c>
      <c r="E45" s="115">
        <v>56</v>
      </c>
      <c r="F45" s="114">
        <v>73</v>
      </c>
      <c r="G45" s="114">
        <v>105</v>
      </c>
      <c r="H45" s="114">
        <v>37</v>
      </c>
      <c r="I45" s="140">
        <v>83</v>
      </c>
      <c r="J45" s="115">
        <v>-27</v>
      </c>
      <c r="K45" s="116">
        <v>-32.53012048192771</v>
      </c>
    </row>
    <row r="46" spans="1:11" ht="14.1" customHeight="1" x14ac:dyDescent="0.2">
      <c r="A46" s="306">
        <v>54</v>
      </c>
      <c r="B46" s="307" t="s">
        <v>268</v>
      </c>
      <c r="C46" s="308"/>
      <c r="D46" s="113">
        <v>3.5940268286509744</v>
      </c>
      <c r="E46" s="115">
        <v>142</v>
      </c>
      <c r="F46" s="114">
        <v>170</v>
      </c>
      <c r="G46" s="114">
        <v>131</v>
      </c>
      <c r="H46" s="114">
        <v>90</v>
      </c>
      <c r="I46" s="140">
        <v>96</v>
      </c>
      <c r="J46" s="115">
        <v>46</v>
      </c>
      <c r="K46" s="116">
        <v>47.916666666666664</v>
      </c>
    </row>
    <row r="47" spans="1:11" ht="14.1" customHeight="1" x14ac:dyDescent="0.2">
      <c r="A47" s="306">
        <v>61</v>
      </c>
      <c r="B47" s="307" t="s">
        <v>269</v>
      </c>
      <c r="C47" s="308"/>
      <c r="D47" s="113">
        <v>0.98709187547456345</v>
      </c>
      <c r="E47" s="115">
        <v>39</v>
      </c>
      <c r="F47" s="114">
        <v>42</v>
      </c>
      <c r="G47" s="114">
        <v>52</v>
      </c>
      <c r="H47" s="114">
        <v>39</v>
      </c>
      <c r="I47" s="140">
        <v>74</v>
      </c>
      <c r="J47" s="115">
        <v>-35</v>
      </c>
      <c r="K47" s="116">
        <v>-47.297297297297298</v>
      </c>
    </row>
    <row r="48" spans="1:11" ht="14.1" customHeight="1" x14ac:dyDescent="0.2">
      <c r="A48" s="306">
        <v>62</v>
      </c>
      <c r="B48" s="307" t="s">
        <v>270</v>
      </c>
      <c r="C48" s="308"/>
      <c r="D48" s="113">
        <v>7.7701847633510503</v>
      </c>
      <c r="E48" s="115">
        <v>307</v>
      </c>
      <c r="F48" s="114">
        <v>268</v>
      </c>
      <c r="G48" s="114">
        <v>395</v>
      </c>
      <c r="H48" s="114">
        <v>292</v>
      </c>
      <c r="I48" s="140">
        <v>297</v>
      </c>
      <c r="J48" s="115">
        <v>10</v>
      </c>
      <c r="K48" s="116">
        <v>3.3670033670033672</v>
      </c>
    </row>
    <row r="49" spans="1:11" ht="14.1" customHeight="1" x14ac:dyDescent="0.2">
      <c r="A49" s="306">
        <v>63</v>
      </c>
      <c r="B49" s="307" t="s">
        <v>271</v>
      </c>
      <c r="C49" s="308"/>
      <c r="D49" s="113">
        <v>2.3538344722854974</v>
      </c>
      <c r="E49" s="115">
        <v>93</v>
      </c>
      <c r="F49" s="114">
        <v>123</v>
      </c>
      <c r="G49" s="114">
        <v>146</v>
      </c>
      <c r="H49" s="114">
        <v>88</v>
      </c>
      <c r="I49" s="140">
        <v>59</v>
      </c>
      <c r="J49" s="115">
        <v>34</v>
      </c>
      <c r="K49" s="116">
        <v>57.627118644067799</v>
      </c>
    </row>
    <row r="50" spans="1:11" ht="14.1" customHeight="1" x14ac:dyDescent="0.2">
      <c r="A50" s="306" t="s">
        <v>272</v>
      </c>
      <c r="B50" s="307" t="s">
        <v>273</v>
      </c>
      <c r="C50" s="308"/>
      <c r="D50" s="113">
        <v>7.5930144267274111E-2</v>
      </c>
      <c r="E50" s="115">
        <v>3</v>
      </c>
      <c r="F50" s="114">
        <v>21</v>
      </c>
      <c r="G50" s="114">
        <v>31</v>
      </c>
      <c r="H50" s="114">
        <v>7</v>
      </c>
      <c r="I50" s="140">
        <v>4</v>
      </c>
      <c r="J50" s="115">
        <v>-1</v>
      </c>
      <c r="K50" s="116">
        <v>-25</v>
      </c>
    </row>
    <row r="51" spans="1:11" ht="14.1" customHeight="1" x14ac:dyDescent="0.2">
      <c r="A51" s="306" t="s">
        <v>274</v>
      </c>
      <c r="B51" s="307" t="s">
        <v>275</v>
      </c>
      <c r="C51" s="308"/>
      <c r="D51" s="113">
        <v>2.0501138952164011</v>
      </c>
      <c r="E51" s="115">
        <v>81</v>
      </c>
      <c r="F51" s="114">
        <v>94</v>
      </c>
      <c r="G51" s="114">
        <v>104</v>
      </c>
      <c r="H51" s="114">
        <v>71</v>
      </c>
      <c r="I51" s="140">
        <v>48</v>
      </c>
      <c r="J51" s="115">
        <v>33</v>
      </c>
      <c r="K51" s="116">
        <v>68.75</v>
      </c>
    </row>
    <row r="52" spans="1:11" ht="14.1" customHeight="1" x14ac:dyDescent="0.2">
      <c r="A52" s="306">
        <v>71</v>
      </c>
      <c r="B52" s="307" t="s">
        <v>276</v>
      </c>
      <c r="C52" s="308"/>
      <c r="D52" s="113">
        <v>7.21336370539104</v>
      </c>
      <c r="E52" s="115">
        <v>285</v>
      </c>
      <c r="F52" s="114">
        <v>217</v>
      </c>
      <c r="G52" s="114">
        <v>337</v>
      </c>
      <c r="H52" s="114">
        <v>243</v>
      </c>
      <c r="I52" s="140">
        <v>345</v>
      </c>
      <c r="J52" s="115">
        <v>-60</v>
      </c>
      <c r="K52" s="116">
        <v>-17.391304347826086</v>
      </c>
    </row>
    <row r="53" spans="1:11" ht="14.1" customHeight="1" x14ac:dyDescent="0.2">
      <c r="A53" s="306" t="s">
        <v>277</v>
      </c>
      <c r="B53" s="307" t="s">
        <v>278</v>
      </c>
      <c r="C53" s="308"/>
      <c r="D53" s="113">
        <v>1.721083270058213</v>
      </c>
      <c r="E53" s="115">
        <v>68</v>
      </c>
      <c r="F53" s="114">
        <v>52</v>
      </c>
      <c r="G53" s="114">
        <v>90</v>
      </c>
      <c r="H53" s="114">
        <v>59</v>
      </c>
      <c r="I53" s="140">
        <v>111</v>
      </c>
      <c r="J53" s="115">
        <v>-43</v>
      </c>
      <c r="K53" s="116">
        <v>-38.738738738738739</v>
      </c>
    </row>
    <row r="54" spans="1:11" ht="14.1" customHeight="1" x14ac:dyDescent="0.2">
      <c r="A54" s="306" t="s">
        <v>279</v>
      </c>
      <c r="B54" s="307" t="s">
        <v>280</v>
      </c>
      <c r="C54" s="308"/>
      <c r="D54" s="113">
        <v>4.7835990888382689</v>
      </c>
      <c r="E54" s="115">
        <v>189</v>
      </c>
      <c r="F54" s="114">
        <v>152</v>
      </c>
      <c r="G54" s="114">
        <v>211</v>
      </c>
      <c r="H54" s="114">
        <v>167</v>
      </c>
      <c r="I54" s="140">
        <v>204</v>
      </c>
      <c r="J54" s="115">
        <v>-15</v>
      </c>
      <c r="K54" s="116">
        <v>-7.3529411764705879</v>
      </c>
    </row>
    <row r="55" spans="1:11" ht="14.1" customHeight="1" x14ac:dyDescent="0.2">
      <c r="A55" s="306">
        <v>72</v>
      </c>
      <c r="B55" s="307" t="s">
        <v>281</v>
      </c>
      <c r="C55" s="308"/>
      <c r="D55" s="113">
        <v>1.6704631738800304</v>
      </c>
      <c r="E55" s="115">
        <v>66</v>
      </c>
      <c r="F55" s="114">
        <v>37</v>
      </c>
      <c r="G55" s="114">
        <v>41</v>
      </c>
      <c r="H55" s="114">
        <v>47</v>
      </c>
      <c r="I55" s="140">
        <v>60</v>
      </c>
      <c r="J55" s="115">
        <v>6</v>
      </c>
      <c r="K55" s="116">
        <v>10</v>
      </c>
    </row>
    <row r="56" spans="1:11" ht="14.1" customHeight="1" x14ac:dyDescent="0.2">
      <c r="A56" s="306" t="s">
        <v>282</v>
      </c>
      <c r="B56" s="307" t="s">
        <v>283</v>
      </c>
      <c r="C56" s="308"/>
      <c r="D56" s="113">
        <v>0.9364717792963807</v>
      </c>
      <c r="E56" s="115">
        <v>37</v>
      </c>
      <c r="F56" s="114">
        <v>14</v>
      </c>
      <c r="G56" s="114">
        <v>10</v>
      </c>
      <c r="H56" s="114">
        <v>15</v>
      </c>
      <c r="I56" s="140">
        <v>23</v>
      </c>
      <c r="J56" s="115">
        <v>14</v>
      </c>
      <c r="K56" s="116">
        <v>60.869565217391305</v>
      </c>
    </row>
    <row r="57" spans="1:11" ht="14.1" customHeight="1" x14ac:dyDescent="0.2">
      <c r="A57" s="306" t="s">
        <v>284</v>
      </c>
      <c r="B57" s="307" t="s">
        <v>285</v>
      </c>
      <c r="C57" s="308"/>
      <c r="D57" s="113">
        <v>0.30372057706909644</v>
      </c>
      <c r="E57" s="115">
        <v>12</v>
      </c>
      <c r="F57" s="114">
        <v>16</v>
      </c>
      <c r="G57" s="114">
        <v>19</v>
      </c>
      <c r="H57" s="114">
        <v>16</v>
      </c>
      <c r="I57" s="140">
        <v>21</v>
      </c>
      <c r="J57" s="115">
        <v>-9</v>
      </c>
      <c r="K57" s="116">
        <v>-42.857142857142854</v>
      </c>
    </row>
    <row r="58" spans="1:11" ht="14.1" customHeight="1" x14ac:dyDescent="0.2">
      <c r="A58" s="306">
        <v>73</v>
      </c>
      <c r="B58" s="307" t="s">
        <v>286</v>
      </c>
      <c r="C58" s="308"/>
      <c r="D58" s="113">
        <v>1.6198430777018475</v>
      </c>
      <c r="E58" s="115">
        <v>64</v>
      </c>
      <c r="F58" s="114">
        <v>50</v>
      </c>
      <c r="G58" s="114">
        <v>57</v>
      </c>
      <c r="H58" s="114">
        <v>49</v>
      </c>
      <c r="I58" s="140">
        <v>71</v>
      </c>
      <c r="J58" s="115">
        <v>-7</v>
      </c>
      <c r="K58" s="116">
        <v>-9.8591549295774641</v>
      </c>
    </row>
    <row r="59" spans="1:11" ht="14.1" customHeight="1" x14ac:dyDescent="0.2">
      <c r="A59" s="306" t="s">
        <v>287</v>
      </c>
      <c r="B59" s="307" t="s">
        <v>288</v>
      </c>
      <c r="C59" s="308"/>
      <c r="D59" s="113">
        <v>1.2148823082763858</v>
      </c>
      <c r="E59" s="115">
        <v>48</v>
      </c>
      <c r="F59" s="114">
        <v>38</v>
      </c>
      <c r="G59" s="114">
        <v>40</v>
      </c>
      <c r="H59" s="114">
        <v>29</v>
      </c>
      <c r="I59" s="140">
        <v>52</v>
      </c>
      <c r="J59" s="115">
        <v>-4</v>
      </c>
      <c r="K59" s="116">
        <v>-7.6923076923076925</v>
      </c>
    </row>
    <row r="60" spans="1:11" ht="14.1" customHeight="1" x14ac:dyDescent="0.2">
      <c r="A60" s="306">
        <v>81</v>
      </c>
      <c r="B60" s="307" t="s">
        <v>289</v>
      </c>
      <c r="C60" s="308"/>
      <c r="D60" s="113">
        <v>11.642622120982029</v>
      </c>
      <c r="E60" s="115">
        <v>460</v>
      </c>
      <c r="F60" s="114">
        <v>394</v>
      </c>
      <c r="G60" s="114">
        <v>357</v>
      </c>
      <c r="H60" s="114">
        <v>296</v>
      </c>
      <c r="I60" s="140">
        <v>422</v>
      </c>
      <c r="J60" s="115">
        <v>38</v>
      </c>
      <c r="K60" s="116">
        <v>9.0047393364928912</v>
      </c>
    </row>
    <row r="61" spans="1:11" ht="14.1" customHeight="1" x14ac:dyDescent="0.2">
      <c r="A61" s="306" t="s">
        <v>290</v>
      </c>
      <c r="B61" s="307" t="s">
        <v>291</v>
      </c>
      <c r="C61" s="308"/>
      <c r="D61" s="113">
        <v>2.6828650974436852</v>
      </c>
      <c r="E61" s="115">
        <v>106</v>
      </c>
      <c r="F61" s="114">
        <v>77</v>
      </c>
      <c r="G61" s="114">
        <v>82</v>
      </c>
      <c r="H61" s="114">
        <v>73</v>
      </c>
      <c r="I61" s="140">
        <v>89</v>
      </c>
      <c r="J61" s="115">
        <v>17</v>
      </c>
      <c r="K61" s="116">
        <v>19.101123595505619</v>
      </c>
    </row>
    <row r="62" spans="1:11" ht="14.1" customHeight="1" x14ac:dyDescent="0.2">
      <c r="A62" s="306" t="s">
        <v>292</v>
      </c>
      <c r="B62" s="307" t="s">
        <v>293</v>
      </c>
      <c r="C62" s="308"/>
      <c r="D62" s="113">
        <v>6.403442166540116</v>
      </c>
      <c r="E62" s="115">
        <v>253</v>
      </c>
      <c r="F62" s="114">
        <v>175</v>
      </c>
      <c r="G62" s="114">
        <v>208</v>
      </c>
      <c r="H62" s="114">
        <v>122</v>
      </c>
      <c r="I62" s="140">
        <v>211</v>
      </c>
      <c r="J62" s="115">
        <v>42</v>
      </c>
      <c r="K62" s="116">
        <v>19.90521327014218</v>
      </c>
    </row>
    <row r="63" spans="1:11" ht="14.1" customHeight="1" x14ac:dyDescent="0.2">
      <c r="A63" s="306"/>
      <c r="B63" s="307" t="s">
        <v>294</v>
      </c>
      <c r="C63" s="308"/>
      <c r="D63" s="113">
        <v>6.0997215894710202</v>
      </c>
      <c r="E63" s="115">
        <v>241</v>
      </c>
      <c r="F63" s="114">
        <v>160</v>
      </c>
      <c r="G63" s="114">
        <v>197</v>
      </c>
      <c r="H63" s="114">
        <v>112</v>
      </c>
      <c r="I63" s="140">
        <v>189</v>
      </c>
      <c r="J63" s="115">
        <v>52</v>
      </c>
      <c r="K63" s="116">
        <v>27.513227513227513</v>
      </c>
    </row>
    <row r="64" spans="1:11" ht="14.1" customHeight="1" x14ac:dyDescent="0.2">
      <c r="A64" s="306" t="s">
        <v>295</v>
      </c>
      <c r="B64" s="307" t="s">
        <v>296</v>
      </c>
      <c r="C64" s="308"/>
      <c r="D64" s="113">
        <v>1.2908124525436597</v>
      </c>
      <c r="E64" s="115">
        <v>51</v>
      </c>
      <c r="F64" s="114">
        <v>33</v>
      </c>
      <c r="G64" s="114">
        <v>32</v>
      </c>
      <c r="H64" s="114">
        <v>51</v>
      </c>
      <c r="I64" s="140">
        <v>64</v>
      </c>
      <c r="J64" s="115">
        <v>-13</v>
      </c>
      <c r="K64" s="116">
        <v>-20.3125</v>
      </c>
    </row>
    <row r="65" spans="1:11" ht="14.1" customHeight="1" x14ac:dyDescent="0.2">
      <c r="A65" s="306" t="s">
        <v>297</v>
      </c>
      <c r="B65" s="307" t="s">
        <v>298</v>
      </c>
      <c r="C65" s="308"/>
      <c r="D65" s="113">
        <v>0.58213110604910145</v>
      </c>
      <c r="E65" s="115">
        <v>23</v>
      </c>
      <c r="F65" s="114">
        <v>78</v>
      </c>
      <c r="G65" s="114">
        <v>16</v>
      </c>
      <c r="H65" s="114">
        <v>19</v>
      </c>
      <c r="I65" s="140">
        <v>23</v>
      </c>
      <c r="J65" s="115">
        <v>0</v>
      </c>
      <c r="K65" s="116">
        <v>0</v>
      </c>
    </row>
    <row r="66" spans="1:11" ht="14.1" customHeight="1" x14ac:dyDescent="0.2">
      <c r="A66" s="306">
        <v>82</v>
      </c>
      <c r="B66" s="307" t="s">
        <v>299</v>
      </c>
      <c r="C66" s="308"/>
      <c r="D66" s="113">
        <v>4.5304986079473553</v>
      </c>
      <c r="E66" s="115">
        <v>179</v>
      </c>
      <c r="F66" s="114">
        <v>178</v>
      </c>
      <c r="G66" s="114">
        <v>231</v>
      </c>
      <c r="H66" s="114">
        <v>195</v>
      </c>
      <c r="I66" s="140">
        <v>344</v>
      </c>
      <c r="J66" s="115">
        <v>-165</v>
      </c>
      <c r="K66" s="116">
        <v>-47.965116279069768</v>
      </c>
    </row>
    <row r="67" spans="1:11" ht="14.1" customHeight="1" x14ac:dyDescent="0.2">
      <c r="A67" s="306" t="s">
        <v>300</v>
      </c>
      <c r="B67" s="307" t="s">
        <v>301</v>
      </c>
      <c r="C67" s="308"/>
      <c r="D67" s="113">
        <v>3.214376107314604</v>
      </c>
      <c r="E67" s="115">
        <v>127</v>
      </c>
      <c r="F67" s="114">
        <v>141</v>
      </c>
      <c r="G67" s="114">
        <v>184</v>
      </c>
      <c r="H67" s="114">
        <v>163</v>
      </c>
      <c r="I67" s="140">
        <v>293</v>
      </c>
      <c r="J67" s="115">
        <v>-166</v>
      </c>
      <c r="K67" s="116">
        <v>-56.655290102389081</v>
      </c>
    </row>
    <row r="68" spans="1:11" ht="14.1" customHeight="1" x14ac:dyDescent="0.2">
      <c r="A68" s="306" t="s">
        <v>302</v>
      </c>
      <c r="B68" s="307" t="s">
        <v>303</v>
      </c>
      <c r="C68" s="308"/>
      <c r="D68" s="113">
        <v>0.75930144267274113</v>
      </c>
      <c r="E68" s="115">
        <v>30</v>
      </c>
      <c r="F68" s="114">
        <v>28</v>
      </c>
      <c r="G68" s="114">
        <v>25</v>
      </c>
      <c r="H68" s="114">
        <v>25</v>
      </c>
      <c r="I68" s="140">
        <v>32</v>
      </c>
      <c r="J68" s="115">
        <v>-2</v>
      </c>
      <c r="K68" s="116">
        <v>-6.25</v>
      </c>
    </row>
    <row r="69" spans="1:11" ht="14.1" customHeight="1" x14ac:dyDescent="0.2">
      <c r="A69" s="306">
        <v>83</v>
      </c>
      <c r="B69" s="307" t="s">
        <v>304</v>
      </c>
      <c r="C69" s="308"/>
      <c r="D69" s="113">
        <v>10.124019235636547</v>
      </c>
      <c r="E69" s="115">
        <v>400</v>
      </c>
      <c r="F69" s="114">
        <v>322</v>
      </c>
      <c r="G69" s="114">
        <v>549</v>
      </c>
      <c r="H69" s="114">
        <v>199</v>
      </c>
      <c r="I69" s="140">
        <v>375</v>
      </c>
      <c r="J69" s="115">
        <v>25</v>
      </c>
      <c r="K69" s="116">
        <v>6.666666666666667</v>
      </c>
    </row>
    <row r="70" spans="1:11" ht="14.1" customHeight="1" x14ac:dyDescent="0.2">
      <c r="A70" s="306" t="s">
        <v>305</v>
      </c>
      <c r="B70" s="307" t="s">
        <v>306</v>
      </c>
      <c r="C70" s="308"/>
      <c r="D70" s="113">
        <v>5.9984813971146549</v>
      </c>
      <c r="E70" s="115">
        <v>237</v>
      </c>
      <c r="F70" s="114">
        <v>116</v>
      </c>
      <c r="G70" s="114">
        <v>417</v>
      </c>
      <c r="H70" s="114">
        <v>113</v>
      </c>
      <c r="I70" s="140">
        <v>257</v>
      </c>
      <c r="J70" s="115">
        <v>-20</v>
      </c>
      <c r="K70" s="116">
        <v>-7.782101167315175</v>
      </c>
    </row>
    <row r="71" spans="1:11" ht="14.1" customHeight="1" x14ac:dyDescent="0.2">
      <c r="A71" s="306"/>
      <c r="B71" s="307" t="s">
        <v>307</v>
      </c>
      <c r="C71" s="308"/>
      <c r="D71" s="113">
        <v>2.0754239433054922</v>
      </c>
      <c r="E71" s="115">
        <v>82</v>
      </c>
      <c r="F71" s="114">
        <v>56</v>
      </c>
      <c r="G71" s="114">
        <v>162</v>
      </c>
      <c r="H71" s="114">
        <v>55</v>
      </c>
      <c r="I71" s="140">
        <v>137</v>
      </c>
      <c r="J71" s="115">
        <v>-55</v>
      </c>
      <c r="K71" s="116">
        <v>-40.145985401459853</v>
      </c>
    </row>
    <row r="72" spans="1:11" ht="14.1" customHeight="1" x14ac:dyDescent="0.2">
      <c r="A72" s="306">
        <v>84</v>
      </c>
      <c r="B72" s="307" t="s">
        <v>308</v>
      </c>
      <c r="C72" s="308"/>
      <c r="D72" s="113">
        <v>2.40445456846368</v>
      </c>
      <c r="E72" s="115">
        <v>95</v>
      </c>
      <c r="F72" s="114">
        <v>45</v>
      </c>
      <c r="G72" s="114">
        <v>72</v>
      </c>
      <c r="H72" s="114">
        <v>57</v>
      </c>
      <c r="I72" s="140">
        <v>44</v>
      </c>
      <c r="J72" s="115">
        <v>51</v>
      </c>
      <c r="K72" s="116">
        <v>115.90909090909091</v>
      </c>
    </row>
    <row r="73" spans="1:11" ht="14.1" customHeight="1" x14ac:dyDescent="0.2">
      <c r="A73" s="306" t="s">
        <v>309</v>
      </c>
      <c r="B73" s="307" t="s">
        <v>310</v>
      </c>
      <c r="C73" s="308"/>
      <c r="D73" s="113">
        <v>1.0630220197418374</v>
      </c>
      <c r="E73" s="115">
        <v>42</v>
      </c>
      <c r="F73" s="114">
        <v>23</v>
      </c>
      <c r="G73" s="114">
        <v>45</v>
      </c>
      <c r="H73" s="114">
        <v>28</v>
      </c>
      <c r="I73" s="140">
        <v>27</v>
      </c>
      <c r="J73" s="115">
        <v>15</v>
      </c>
      <c r="K73" s="116">
        <v>55.555555555555557</v>
      </c>
    </row>
    <row r="74" spans="1:11" ht="14.1" customHeight="1" x14ac:dyDescent="0.2">
      <c r="A74" s="306" t="s">
        <v>311</v>
      </c>
      <c r="B74" s="307" t="s">
        <v>312</v>
      </c>
      <c r="C74" s="308"/>
      <c r="D74" s="113">
        <v>0.32903062515818782</v>
      </c>
      <c r="E74" s="115">
        <v>13</v>
      </c>
      <c r="F74" s="114">
        <v>6</v>
      </c>
      <c r="G74" s="114">
        <v>13</v>
      </c>
      <c r="H74" s="114">
        <v>9</v>
      </c>
      <c r="I74" s="140">
        <v>8</v>
      </c>
      <c r="J74" s="115">
        <v>5</v>
      </c>
      <c r="K74" s="116">
        <v>62.5</v>
      </c>
    </row>
    <row r="75" spans="1:11" ht="14.1" customHeight="1" x14ac:dyDescent="0.2">
      <c r="A75" s="306" t="s">
        <v>313</v>
      </c>
      <c r="B75" s="307" t="s">
        <v>314</v>
      </c>
      <c r="C75" s="308"/>
      <c r="D75" s="113" t="s">
        <v>513</v>
      </c>
      <c r="E75" s="115" t="s">
        <v>513</v>
      </c>
      <c r="F75" s="114">
        <v>0</v>
      </c>
      <c r="G75" s="114" t="s">
        <v>513</v>
      </c>
      <c r="H75" s="114">
        <v>0</v>
      </c>
      <c r="I75" s="140">
        <v>0</v>
      </c>
      <c r="J75" s="115" t="s">
        <v>513</v>
      </c>
      <c r="K75" s="116" t="s">
        <v>513</v>
      </c>
    </row>
    <row r="76" spans="1:11" ht="14.1" customHeight="1" x14ac:dyDescent="0.2">
      <c r="A76" s="306">
        <v>91</v>
      </c>
      <c r="B76" s="307" t="s">
        <v>315</v>
      </c>
      <c r="C76" s="308"/>
      <c r="D76" s="113">
        <v>0.10124019235636547</v>
      </c>
      <c r="E76" s="115">
        <v>4</v>
      </c>
      <c r="F76" s="114" t="s">
        <v>513</v>
      </c>
      <c r="G76" s="114" t="s">
        <v>513</v>
      </c>
      <c r="H76" s="114" t="s">
        <v>513</v>
      </c>
      <c r="I76" s="140">
        <v>4</v>
      </c>
      <c r="J76" s="115">
        <v>0</v>
      </c>
      <c r="K76" s="116">
        <v>0</v>
      </c>
    </row>
    <row r="77" spans="1:11" ht="14.1" customHeight="1" x14ac:dyDescent="0.2">
      <c r="A77" s="306">
        <v>92</v>
      </c>
      <c r="B77" s="307" t="s">
        <v>316</v>
      </c>
      <c r="C77" s="308"/>
      <c r="D77" s="113">
        <v>0.30372057706909644</v>
      </c>
      <c r="E77" s="115">
        <v>12</v>
      </c>
      <c r="F77" s="114">
        <v>14</v>
      </c>
      <c r="G77" s="114">
        <v>19</v>
      </c>
      <c r="H77" s="114">
        <v>15</v>
      </c>
      <c r="I77" s="140">
        <v>19</v>
      </c>
      <c r="J77" s="115">
        <v>-7</v>
      </c>
      <c r="K77" s="116">
        <v>-36.842105263157897</v>
      </c>
    </row>
    <row r="78" spans="1:11" ht="14.1" customHeight="1" x14ac:dyDescent="0.2">
      <c r="A78" s="306">
        <v>93</v>
      </c>
      <c r="B78" s="307" t="s">
        <v>317</v>
      </c>
      <c r="C78" s="308"/>
      <c r="D78" s="113" t="s">
        <v>513</v>
      </c>
      <c r="E78" s="115" t="s">
        <v>513</v>
      </c>
      <c r="F78" s="114">
        <v>0</v>
      </c>
      <c r="G78" s="114" t="s">
        <v>513</v>
      </c>
      <c r="H78" s="114">
        <v>4</v>
      </c>
      <c r="I78" s="140">
        <v>4</v>
      </c>
      <c r="J78" s="115" t="s">
        <v>513</v>
      </c>
      <c r="K78" s="116" t="s">
        <v>513</v>
      </c>
    </row>
    <row r="79" spans="1:11" ht="14.1" customHeight="1" x14ac:dyDescent="0.2">
      <c r="A79" s="306">
        <v>94</v>
      </c>
      <c r="B79" s="307" t="s">
        <v>318</v>
      </c>
      <c r="C79" s="308"/>
      <c r="D79" s="113">
        <v>1.0124019235636548</v>
      </c>
      <c r="E79" s="115">
        <v>40</v>
      </c>
      <c r="F79" s="114">
        <v>14</v>
      </c>
      <c r="G79" s="114">
        <v>10</v>
      </c>
      <c r="H79" s="114">
        <v>17</v>
      </c>
      <c r="I79" s="140">
        <v>15</v>
      </c>
      <c r="J79" s="115">
        <v>25</v>
      </c>
      <c r="K79" s="116">
        <v>166.66666666666666</v>
      </c>
    </row>
    <row r="80" spans="1:11" ht="14.1" customHeight="1" x14ac:dyDescent="0.2">
      <c r="A80" s="306" t="s">
        <v>319</v>
      </c>
      <c r="B80" s="307" t="s">
        <v>320</v>
      </c>
      <c r="C80" s="308"/>
      <c r="D80" s="113">
        <v>0</v>
      </c>
      <c r="E80" s="115">
        <v>0</v>
      </c>
      <c r="F80" s="114">
        <v>0</v>
      </c>
      <c r="G80" s="114" t="s">
        <v>513</v>
      </c>
      <c r="H80" s="114" t="s">
        <v>513</v>
      </c>
      <c r="I80" s="140">
        <v>0</v>
      </c>
      <c r="J80" s="115">
        <v>0</v>
      </c>
      <c r="K80" s="116">
        <v>0</v>
      </c>
    </row>
    <row r="81" spans="1:11" ht="14.1" customHeight="1" x14ac:dyDescent="0.2">
      <c r="A81" s="310" t="s">
        <v>321</v>
      </c>
      <c r="B81" s="311" t="s">
        <v>333</v>
      </c>
      <c r="C81" s="312"/>
      <c r="D81" s="125">
        <v>0.43027081751455326</v>
      </c>
      <c r="E81" s="143">
        <v>17</v>
      </c>
      <c r="F81" s="144">
        <v>30</v>
      </c>
      <c r="G81" s="144">
        <v>10</v>
      </c>
      <c r="H81" s="144">
        <v>10</v>
      </c>
      <c r="I81" s="145">
        <v>20</v>
      </c>
      <c r="J81" s="143">
        <v>-3</v>
      </c>
      <c r="K81" s="146">
        <v>-15</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4" t="s">
        <v>371</v>
      </c>
      <c r="B84" s="654"/>
      <c r="C84" s="654"/>
      <c r="D84" s="654"/>
      <c r="E84" s="654"/>
      <c r="F84" s="654"/>
      <c r="G84" s="654"/>
      <c r="H84" s="654"/>
      <c r="I84" s="654"/>
      <c r="J84" s="654"/>
      <c r="K84" s="654"/>
    </row>
    <row r="85" spans="1:11" s="406" customFormat="1" ht="21" customHeight="1" x14ac:dyDescent="0.2">
      <c r="A85" s="618" t="s">
        <v>323</v>
      </c>
      <c r="B85" s="618"/>
      <c r="C85" s="618"/>
      <c r="D85" s="618"/>
      <c r="E85" s="618"/>
      <c r="F85" s="618"/>
      <c r="G85" s="618"/>
      <c r="H85" s="618"/>
      <c r="I85" s="618"/>
      <c r="J85" s="618"/>
      <c r="K85" s="618"/>
    </row>
    <row r="86" spans="1:11" ht="11.25" x14ac:dyDescent="0.2">
      <c r="A86" s="618" t="s">
        <v>365</v>
      </c>
      <c r="B86" s="618"/>
      <c r="C86" s="618"/>
      <c r="D86" s="618"/>
      <c r="E86" s="618"/>
      <c r="F86" s="618"/>
      <c r="G86" s="618"/>
      <c r="H86" s="618"/>
      <c r="I86" s="618"/>
      <c r="J86" s="618"/>
      <c r="K86" s="618"/>
    </row>
    <row r="87" spans="1:11" ht="18" customHeight="1" x14ac:dyDescent="0.2">
      <c r="A87" s="655"/>
      <c r="B87" s="618"/>
      <c r="C87" s="618"/>
      <c r="D87" s="618"/>
      <c r="E87" s="618"/>
      <c r="F87" s="618"/>
      <c r="G87" s="618"/>
      <c r="H87" s="618"/>
      <c r="I87" s="618"/>
      <c r="J87" s="618"/>
      <c r="K87" s="618"/>
    </row>
    <row r="88" spans="1:11" ht="15.95" customHeight="1" x14ac:dyDescent="0.2">
      <c r="B88" s="110"/>
      <c r="C88" s="110"/>
    </row>
  </sheetData>
  <mergeCells count="16">
    <mergeCell ref="A87:K87"/>
    <mergeCell ref="A3:K3"/>
    <mergeCell ref="A4:K4"/>
    <mergeCell ref="A5:E5"/>
    <mergeCell ref="A7:C10"/>
    <mergeCell ref="D7:D10"/>
    <mergeCell ref="E7:I7"/>
    <mergeCell ref="J7:K8"/>
    <mergeCell ref="E8:E9"/>
    <mergeCell ref="F8:F9"/>
    <mergeCell ref="G8:G9"/>
    <mergeCell ref="H8:H9"/>
    <mergeCell ref="I8:I9"/>
    <mergeCell ref="A84:K84"/>
    <mergeCell ref="A85:K85"/>
    <mergeCell ref="A86:K86"/>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9"/>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10" t="s">
        <v>373</v>
      </c>
      <c r="B4" s="411"/>
      <c r="C4" s="411"/>
      <c r="D4" s="411"/>
      <c r="E4" s="411"/>
      <c r="F4" s="411"/>
      <c r="G4" s="411"/>
      <c r="H4" s="411"/>
      <c r="I4" s="411"/>
      <c r="J4" s="411"/>
      <c r="K4" s="411"/>
      <c r="L4" s="411"/>
      <c r="M4" s="411"/>
    </row>
    <row r="5" spans="1:13" s="94" customFormat="1" ht="12" customHeight="1" x14ac:dyDescent="0.2">
      <c r="A5" s="667" t="s">
        <v>374</v>
      </c>
      <c r="B5" s="667"/>
      <c r="C5" s="412"/>
      <c r="D5" s="412"/>
      <c r="E5" s="412"/>
      <c r="F5" s="413"/>
      <c r="G5" s="413"/>
      <c r="H5" s="413"/>
      <c r="I5" s="413"/>
      <c r="J5" s="413"/>
      <c r="K5" s="413"/>
      <c r="L5" s="413"/>
      <c r="M5" s="413"/>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8" t="s">
        <v>376</v>
      </c>
      <c r="C7" s="668"/>
      <c r="D7" s="668"/>
      <c r="E7" s="668"/>
      <c r="F7" s="668"/>
      <c r="G7" s="668"/>
      <c r="H7" s="669"/>
      <c r="I7" s="668" t="s">
        <v>377</v>
      </c>
      <c r="J7" s="668"/>
      <c r="K7" s="669"/>
      <c r="L7" s="670" t="s">
        <v>378</v>
      </c>
      <c r="M7" s="671"/>
    </row>
    <row r="8" spans="1:13" ht="23.85" customHeight="1" x14ac:dyDescent="0.2">
      <c r="A8" s="583"/>
      <c r="B8" s="414" t="s">
        <v>104</v>
      </c>
      <c r="C8" s="415" t="s">
        <v>106</v>
      </c>
      <c r="D8" s="415" t="s">
        <v>107</v>
      </c>
      <c r="E8" s="415" t="s">
        <v>379</v>
      </c>
      <c r="F8" s="415" t="s">
        <v>380</v>
      </c>
      <c r="G8" s="415" t="s">
        <v>108</v>
      </c>
      <c r="H8" s="416" t="s">
        <v>381</v>
      </c>
      <c r="I8" s="414" t="s">
        <v>104</v>
      </c>
      <c r="J8" s="414" t="s">
        <v>382</v>
      </c>
      <c r="K8" s="417" t="s">
        <v>383</v>
      </c>
      <c r="L8" s="418" t="s">
        <v>384</v>
      </c>
      <c r="M8" s="419" t="s">
        <v>385</v>
      </c>
    </row>
    <row r="9" spans="1:13" ht="12" customHeight="1" x14ac:dyDescent="0.2">
      <c r="A9" s="584"/>
      <c r="B9" s="100">
        <v>1</v>
      </c>
      <c r="C9" s="100">
        <v>2</v>
      </c>
      <c r="D9" s="100">
        <v>3</v>
      </c>
      <c r="E9" s="100">
        <v>4</v>
      </c>
      <c r="F9" s="100">
        <v>5</v>
      </c>
      <c r="G9" s="100">
        <v>6</v>
      </c>
      <c r="H9" s="100">
        <v>7</v>
      </c>
      <c r="I9" s="100">
        <v>8</v>
      </c>
      <c r="J9" s="100">
        <v>9</v>
      </c>
      <c r="K9" s="420">
        <v>10</v>
      </c>
      <c r="L9" s="421">
        <v>11</v>
      </c>
      <c r="M9" s="421">
        <v>12</v>
      </c>
    </row>
    <row r="10" spans="1:13" ht="15" customHeight="1" x14ac:dyDescent="0.2">
      <c r="A10" s="422" t="s">
        <v>386</v>
      </c>
      <c r="B10" s="115">
        <v>44761</v>
      </c>
      <c r="C10" s="114">
        <v>26690</v>
      </c>
      <c r="D10" s="114">
        <v>18071</v>
      </c>
      <c r="E10" s="114">
        <v>35354</v>
      </c>
      <c r="F10" s="114">
        <v>8422</v>
      </c>
      <c r="G10" s="114">
        <v>4901</v>
      </c>
      <c r="H10" s="114">
        <v>12990</v>
      </c>
      <c r="I10" s="115">
        <v>10652</v>
      </c>
      <c r="J10" s="114">
        <v>8415</v>
      </c>
      <c r="K10" s="114">
        <v>2237</v>
      </c>
      <c r="L10" s="423">
        <v>3118</v>
      </c>
      <c r="M10" s="424">
        <v>3696</v>
      </c>
    </row>
    <row r="11" spans="1:13" ht="11.1" customHeight="1" x14ac:dyDescent="0.2">
      <c r="A11" s="422" t="s">
        <v>387</v>
      </c>
      <c r="B11" s="115">
        <v>46336</v>
      </c>
      <c r="C11" s="114">
        <v>28455</v>
      </c>
      <c r="D11" s="114">
        <v>17881</v>
      </c>
      <c r="E11" s="114">
        <v>36848</v>
      </c>
      <c r="F11" s="114">
        <v>8531</v>
      </c>
      <c r="G11" s="114">
        <v>4802</v>
      </c>
      <c r="H11" s="114">
        <v>13300</v>
      </c>
      <c r="I11" s="115">
        <v>10785</v>
      </c>
      <c r="J11" s="114">
        <v>8500</v>
      </c>
      <c r="K11" s="114">
        <v>2285</v>
      </c>
      <c r="L11" s="423">
        <v>2793</v>
      </c>
      <c r="M11" s="424">
        <v>3100</v>
      </c>
    </row>
    <row r="12" spans="1:13" ht="11.1" customHeight="1" x14ac:dyDescent="0.2">
      <c r="A12" s="422" t="s">
        <v>388</v>
      </c>
      <c r="B12" s="115">
        <v>46763</v>
      </c>
      <c r="C12" s="114">
        <v>28446</v>
      </c>
      <c r="D12" s="114">
        <v>18317</v>
      </c>
      <c r="E12" s="114">
        <v>37094</v>
      </c>
      <c r="F12" s="114">
        <v>8691</v>
      </c>
      <c r="G12" s="114">
        <v>5325</v>
      </c>
      <c r="H12" s="114">
        <v>13490</v>
      </c>
      <c r="I12" s="115">
        <v>10577</v>
      </c>
      <c r="J12" s="114">
        <v>8292</v>
      </c>
      <c r="K12" s="114">
        <v>2285</v>
      </c>
      <c r="L12" s="423">
        <v>4246</v>
      </c>
      <c r="M12" s="424">
        <v>3974</v>
      </c>
    </row>
    <row r="13" spans="1:13" s="110" customFormat="1" ht="11.1" customHeight="1" x14ac:dyDescent="0.2">
      <c r="A13" s="422" t="s">
        <v>389</v>
      </c>
      <c r="B13" s="115">
        <v>45749</v>
      </c>
      <c r="C13" s="114">
        <v>27424</v>
      </c>
      <c r="D13" s="114">
        <v>18325</v>
      </c>
      <c r="E13" s="114">
        <v>36001</v>
      </c>
      <c r="F13" s="114">
        <v>8758</v>
      </c>
      <c r="G13" s="114">
        <v>5113</v>
      </c>
      <c r="H13" s="114">
        <v>13413</v>
      </c>
      <c r="I13" s="115">
        <v>10607</v>
      </c>
      <c r="J13" s="114">
        <v>8347</v>
      </c>
      <c r="K13" s="114">
        <v>2260</v>
      </c>
      <c r="L13" s="423">
        <v>2725</v>
      </c>
      <c r="M13" s="424">
        <v>3822</v>
      </c>
    </row>
    <row r="14" spans="1:13" ht="15" customHeight="1" x14ac:dyDescent="0.2">
      <c r="A14" s="422" t="s">
        <v>390</v>
      </c>
      <c r="B14" s="115">
        <v>45192</v>
      </c>
      <c r="C14" s="114">
        <v>26828</v>
      </c>
      <c r="D14" s="114">
        <v>18364</v>
      </c>
      <c r="E14" s="114">
        <v>34442</v>
      </c>
      <c r="F14" s="114">
        <v>9893</v>
      </c>
      <c r="G14" s="114">
        <v>4793</v>
      </c>
      <c r="H14" s="114">
        <v>13495</v>
      </c>
      <c r="I14" s="115">
        <v>10600</v>
      </c>
      <c r="J14" s="114">
        <v>8391</v>
      </c>
      <c r="K14" s="114">
        <v>2209</v>
      </c>
      <c r="L14" s="423">
        <v>3166</v>
      </c>
      <c r="M14" s="424">
        <v>3733</v>
      </c>
    </row>
    <row r="15" spans="1:13" ht="11.1" customHeight="1" x14ac:dyDescent="0.2">
      <c r="A15" s="422" t="s">
        <v>387</v>
      </c>
      <c r="B15" s="115">
        <v>45034</v>
      </c>
      <c r="C15" s="114">
        <v>26760</v>
      </c>
      <c r="D15" s="114">
        <v>18274</v>
      </c>
      <c r="E15" s="114">
        <v>34145</v>
      </c>
      <c r="F15" s="114">
        <v>10045</v>
      </c>
      <c r="G15" s="114">
        <v>4560</v>
      </c>
      <c r="H15" s="114">
        <v>13625</v>
      </c>
      <c r="I15" s="115">
        <v>10572</v>
      </c>
      <c r="J15" s="114">
        <v>8392</v>
      </c>
      <c r="K15" s="114">
        <v>2180</v>
      </c>
      <c r="L15" s="423">
        <v>2486</v>
      </c>
      <c r="M15" s="424">
        <v>2710</v>
      </c>
    </row>
    <row r="16" spans="1:13" ht="11.1" customHeight="1" x14ac:dyDescent="0.2">
      <c r="A16" s="422" t="s">
        <v>388</v>
      </c>
      <c r="B16" s="115">
        <v>45522</v>
      </c>
      <c r="C16" s="114">
        <v>26846</v>
      </c>
      <c r="D16" s="114">
        <v>18676</v>
      </c>
      <c r="E16" s="114">
        <v>35244</v>
      </c>
      <c r="F16" s="114">
        <v>10174</v>
      </c>
      <c r="G16" s="114">
        <v>5189</v>
      </c>
      <c r="H16" s="114">
        <v>13712</v>
      </c>
      <c r="I16" s="115">
        <v>10574</v>
      </c>
      <c r="J16" s="114">
        <v>8344</v>
      </c>
      <c r="K16" s="114">
        <v>2230</v>
      </c>
      <c r="L16" s="423">
        <v>4581</v>
      </c>
      <c r="M16" s="424">
        <v>4170</v>
      </c>
    </row>
    <row r="17" spans="1:13" s="110" customFormat="1" ht="11.1" customHeight="1" x14ac:dyDescent="0.2">
      <c r="A17" s="422" t="s">
        <v>389</v>
      </c>
      <c r="B17" s="115">
        <v>44897</v>
      </c>
      <c r="C17" s="114">
        <v>26117</v>
      </c>
      <c r="D17" s="114">
        <v>18780</v>
      </c>
      <c r="E17" s="114">
        <v>34526</v>
      </c>
      <c r="F17" s="114">
        <v>10307</v>
      </c>
      <c r="G17" s="114">
        <v>5111</v>
      </c>
      <c r="H17" s="114">
        <v>13593</v>
      </c>
      <c r="I17" s="115">
        <v>10355</v>
      </c>
      <c r="J17" s="114">
        <v>8125</v>
      </c>
      <c r="K17" s="114">
        <v>2230</v>
      </c>
      <c r="L17" s="423">
        <v>2689</v>
      </c>
      <c r="M17" s="424">
        <v>3384</v>
      </c>
    </row>
    <row r="18" spans="1:13" ht="15" customHeight="1" x14ac:dyDescent="0.2">
      <c r="A18" s="422" t="s">
        <v>391</v>
      </c>
      <c r="B18" s="115">
        <v>44924</v>
      </c>
      <c r="C18" s="114">
        <v>25934</v>
      </c>
      <c r="D18" s="114">
        <v>18990</v>
      </c>
      <c r="E18" s="114">
        <v>34196</v>
      </c>
      <c r="F18" s="114">
        <v>10585</v>
      </c>
      <c r="G18" s="114">
        <v>4901</v>
      </c>
      <c r="H18" s="114">
        <v>13824</v>
      </c>
      <c r="I18" s="115">
        <v>10199</v>
      </c>
      <c r="J18" s="114">
        <v>8049</v>
      </c>
      <c r="K18" s="114">
        <v>2150</v>
      </c>
      <c r="L18" s="423">
        <v>2963</v>
      </c>
      <c r="M18" s="424">
        <v>3164</v>
      </c>
    </row>
    <row r="19" spans="1:13" ht="11.1" customHeight="1" x14ac:dyDescent="0.2">
      <c r="A19" s="422" t="s">
        <v>387</v>
      </c>
      <c r="B19" s="115">
        <v>44369</v>
      </c>
      <c r="C19" s="114">
        <v>25509</v>
      </c>
      <c r="D19" s="114">
        <v>18860</v>
      </c>
      <c r="E19" s="114">
        <v>33567</v>
      </c>
      <c r="F19" s="114">
        <v>10652</v>
      </c>
      <c r="G19" s="114">
        <v>4584</v>
      </c>
      <c r="H19" s="114">
        <v>13774</v>
      </c>
      <c r="I19" s="115">
        <v>10438</v>
      </c>
      <c r="J19" s="114">
        <v>8251</v>
      </c>
      <c r="K19" s="114">
        <v>2187</v>
      </c>
      <c r="L19" s="423">
        <v>2436</v>
      </c>
      <c r="M19" s="424">
        <v>2980</v>
      </c>
    </row>
    <row r="20" spans="1:13" ht="11.1" customHeight="1" x14ac:dyDescent="0.2">
      <c r="A20" s="422" t="s">
        <v>388</v>
      </c>
      <c r="B20" s="115">
        <v>44963</v>
      </c>
      <c r="C20" s="114">
        <v>25760</v>
      </c>
      <c r="D20" s="114">
        <v>19203</v>
      </c>
      <c r="E20" s="114">
        <v>34017</v>
      </c>
      <c r="F20" s="114">
        <v>10749</v>
      </c>
      <c r="G20" s="114">
        <v>5102</v>
      </c>
      <c r="H20" s="114">
        <v>13858</v>
      </c>
      <c r="I20" s="115">
        <v>10448</v>
      </c>
      <c r="J20" s="114">
        <v>8145</v>
      </c>
      <c r="K20" s="114">
        <v>2303</v>
      </c>
      <c r="L20" s="423">
        <v>3791</v>
      </c>
      <c r="M20" s="424">
        <v>3277</v>
      </c>
    </row>
    <row r="21" spans="1:13" s="110" customFormat="1" ht="11.1" customHeight="1" x14ac:dyDescent="0.2">
      <c r="A21" s="422" t="s">
        <v>389</v>
      </c>
      <c r="B21" s="115">
        <v>45041</v>
      </c>
      <c r="C21" s="114">
        <v>25697</v>
      </c>
      <c r="D21" s="114">
        <v>19344</v>
      </c>
      <c r="E21" s="114">
        <v>34115</v>
      </c>
      <c r="F21" s="114">
        <v>10905</v>
      </c>
      <c r="G21" s="114">
        <v>4981</v>
      </c>
      <c r="H21" s="114">
        <v>14004</v>
      </c>
      <c r="I21" s="115">
        <v>10414</v>
      </c>
      <c r="J21" s="114">
        <v>8121</v>
      </c>
      <c r="K21" s="114">
        <v>2293</v>
      </c>
      <c r="L21" s="423">
        <v>2549</v>
      </c>
      <c r="M21" s="424">
        <v>2662</v>
      </c>
    </row>
    <row r="22" spans="1:13" ht="15" customHeight="1" x14ac:dyDescent="0.2">
      <c r="A22" s="422" t="s">
        <v>392</v>
      </c>
      <c r="B22" s="115">
        <v>44369</v>
      </c>
      <c r="C22" s="114">
        <v>25230</v>
      </c>
      <c r="D22" s="114">
        <v>19139</v>
      </c>
      <c r="E22" s="114">
        <v>33275</v>
      </c>
      <c r="F22" s="114">
        <v>10863</v>
      </c>
      <c r="G22" s="114">
        <v>4600</v>
      </c>
      <c r="H22" s="114">
        <v>14010</v>
      </c>
      <c r="I22" s="115">
        <v>10304</v>
      </c>
      <c r="J22" s="114">
        <v>8056</v>
      </c>
      <c r="K22" s="114">
        <v>2248</v>
      </c>
      <c r="L22" s="423">
        <v>3056</v>
      </c>
      <c r="M22" s="424">
        <v>3706</v>
      </c>
    </row>
    <row r="23" spans="1:13" ht="11.1" customHeight="1" x14ac:dyDescent="0.2">
      <c r="A23" s="422" t="s">
        <v>387</v>
      </c>
      <c r="B23" s="115">
        <v>44283</v>
      </c>
      <c r="C23" s="114">
        <v>25172</v>
      </c>
      <c r="D23" s="114">
        <v>19111</v>
      </c>
      <c r="E23" s="114">
        <v>33069</v>
      </c>
      <c r="F23" s="114">
        <v>10970</v>
      </c>
      <c r="G23" s="114">
        <v>4382</v>
      </c>
      <c r="H23" s="114">
        <v>14185</v>
      </c>
      <c r="I23" s="115">
        <v>10401</v>
      </c>
      <c r="J23" s="114">
        <v>8138</v>
      </c>
      <c r="K23" s="114">
        <v>2263</v>
      </c>
      <c r="L23" s="423">
        <v>2531</v>
      </c>
      <c r="M23" s="424">
        <v>2645</v>
      </c>
    </row>
    <row r="24" spans="1:13" ht="11.1" customHeight="1" x14ac:dyDescent="0.2">
      <c r="A24" s="422" t="s">
        <v>388</v>
      </c>
      <c r="B24" s="115">
        <v>44577</v>
      </c>
      <c r="C24" s="114">
        <v>25238</v>
      </c>
      <c r="D24" s="114">
        <v>19339</v>
      </c>
      <c r="E24" s="114">
        <v>32490</v>
      </c>
      <c r="F24" s="114">
        <v>10975</v>
      </c>
      <c r="G24" s="114">
        <v>4870</v>
      </c>
      <c r="H24" s="114">
        <v>14221</v>
      </c>
      <c r="I24" s="115">
        <v>10300</v>
      </c>
      <c r="J24" s="114">
        <v>7960</v>
      </c>
      <c r="K24" s="114">
        <v>2340</v>
      </c>
      <c r="L24" s="423">
        <v>3731</v>
      </c>
      <c r="M24" s="424">
        <v>3470</v>
      </c>
    </row>
    <row r="25" spans="1:13" s="110" customFormat="1" ht="11.1" customHeight="1" x14ac:dyDescent="0.2">
      <c r="A25" s="422" t="s">
        <v>389</v>
      </c>
      <c r="B25" s="115">
        <v>44393</v>
      </c>
      <c r="C25" s="114">
        <v>25001</v>
      </c>
      <c r="D25" s="114">
        <v>19392</v>
      </c>
      <c r="E25" s="114">
        <v>32220</v>
      </c>
      <c r="F25" s="114">
        <v>11065</v>
      </c>
      <c r="G25" s="114">
        <v>4751</v>
      </c>
      <c r="H25" s="114">
        <v>14261</v>
      </c>
      <c r="I25" s="115">
        <v>10363</v>
      </c>
      <c r="J25" s="114">
        <v>7995</v>
      </c>
      <c r="K25" s="114">
        <v>2368</v>
      </c>
      <c r="L25" s="423">
        <v>2633</v>
      </c>
      <c r="M25" s="424">
        <v>2869</v>
      </c>
    </row>
    <row r="26" spans="1:13" ht="15" customHeight="1" x14ac:dyDescent="0.2">
      <c r="A26" s="422" t="s">
        <v>393</v>
      </c>
      <c r="B26" s="115">
        <v>43662</v>
      </c>
      <c r="C26" s="114">
        <v>24358</v>
      </c>
      <c r="D26" s="114">
        <v>19304</v>
      </c>
      <c r="E26" s="114">
        <v>31427</v>
      </c>
      <c r="F26" s="114">
        <v>11145</v>
      </c>
      <c r="G26" s="114">
        <v>4504</v>
      </c>
      <c r="H26" s="114">
        <v>14188</v>
      </c>
      <c r="I26" s="115">
        <v>10259</v>
      </c>
      <c r="J26" s="114">
        <v>7925</v>
      </c>
      <c r="K26" s="114">
        <v>2334</v>
      </c>
      <c r="L26" s="423">
        <v>3199</v>
      </c>
      <c r="M26" s="424">
        <v>3731</v>
      </c>
    </row>
    <row r="27" spans="1:13" ht="11.1" customHeight="1" x14ac:dyDescent="0.2">
      <c r="A27" s="422" t="s">
        <v>387</v>
      </c>
      <c r="B27" s="115">
        <v>43409</v>
      </c>
      <c r="C27" s="114">
        <v>24165</v>
      </c>
      <c r="D27" s="114">
        <v>19244</v>
      </c>
      <c r="E27" s="114">
        <v>31096</v>
      </c>
      <c r="F27" s="114">
        <v>11255</v>
      </c>
      <c r="G27" s="114">
        <v>4291</v>
      </c>
      <c r="H27" s="114">
        <v>14235</v>
      </c>
      <c r="I27" s="115">
        <v>10381</v>
      </c>
      <c r="J27" s="114">
        <v>8009</v>
      </c>
      <c r="K27" s="114">
        <v>2372</v>
      </c>
      <c r="L27" s="423">
        <v>2940</v>
      </c>
      <c r="M27" s="424">
        <v>3040</v>
      </c>
    </row>
    <row r="28" spans="1:13" ht="11.1" customHeight="1" x14ac:dyDescent="0.2">
      <c r="A28" s="422" t="s">
        <v>388</v>
      </c>
      <c r="B28" s="115">
        <v>43728</v>
      </c>
      <c r="C28" s="114">
        <v>24267</v>
      </c>
      <c r="D28" s="114">
        <v>19461</v>
      </c>
      <c r="E28" s="114">
        <v>32137</v>
      </c>
      <c r="F28" s="114">
        <v>11506</v>
      </c>
      <c r="G28" s="114">
        <v>4456</v>
      </c>
      <c r="H28" s="114">
        <v>14371</v>
      </c>
      <c r="I28" s="115">
        <v>10468</v>
      </c>
      <c r="J28" s="114">
        <v>7997</v>
      </c>
      <c r="K28" s="114">
        <v>2471</v>
      </c>
      <c r="L28" s="423">
        <v>3998</v>
      </c>
      <c r="M28" s="424">
        <v>3763</v>
      </c>
    </row>
    <row r="29" spans="1:13" s="110" customFormat="1" ht="11.1" customHeight="1" x14ac:dyDescent="0.2">
      <c r="A29" s="422" t="s">
        <v>389</v>
      </c>
      <c r="B29" s="115">
        <v>43442</v>
      </c>
      <c r="C29" s="114">
        <v>23955</v>
      </c>
      <c r="D29" s="114">
        <v>19487</v>
      </c>
      <c r="E29" s="114">
        <v>31733</v>
      </c>
      <c r="F29" s="114">
        <v>11694</v>
      </c>
      <c r="G29" s="114">
        <v>4252</v>
      </c>
      <c r="H29" s="114">
        <v>14427</v>
      </c>
      <c r="I29" s="115">
        <v>10483</v>
      </c>
      <c r="J29" s="114">
        <v>7989</v>
      </c>
      <c r="K29" s="114">
        <v>2494</v>
      </c>
      <c r="L29" s="423">
        <v>2628</v>
      </c>
      <c r="M29" s="424">
        <v>2848</v>
      </c>
    </row>
    <row r="30" spans="1:13" ht="15" customHeight="1" x14ac:dyDescent="0.2">
      <c r="A30" s="422" t="s">
        <v>394</v>
      </c>
      <c r="B30" s="115">
        <v>43279</v>
      </c>
      <c r="C30" s="114">
        <v>23801</v>
      </c>
      <c r="D30" s="114">
        <v>19478</v>
      </c>
      <c r="E30" s="114">
        <v>31441</v>
      </c>
      <c r="F30" s="114">
        <v>11826</v>
      </c>
      <c r="G30" s="114">
        <v>4109</v>
      </c>
      <c r="H30" s="114">
        <v>14523</v>
      </c>
      <c r="I30" s="115">
        <v>10122</v>
      </c>
      <c r="J30" s="114">
        <v>7747</v>
      </c>
      <c r="K30" s="114">
        <v>2375</v>
      </c>
      <c r="L30" s="423">
        <v>3231</v>
      </c>
      <c r="M30" s="424">
        <v>3390</v>
      </c>
    </row>
    <row r="31" spans="1:13" ht="11.1" customHeight="1" x14ac:dyDescent="0.2">
      <c r="A31" s="422" t="s">
        <v>387</v>
      </c>
      <c r="B31" s="115">
        <v>42891</v>
      </c>
      <c r="C31" s="114">
        <v>23537</v>
      </c>
      <c r="D31" s="114">
        <v>19354</v>
      </c>
      <c r="E31" s="114">
        <v>30976</v>
      </c>
      <c r="F31" s="114">
        <v>11904</v>
      </c>
      <c r="G31" s="114">
        <v>3878</v>
      </c>
      <c r="H31" s="114">
        <v>14602</v>
      </c>
      <c r="I31" s="115">
        <v>10254</v>
      </c>
      <c r="J31" s="114">
        <v>7838</v>
      </c>
      <c r="K31" s="114">
        <v>2416</v>
      </c>
      <c r="L31" s="423">
        <v>2419</v>
      </c>
      <c r="M31" s="424">
        <v>2864</v>
      </c>
    </row>
    <row r="32" spans="1:13" ht="11.1" customHeight="1" x14ac:dyDescent="0.2">
      <c r="A32" s="422" t="s">
        <v>388</v>
      </c>
      <c r="B32" s="115">
        <v>43994</v>
      </c>
      <c r="C32" s="114">
        <v>23934</v>
      </c>
      <c r="D32" s="114">
        <v>20060</v>
      </c>
      <c r="E32" s="114">
        <v>31847</v>
      </c>
      <c r="F32" s="114">
        <v>12143</v>
      </c>
      <c r="G32" s="114">
        <v>4454</v>
      </c>
      <c r="H32" s="114">
        <v>14863</v>
      </c>
      <c r="I32" s="115">
        <v>10398</v>
      </c>
      <c r="J32" s="114">
        <v>7885</v>
      </c>
      <c r="K32" s="114">
        <v>2513</v>
      </c>
      <c r="L32" s="423">
        <v>4343</v>
      </c>
      <c r="M32" s="424">
        <v>3803</v>
      </c>
    </row>
    <row r="33" spans="1:13" s="110" customFormat="1" ht="11.1" customHeight="1" x14ac:dyDescent="0.2">
      <c r="A33" s="422" t="s">
        <v>389</v>
      </c>
      <c r="B33" s="115">
        <v>43783</v>
      </c>
      <c r="C33" s="114">
        <v>23759</v>
      </c>
      <c r="D33" s="114">
        <v>20024</v>
      </c>
      <c r="E33" s="114">
        <v>31545</v>
      </c>
      <c r="F33" s="114">
        <v>12236</v>
      </c>
      <c r="G33" s="114">
        <v>4359</v>
      </c>
      <c r="H33" s="114">
        <v>14875</v>
      </c>
      <c r="I33" s="115">
        <v>10417</v>
      </c>
      <c r="J33" s="114">
        <v>7943</v>
      </c>
      <c r="K33" s="114">
        <v>2474</v>
      </c>
      <c r="L33" s="423">
        <v>2523</v>
      </c>
      <c r="M33" s="424">
        <v>2719</v>
      </c>
    </row>
    <row r="34" spans="1:13" ht="15" customHeight="1" x14ac:dyDescent="0.2">
      <c r="A34" s="422" t="s">
        <v>395</v>
      </c>
      <c r="B34" s="115">
        <v>43558</v>
      </c>
      <c r="C34" s="114">
        <v>23739</v>
      </c>
      <c r="D34" s="114">
        <v>19819</v>
      </c>
      <c r="E34" s="114">
        <v>31358</v>
      </c>
      <c r="F34" s="114">
        <v>12198</v>
      </c>
      <c r="G34" s="114">
        <v>4218</v>
      </c>
      <c r="H34" s="114">
        <v>14803</v>
      </c>
      <c r="I34" s="115">
        <v>10269</v>
      </c>
      <c r="J34" s="114">
        <v>7769</v>
      </c>
      <c r="K34" s="114">
        <v>2500</v>
      </c>
      <c r="L34" s="423">
        <v>2678</v>
      </c>
      <c r="M34" s="424">
        <v>3108</v>
      </c>
    </row>
    <row r="35" spans="1:13" ht="11.1" customHeight="1" x14ac:dyDescent="0.2">
      <c r="A35" s="422" t="s">
        <v>387</v>
      </c>
      <c r="B35" s="115">
        <v>43580</v>
      </c>
      <c r="C35" s="114">
        <v>23769</v>
      </c>
      <c r="D35" s="114">
        <v>19811</v>
      </c>
      <c r="E35" s="114">
        <v>31212</v>
      </c>
      <c r="F35" s="114">
        <v>12367</v>
      </c>
      <c r="G35" s="114">
        <v>4093</v>
      </c>
      <c r="H35" s="114">
        <v>14881</v>
      </c>
      <c r="I35" s="115">
        <v>10321</v>
      </c>
      <c r="J35" s="114">
        <v>7839</v>
      </c>
      <c r="K35" s="114">
        <v>2482</v>
      </c>
      <c r="L35" s="423">
        <v>2864</v>
      </c>
      <c r="M35" s="424">
        <v>2844</v>
      </c>
    </row>
    <row r="36" spans="1:13" ht="11.1" customHeight="1" x14ac:dyDescent="0.2">
      <c r="A36" s="422" t="s">
        <v>388</v>
      </c>
      <c r="B36" s="115">
        <v>44254</v>
      </c>
      <c r="C36" s="114">
        <v>24093</v>
      </c>
      <c r="D36" s="114">
        <v>20161</v>
      </c>
      <c r="E36" s="114">
        <v>31764</v>
      </c>
      <c r="F36" s="114">
        <v>12490</v>
      </c>
      <c r="G36" s="114">
        <v>4567</v>
      </c>
      <c r="H36" s="114">
        <v>14946</v>
      </c>
      <c r="I36" s="115">
        <v>10251</v>
      </c>
      <c r="J36" s="114">
        <v>7699</v>
      </c>
      <c r="K36" s="114">
        <v>2552</v>
      </c>
      <c r="L36" s="423">
        <v>3749</v>
      </c>
      <c r="M36" s="424">
        <v>3292</v>
      </c>
    </row>
    <row r="37" spans="1:13" s="110" customFormat="1" ht="11.1" customHeight="1" x14ac:dyDescent="0.2">
      <c r="A37" s="422" t="s">
        <v>389</v>
      </c>
      <c r="B37" s="115">
        <v>44189</v>
      </c>
      <c r="C37" s="114">
        <v>23985</v>
      </c>
      <c r="D37" s="114">
        <v>20204</v>
      </c>
      <c r="E37" s="114">
        <v>31578</v>
      </c>
      <c r="F37" s="114">
        <v>12611</v>
      </c>
      <c r="G37" s="114">
        <v>4449</v>
      </c>
      <c r="H37" s="114">
        <v>15086</v>
      </c>
      <c r="I37" s="115">
        <v>10266</v>
      </c>
      <c r="J37" s="114">
        <v>7703</v>
      </c>
      <c r="K37" s="114">
        <v>2563</v>
      </c>
      <c r="L37" s="423">
        <v>2559</v>
      </c>
      <c r="M37" s="424">
        <v>2760</v>
      </c>
    </row>
    <row r="38" spans="1:13" ht="15" customHeight="1" x14ac:dyDescent="0.2">
      <c r="A38" s="425" t="s">
        <v>396</v>
      </c>
      <c r="B38" s="115">
        <v>44144</v>
      </c>
      <c r="C38" s="114">
        <v>23919</v>
      </c>
      <c r="D38" s="114">
        <v>20225</v>
      </c>
      <c r="E38" s="114">
        <v>31387</v>
      </c>
      <c r="F38" s="114">
        <v>12757</v>
      </c>
      <c r="G38" s="114">
        <v>4282</v>
      </c>
      <c r="H38" s="114">
        <v>15229</v>
      </c>
      <c r="I38" s="115">
        <v>10119</v>
      </c>
      <c r="J38" s="114">
        <v>7627</v>
      </c>
      <c r="K38" s="114">
        <v>2492</v>
      </c>
      <c r="L38" s="423">
        <v>3675</v>
      </c>
      <c r="M38" s="424">
        <v>3613</v>
      </c>
    </row>
    <row r="39" spans="1:13" ht="11.1" customHeight="1" x14ac:dyDescent="0.2">
      <c r="A39" s="422" t="s">
        <v>387</v>
      </c>
      <c r="B39" s="115">
        <v>44277</v>
      </c>
      <c r="C39" s="114">
        <v>23971</v>
      </c>
      <c r="D39" s="114">
        <v>20306</v>
      </c>
      <c r="E39" s="114">
        <v>31208</v>
      </c>
      <c r="F39" s="114">
        <v>13069</v>
      </c>
      <c r="G39" s="114">
        <v>4101</v>
      </c>
      <c r="H39" s="114">
        <v>15441</v>
      </c>
      <c r="I39" s="115">
        <v>10232</v>
      </c>
      <c r="J39" s="114">
        <v>7682</v>
      </c>
      <c r="K39" s="114">
        <v>2550</v>
      </c>
      <c r="L39" s="423">
        <v>2906</v>
      </c>
      <c r="M39" s="424">
        <v>2837</v>
      </c>
    </row>
    <row r="40" spans="1:13" ht="11.1" customHeight="1" x14ac:dyDescent="0.2">
      <c r="A40" s="425" t="s">
        <v>388</v>
      </c>
      <c r="B40" s="115">
        <v>45228</v>
      </c>
      <c r="C40" s="114">
        <v>24548</v>
      </c>
      <c r="D40" s="114">
        <v>20680</v>
      </c>
      <c r="E40" s="114">
        <v>32032</v>
      </c>
      <c r="F40" s="114">
        <v>13196</v>
      </c>
      <c r="G40" s="114">
        <v>4695</v>
      </c>
      <c r="H40" s="114">
        <v>15511</v>
      </c>
      <c r="I40" s="115">
        <v>10344</v>
      </c>
      <c r="J40" s="114">
        <v>7676</v>
      </c>
      <c r="K40" s="114">
        <v>2668</v>
      </c>
      <c r="L40" s="423">
        <v>4538</v>
      </c>
      <c r="M40" s="424">
        <v>3812</v>
      </c>
    </row>
    <row r="41" spans="1:13" s="110" customFormat="1" ht="11.1" customHeight="1" x14ac:dyDescent="0.2">
      <c r="A41" s="422" t="s">
        <v>389</v>
      </c>
      <c r="B41" s="115">
        <v>45244</v>
      </c>
      <c r="C41" s="114">
        <v>24562</v>
      </c>
      <c r="D41" s="114">
        <v>20682</v>
      </c>
      <c r="E41" s="114">
        <v>31832</v>
      </c>
      <c r="F41" s="114">
        <v>13412</v>
      </c>
      <c r="G41" s="114">
        <v>4547</v>
      </c>
      <c r="H41" s="114">
        <v>15669</v>
      </c>
      <c r="I41" s="115">
        <v>10318</v>
      </c>
      <c r="J41" s="114">
        <v>7629</v>
      </c>
      <c r="K41" s="114">
        <v>2689</v>
      </c>
      <c r="L41" s="423">
        <v>2874</v>
      </c>
      <c r="M41" s="424">
        <v>2797</v>
      </c>
    </row>
    <row r="42" spans="1:13" ht="15" customHeight="1" x14ac:dyDescent="0.2">
      <c r="A42" s="422" t="s">
        <v>397</v>
      </c>
      <c r="B42" s="115">
        <v>45382</v>
      </c>
      <c r="C42" s="114">
        <v>24560</v>
      </c>
      <c r="D42" s="114">
        <v>20822</v>
      </c>
      <c r="E42" s="114">
        <v>31926</v>
      </c>
      <c r="F42" s="114">
        <v>13456</v>
      </c>
      <c r="G42" s="114">
        <v>4519</v>
      </c>
      <c r="H42" s="114">
        <v>15730</v>
      </c>
      <c r="I42" s="115">
        <v>10188</v>
      </c>
      <c r="J42" s="114">
        <v>7563</v>
      </c>
      <c r="K42" s="114">
        <v>2625</v>
      </c>
      <c r="L42" s="423">
        <v>3903</v>
      </c>
      <c r="M42" s="424">
        <v>3958</v>
      </c>
    </row>
    <row r="43" spans="1:13" ht="11.1" customHeight="1" x14ac:dyDescent="0.2">
      <c r="A43" s="422" t="s">
        <v>387</v>
      </c>
      <c r="B43" s="115">
        <v>45409</v>
      </c>
      <c r="C43" s="114">
        <v>24684</v>
      </c>
      <c r="D43" s="114">
        <v>20725</v>
      </c>
      <c r="E43" s="114">
        <v>32737</v>
      </c>
      <c r="F43" s="114">
        <v>12672</v>
      </c>
      <c r="G43" s="114">
        <v>4278</v>
      </c>
      <c r="H43" s="114">
        <v>15863</v>
      </c>
      <c r="I43" s="115">
        <v>10296</v>
      </c>
      <c r="J43" s="114">
        <v>7616</v>
      </c>
      <c r="K43" s="114">
        <v>2680</v>
      </c>
      <c r="L43" s="423">
        <v>3039</v>
      </c>
      <c r="M43" s="424">
        <v>3070</v>
      </c>
    </row>
    <row r="44" spans="1:13" ht="11.1" customHeight="1" x14ac:dyDescent="0.2">
      <c r="A44" s="422" t="s">
        <v>388</v>
      </c>
      <c r="B44" s="115">
        <v>46039</v>
      </c>
      <c r="C44" s="114">
        <v>25030</v>
      </c>
      <c r="D44" s="114">
        <v>21009</v>
      </c>
      <c r="E44" s="114">
        <v>33224</v>
      </c>
      <c r="F44" s="114">
        <v>12815</v>
      </c>
      <c r="G44" s="114">
        <v>4782</v>
      </c>
      <c r="H44" s="114">
        <v>15811</v>
      </c>
      <c r="I44" s="115">
        <v>10203</v>
      </c>
      <c r="J44" s="114">
        <v>7400</v>
      </c>
      <c r="K44" s="114">
        <v>2803</v>
      </c>
      <c r="L44" s="423">
        <v>4737</v>
      </c>
      <c r="M44" s="424">
        <v>4166</v>
      </c>
    </row>
    <row r="45" spans="1:13" s="110" customFormat="1" ht="11.1" customHeight="1" x14ac:dyDescent="0.2">
      <c r="A45" s="422" t="s">
        <v>389</v>
      </c>
      <c r="B45" s="115">
        <v>46058</v>
      </c>
      <c r="C45" s="114">
        <v>24984</v>
      </c>
      <c r="D45" s="114">
        <v>21074</v>
      </c>
      <c r="E45" s="114">
        <v>33002</v>
      </c>
      <c r="F45" s="114">
        <v>13056</v>
      </c>
      <c r="G45" s="114">
        <v>4763</v>
      </c>
      <c r="H45" s="114">
        <v>15796</v>
      </c>
      <c r="I45" s="115">
        <v>10306</v>
      </c>
      <c r="J45" s="114">
        <v>7529</v>
      </c>
      <c r="K45" s="114">
        <v>2777</v>
      </c>
      <c r="L45" s="423">
        <v>3031</v>
      </c>
      <c r="M45" s="424">
        <v>3083</v>
      </c>
    </row>
    <row r="46" spans="1:13" ht="15" customHeight="1" x14ac:dyDescent="0.2">
      <c r="A46" s="422" t="s">
        <v>398</v>
      </c>
      <c r="B46" s="115">
        <v>45723</v>
      </c>
      <c r="C46" s="114">
        <v>24696</v>
      </c>
      <c r="D46" s="114">
        <v>21027</v>
      </c>
      <c r="E46" s="114">
        <v>32603</v>
      </c>
      <c r="F46" s="114">
        <v>13120</v>
      </c>
      <c r="G46" s="114">
        <v>4617</v>
      </c>
      <c r="H46" s="114">
        <v>15727</v>
      </c>
      <c r="I46" s="115">
        <v>10098</v>
      </c>
      <c r="J46" s="114">
        <v>7338</v>
      </c>
      <c r="K46" s="114">
        <v>2760</v>
      </c>
      <c r="L46" s="423">
        <v>4170</v>
      </c>
      <c r="M46" s="424">
        <v>4330</v>
      </c>
    </row>
    <row r="47" spans="1:13" ht="11.1" customHeight="1" x14ac:dyDescent="0.2">
      <c r="A47" s="422" t="s">
        <v>387</v>
      </c>
      <c r="B47" s="115">
        <v>46007</v>
      </c>
      <c r="C47" s="114">
        <v>24847</v>
      </c>
      <c r="D47" s="114">
        <v>21160</v>
      </c>
      <c r="E47" s="114">
        <v>32716</v>
      </c>
      <c r="F47" s="114">
        <v>13291</v>
      </c>
      <c r="G47" s="114">
        <v>4634</v>
      </c>
      <c r="H47" s="114">
        <v>15840</v>
      </c>
      <c r="I47" s="115">
        <v>10137</v>
      </c>
      <c r="J47" s="114">
        <v>7383</v>
      </c>
      <c r="K47" s="114">
        <v>2754</v>
      </c>
      <c r="L47" s="423">
        <v>3368</v>
      </c>
      <c r="M47" s="424">
        <v>3287</v>
      </c>
    </row>
    <row r="48" spans="1:13" ht="11.1" customHeight="1" x14ac:dyDescent="0.2">
      <c r="A48" s="422" t="s">
        <v>388</v>
      </c>
      <c r="B48" s="115">
        <v>47354</v>
      </c>
      <c r="C48" s="114">
        <v>25467</v>
      </c>
      <c r="D48" s="114">
        <v>21887</v>
      </c>
      <c r="E48" s="114">
        <v>33215</v>
      </c>
      <c r="F48" s="114">
        <v>14139</v>
      </c>
      <c r="G48" s="114">
        <v>5284</v>
      </c>
      <c r="H48" s="114">
        <v>16084</v>
      </c>
      <c r="I48" s="115">
        <v>10067</v>
      </c>
      <c r="J48" s="114">
        <v>7200</v>
      </c>
      <c r="K48" s="114">
        <v>2867</v>
      </c>
      <c r="L48" s="423">
        <v>5655</v>
      </c>
      <c r="M48" s="424">
        <v>4313</v>
      </c>
    </row>
    <row r="49" spans="1:17" s="110" customFormat="1" ht="11.1" customHeight="1" x14ac:dyDescent="0.2">
      <c r="A49" s="422" t="s">
        <v>389</v>
      </c>
      <c r="B49" s="115">
        <v>47644</v>
      </c>
      <c r="C49" s="114">
        <v>25334</v>
      </c>
      <c r="D49" s="114">
        <v>22310</v>
      </c>
      <c r="E49" s="114">
        <v>33375</v>
      </c>
      <c r="F49" s="114">
        <v>14269</v>
      </c>
      <c r="G49" s="114">
        <v>5478</v>
      </c>
      <c r="H49" s="114">
        <v>16180</v>
      </c>
      <c r="I49" s="115">
        <v>10193</v>
      </c>
      <c r="J49" s="114">
        <v>7289</v>
      </c>
      <c r="K49" s="114">
        <v>2904</v>
      </c>
      <c r="L49" s="423">
        <v>3868</v>
      </c>
      <c r="M49" s="424">
        <v>3342</v>
      </c>
    </row>
    <row r="50" spans="1:17" ht="15" customHeight="1" x14ac:dyDescent="0.2">
      <c r="A50" s="422" t="s">
        <v>399</v>
      </c>
      <c r="B50" s="143">
        <v>47690</v>
      </c>
      <c r="C50" s="144">
        <v>25259</v>
      </c>
      <c r="D50" s="144">
        <v>22431</v>
      </c>
      <c r="E50" s="144">
        <v>33328</v>
      </c>
      <c r="F50" s="144">
        <v>14362</v>
      </c>
      <c r="G50" s="144">
        <v>5294</v>
      </c>
      <c r="H50" s="144">
        <v>16318</v>
      </c>
      <c r="I50" s="143">
        <v>9841</v>
      </c>
      <c r="J50" s="144">
        <v>7044</v>
      </c>
      <c r="K50" s="144">
        <v>2797</v>
      </c>
      <c r="L50" s="426">
        <v>3932</v>
      </c>
      <c r="M50" s="427">
        <v>3951</v>
      </c>
    </row>
    <row r="51" spans="1:17" ht="11.25" customHeight="1" x14ac:dyDescent="0.2">
      <c r="A51" s="428"/>
      <c r="B51" s="429"/>
      <c r="C51" s="430"/>
      <c r="D51" s="430"/>
      <c r="E51" s="430"/>
      <c r="F51" s="430"/>
      <c r="G51" s="430"/>
      <c r="H51" s="430"/>
      <c r="I51" s="430"/>
      <c r="J51" s="431"/>
      <c r="K51" s="269"/>
      <c r="L51" s="430"/>
      <c r="M51" s="432" t="s">
        <v>45</v>
      </c>
    </row>
    <row r="52" spans="1:17" ht="18" customHeight="1" x14ac:dyDescent="0.2">
      <c r="A52" s="659" t="s">
        <v>400</v>
      </c>
      <c r="B52" s="659"/>
      <c r="C52" s="659"/>
      <c r="D52" s="659"/>
      <c r="E52" s="659"/>
      <c r="F52" s="659"/>
      <c r="G52" s="659"/>
      <c r="H52" s="659"/>
      <c r="I52" s="659"/>
      <c r="J52" s="659"/>
      <c r="K52" s="659"/>
      <c r="L52" s="659"/>
      <c r="M52" s="659"/>
    </row>
    <row r="53" spans="1:17" ht="38.1" customHeight="1" x14ac:dyDescent="0.2">
      <c r="A53" s="660" t="s">
        <v>401</v>
      </c>
      <c r="B53" s="660"/>
      <c r="C53" s="660"/>
      <c r="D53" s="660"/>
      <c r="E53" s="660"/>
      <c r="F53" s="660"/>
      <c r="G53" s="660"/>
      <c r="H53" s="660"/>
      <c r="I53" s="660"/>
      <c r="J53" s="660"/>
      <c r="K53" s="660"/>
      <c r="L53" s="660"/>
      <c r="M53" s="660"/>
    </row>
    <row r="54" spans="1:17" s="151" customFormat="1" ht="9" x14ac:dyDescent="0.15">
      <c r="A54" s="661" t="s">
        <v>323</v>
      </c>
      <c r="B54" s="661"/>
      <c r="C54" s="661"/>
      <c r="D54" s="661"/>
      <c r="E54" s="661"/>
      <c r="F54" s="661"/>
      <c r="G54" s="661"/>
      <c r="H54" s="661"/>
      <c r="I54" s="661"/>
      <c r="J54" s="661"/>
      <c r="K54" s="661"/>
      <c r="L54" s="661"/>
      <c r="M54" s="661"/>
    </row>
    <row r="55" spans="1:17" s="151" customFormat="1" ht="20.25" customHeight="1" x14ac:dyDescent="0.15">
      <c r="A55" s="662"/>
      <c r="B55" s="663"/>
      <c r="C55" s="663"/>
      <c r="D55" s="663"/>
      <c r="E55" s="663"/>
      <c r="F55" s="663"/>
      <c r="G55" s="663"/>
      <c r="H55" s="663"/>
      <c r="I55" s="663"/>
      <c r="J55" s="663"/>
      <c r="K55" s="663"/>
      <c r="L55" s="221"/>
      <c r="M55" s="221"/>
    </row>
    <row r="56" spans="1:17" s="151" customFormat="1" ht="18" customHeight="1" x14ac:dyDescent="0.2">
      <c r="A56" s="664" t="s">
        <v>520</v>
      </c>
      <c r="B56" s="665"/>
      <c r="C56" s="665"/>
      <c r="D56" s="665"/>
      <c r="E56" s="665"/>
      <c r="F56" s="665"/>
      <c r="G56" s="665"/>
      <c r="H56" s="665"/>
      <c r="I56" s="665"/>
      <c r="J56" s="665"/>
      <c r="K56" s="665"/>
    </row>
    <row r="57" spans="1:17" s="151" customFormat="1" ht="11.25" customHeight="1" x14ac:dyDescent="0.2">
      <c r="A57" s="666"/>
      <c r="B57" s="666"/>
      <c r="C57" s="666"/>
      <c r="D57" s="666"/>
      <c r="E57" s="666"/>
      <c r="F57" s="666"/>
      <c r="G57" s="666"/>
      <c r="H57" s="666"/>
      <c r="I57" s="666"/>
      <c r="J57" s="666"/>
      <c r="L57" s="219"/>
      <c r="N57" s="219"/>
      <c r="O57" s="219"/>
      <c r="P57" s="219"/>
      <c r="Q57" s="219"/>
    </row>
    <row r="58" spans="1:17" ht="12.75" customHeight="1" x14ac:dyDescent="0.2">
      <c r="A58" s="433"/>
      <c r="B58" s="434"/>
      <c r="C58" s="435"/>
      <c r="D58" s="435"/>
      <c r="E58" s="435"/>
      <c r="F58" s="435"/>
      <c r="G58" s="435"/>
      <c r="H58" s="435"/>
      <c r="I58" s="435"/>
      <c r="J58" s="436"/>
      <c r="L58" s="435"/>
      <c r="N58" s="226"/>
      <c r="O58" s="226"/>
      <c r="P58" s="226"/>
      <c r="Q58" s="226"/>
    </row>
    <row r="59" spans="1:17" ht="12.75" customHeight="1" x14ac:dyDescent="0.2">
      <c r="A59" s="437"/>
      <c r="B59" s="434"/>
      <c r="C59" s="435"/>
      <c r="D59" s="435"/>
      <c r="E59" s="435"/>
      <c r="F59" s="435"/>
      <c r="G59" s="435"/>
      <c r="H59" s="435"/>
      <c r="I59" s="435"/>
      <c r="J59" s="436"/>
      <c r="L59" s="435"/>
    </row>
    <row r="60" spans="1:17" ht="12.75" customHeight="1" x14ac:dyDescent="0.2">
      <c r="A60" s="438"/>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9"/>
    </row>
    <row r="68" spans="1:13" ht="15.95" customHeight="1" x14ac:dyDescent="0.2">
      <c r="A68" s="439"/>
    </row>
    <row r="70" spans="1:13" ht="15.95" customHeight="1" x14ac:dyDescent="0.2">
      <c r="K70" s="440"/>
      <c r="M70" s="440"/>
    </row>
    <row r="71" spans="1:13" ht="15.95" customHeight="1" x14ac:dyDescent="0.2">
      <c r="K71" s="440"/>
      <c r="M71" s="440"/>
    </row>
    <row r="72" spans="1:13" ht="15.95" customHeight="1" x14ac:dyDescent="0.2">
      <c r="A72" s="439"/>
      <c r="K72" s="440"/>
      <c r="M72" s="440"/>
    </row>
    <row r="76" spans="1:13" ht="15.95" customHeight="1" x14ac:dyDescent="0.2">
      <c r="A76" s="439"/>
    </row>
    <row r="80" spans="1:13" ht="15.95" customHeight="1" x14ac:dyDescent="0.2">
      <c r="A80" s="439"/>
    </row>
    <row r="84" spans="1:1" ht="15.95" customHeight="1" x14ac:dyDescent="0.2">
      <c r="A84" s="439"/>
    </row>
    <row r="88" spans="1:1" ht="15.95" customHeight="1" x14ac:dyDescent="0.2">
      <c r="A88" s="439"/>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6" customWidth="1"/>
    <col min="2" max="2" width="78" style="446" customWidth="1"/>
    <col min="3" max="6" width="102.75" style="446" customWidth="1"/>
    <col min="7" max="256" width="11" style="446"/>
    <col min="257" max="257" width="2" style="446" customWidth="1"/>
    <col min="258" max="258" width="78" style="446" customWidth="1"/>
    <col min="259" max="262" width="102.75" style="446" customWidth="1"/>
    <col min="263" max="512" width="11" style="446"/>
    <col min="513" max="513" width="2" style="446" customWidth="1"/>
    <col min="514" max="514" width="78" style="446" customWidth="1"/>
    <col min="515" max="518" width="102.75" style="446" customWidth="1"/>
    <col min="519" max="768" width="11" style="446"/>
    <col min="769" max="769" width="2" style="446" customWidth="1"/>
    <col min="770" max="770" width="78" style="446" customWidth="1"/>
    <col min="771" max="774" width="102.75" style="446" customWidth="1"/>
    <col min="775" max="1024" width="11" style="446"/>
    <col min="1025" max="1025" width="2" style="446" customWidth="1"/>
    <col min="1026" max="1026" width="78" style="446" customWidth="1"/>
    <col min="1027" max="1030" width="102.75" style="446" customWidth="1"/>
    <col min="1031" max="1280" width="11" style="446"/>
    <col min="1281" max="1281" width="2" style="446" customWidth="1"/>
    <col min="1282" max="1282" width="78" style="446" customWidth="1"/>
    <col min="1283" max="1286" width="102.75" style="446" customWidth="1"/>
    <col min="1287" max="1536" width="11" style="446"/>
    <col min="1537" max="1537" width="2" style="446" customWidth="1"/>
    <col min="1538" max="1538" width="78" style="446" customWidth="1"/>
    <col min="1539" max="1542" width="102.75" style="446" customWidth="1"/>
    <col min="1543" max="1792" width="11" style="446"/>
    <col min="1793" max="1793" width="2" style="446" customWidth="1"/>
    <col min="1794" max="1794" width="78" style="446" customWidth="1"/>
    <col min="1795" max="1798" width="102.75" style="446" customWidth="1"/>
    <col min="1799" max="2048" width="11" style="446"/>
    <col min="2049" max="2049" width="2" style="446" customWidth="1"/>
    <col min="2050" max="2050" width="78" style="446" customWidth="1"/>
    <col min="2051" max="2054" width="102.75" style="446" customWidth="1"/>
    <col min="2055" max="2304" width="11" style="446"/>
    <col min="2305" max="2305" width="2" style="446" customWidth="1"/>
    <col min="2306" max="2306" width="78" style="446" customWidth="1"/>
    <col min="2307" max="2310" width="102.75" style="446" customWidth="1"/>
    <col min="2311" max="2560" width="11" style="446"/>
    <col min="2561" max="2561" width="2" style="446" customWidth="1"/>
    <col min="2562" max="2562" width="78" style="446" customWidth="1"/>
    <col min="2563" max="2566" width="102.75" style="446" customWidth="1"/>
    <col min="2567" max="2816" width="11" style="446"/>
    <col min="2817" max="2817" width="2" style="446" customWidth="1"/>
    <col min="2818" max="2818" width="78" style="446" customWidth="1"/>
    <col min="2819" max="2822" width="102.75" style="446" customWidth="1"/>
    <col min="2823" max="3072" width="11" style="446"/>
    <col min="3073" max="3073" width="2" style="446" customWidth="1"/>
    <col min="3074" max="3074" width="78" style="446" customWidth="1"/>
    <col min="3075" max="3078" width="102.75" style="446" customWidth="1"/>
    <col min="3079" max="3328" width="11" style="446"/>
    <col min="3329" max="3329" width="2" style="446" customWidth="1"/>
    <col min="3330" max="3330" width="78" style="446" customWidth="1"/>
    <col min="3331" max="3334" width="102.75" style="446" customWidth="1"/>
    <col min="3335" max="3584" width="11" style="446"/>
    <col min="3585" max="3585" width="2" style="446" customWidth="1"/>
    <col min="3586" max="3586" width="78" style="446" customWidth="1"/>
    <col min="3587" max="3590" width="102.75" style="446" customWidth="1"/>
    <col min="3591" max="3840" width="11" style="446"/>
    <col min="3841" max="3841" width="2" style="446" customWidth="1"/>
    <col min="3842" max="3842" width="78" style="446" customWidth="1"/>
    <col min="3843" max="3846" width="102.75" style="446" customWidth="1"/>
    <col min="3847" max="4096" width="11" style="446"/>
    <col min="4097" max="4097" width="2" style="446" customWidth="1"/>
    <col min="4098" max="4098" width="78" style="446" customWidth="1"/>
    <col min="4099" max="4102" width="102.75" style="446" customWidth="1"/>
    <col min="4103" max="4352" width="11" style="446"/>
    <col min="4353" max="4353" width="2" style="446" customWidth="1"/>
    <col min="4354" max="4354" width="78" style="446" customWidth="1"/>
    <col min="4355" max="4358" width="102.75" style="446" customWidth="1"/>
    <col min="4359" max="4608" width="11" style="446"/>
    <col min="4609" max="4609" width="2" style="446" customWidth="1"/>
    <col min="4610" max="4610" width="78" style="446" customWidth="1"/>
    <col min="4611" max="4614" width="102.75" style="446" customWidth="1"/>
    <col min="4615" max="4864" width="11" style="446"/>
    <col min="4865" max="4865" width="2" style="446" customWidth="1"/>
    <col min="4866" max="4866" width="78" style="446" customWidth="1"/>
    <col min="4867" max="4870" width="102.75" style="446" customWidth="1"/>
    <col min="4871" max="5120" width="11" style="446"/>
    <col min="5121" max="5121" width="2" style="446" customWidth="1"/>
    <col min="5122" max="5122" width="78" style="446" customWidth="1"/>
    <col min="5123" max="5126" width="102.75" style="446" customWidth="1"/>
    <col min="5127" max="5376" width="11" style="446"/>
    <col min="5377" max="5377" width="2" style="446" customWidth="1"/>
    <col min="5378" max="5378" width="78" style="446" customWidth="1"/>
    <col min="5379" max="5382" width="102.75" style="446" customWidth="1"/>
    <col min="5383" max="5632" width="11" style="446"/>
    <col min="5633" max="5633" width="2" style="446" customWidth="1"/>
    <col min="5634" max="5634" width="78" style="446" customWidth="1"/>
    <col min="5635" max="5638" width="102.75" style="446" customWidth="1"/>
    <col min="5639" max="5888" width="11" style="446"/>
    <col min="5889" max="5889" width="2" style="446" customWidth="1"/>
    <col min="5890" max="5890" width="78" style="446" customWidth="1"/>
    <col min="5891" max="5894" width="102.75" style="446" customWidth="1"/>
    <col min="5895" max="6144" width="11" style="446"/>
    <col min="6145" max="6145" width="2" style="446" customWidth="1"/>
    <col min="6146" max="6146" width="78" style="446" customWidth="1"/>
    <col min="6147" max="6150" width="102.75" style="446" customWidth="1"/>
    <col min="6151" max="6400" width="11" style="446"/>
    <col min="6401" max="6401" width="2" style="446" customWidth="1"/>
    <col min="6402" max="6402" width="78" style="446" customWidth="1"/>
    <col min="6403" max="6406" width="102.75" style="446" customWidth="1"/>
    <col min="6407" max="6656" width="11" style="446"/>
    <col min="6657" max="6657" width="2" style="446" customWidth="1"/>
    <col min="6658" max="6658" width="78" style="446" customWidth="1"/>
    <col min="6659" max="6662" width="102.75" style="446" customWidth="1"/>
    <col min="6663" max="6912" width="11" style="446"/>
    <col min="6913" max="6913" width="2" style="446" customWidth="1"/>
    <col min="6914" max="6914" width="78" style="446" customWidth="1"/>
    <col min="6915" max="6918" width="102.75" style="446" customWidth="1"/>
    <col min="6919" max="7168" width="11" style="446"/>
    <col min="7169" max="7169" width="2" style="446" customWidth="1"/>
    <col min="7170" max="7170" width="78" style="446" customWidth="1"/>
    <col min="7171" max="7174" width="102.75" style="446" customWidth="1"/>
    <col min="7175" max="7424" width="11" style="446"/>
    <col min="7425" max="7425" width="2" style="446" customWidth="1"/>
    <col min="7426" max="7426" width="78" style="446" customWidth="1"/>
    <col min="7427" max="7430" width="102.75" style="446" customWidth="1"/>
    <col min="7431" max="7680" width="11" style="446"/>
    <col min="7681" max="7681" width="2" style="446" customWidth="1"/>
    <col min="7682" max="7682" width="78" style="446" customWidth="1"/>
    <col min="7683" max="7686" width="102.75" style="446" customWidth="1"/>
    <col min="7687" max="7936" width="11" style="446"/>
    <col min="7937" max="7937" width="2" style="446" customWidth="1"/>
    <col min="7938" max="7938" width="78" style="446" customWidth="1"/>
    <col min="7939" max="7942" width="102.75" style="446" customWidth="1"/>
    <col min="7943" max="8192" width="11" style="446"/>
    <col min="8193" max="8193" width="2" style="446" customWidth="1"/>
    <col min="8194" max="8194" width="78" style="446" customWidth="1"/>
    <col min="8195" max="8198" width="102.75" style="446" customWidth="1"/>
    <col min="8199" max="8448" width="11" style="446"/>
    <col min="8449" max="8449" width="2" style="446" customWidth="1"/>
    <col min="8450" max="8450" width="78" style="446" customWidth="1"/>
    <col min="8451" max="8454" width="102.75" style="446" customWidth="1"/>
    <col min="8455" max="8704" width="11" style="446"/>
    <col min="8705" max="8705" width="2" style="446" customWidth="1"/>
    <col min="8706" max="8706" width="78" style="446" customWidth="1"/>
    <col min="8707" max="8710" width="102.75" style="446" customWidth="1"/>
    <col min="8711" max="8960" width="11" style="446"/>
    <col min="8961" max="8961" width="2" style="446" customWidth="1"/>
    <col min="8962" max="8962" width="78" style="446" customWidth="1"/>
    <col min="8963" max="8966" width="102.75" style="446" customWidth="1"/>
    <col min="8967" max="9216" width="11" style="446"/>
    <col min="9217" max="9217" width="2" style="446" customWidth="1"/>
    <col min="9218" max="9218" width="78" style="446" customWidth="1"/>
    <col min="9219" max="9222" width="102.75" style="446" customWidth="1"/>
    <col min="9223" max="9472" width="11" style="446"/>
    <col min="9473" max="9473" width="2" style="446" customWidth="1"/>
    <col min="9474" max="9474" width="78" style="446" customWidth="1"/>
    <col min="9475" max="9478" width="102.75" style="446" customWidth="1"/>
    <col min="9479" max="9728" width="11" style="446"/>
    <col min="9729" max="9729" width="2" style="446" customWidth="1"/>
    <col min="9730" max="9730" width="78" style="446" customWidth="1"/>
    <col min="9731" max="9734" width="102.75" style="446" customWidth="1"/>
    <col min="9735" max="9984" width="11" style="446"/>
    <col min="9985" max="9985" width="2" style="446" customWidth="1"/>
    <col min="9986" max="9986" width="78" style="446" customWidth="1"/>
    <col min="9987" max="9990" width="102.75" style="446" customWidth="1"/>
    <col min="9991" max="10240" width="11" style="446"/>
    <col min="10241" max="10241" width="2" style="446" customWidth="1"/>
    <col min="10242" max="10242" width="78" style="446" customWidth="1"/>
    <col min="10243" max="10246" width="102.75" style="446" customWidth="1"/>
    <col min="10247" max="10496" width="11" style="446"/>
    <col min="10497" max="10497" width="2" style="446" customWidth="1"/>
    <col min="10498" max="10498" width="78" style="446" customWidth="1"/>
    <col min="10499" max="10502" width="102.75" style="446" customWidth="1"/>
    <col min="10503" max="10752" width="11" style="446"/>
    <col min="10753" max="10753" width="2" style="446" customWidth="1"/>
    <col min="10754" max="10754" width="78" style="446" customWidth="1"/>
    <col min="10755" max="10758" width="102.75" style="446" customWidth="1"/>
    <col min="10759" max="11008" width="11" style="446"/>
    <col min="11009" max="11009" width="2" style="446" customWidth="1"/>
    <col min="11010" max="11010" width="78" style="446" customWidth="1"/>
    <col min="11011" max="11014" width="102.75" style="446" customWidth="1"/>
    <col min="11015" max="11264" width="11" style="446"/>
    <col min="11265" max="11265" width="2" style="446" customWidth="1"/>
    <col min="11266" max="11266" width="78" style="446" customWidth="1"/>
    <col min="11267" max="11270" width="102.75" style="446" customWidth="1"/>
    <col min="11271" max="11520" width="11" style="446"/>
    <col min="11521" max="11521" width="2" style="446" customWidth="1"/>
    <col min="11522" max="11522" width="78" style="446" customWidth="1"/>
    <col min="11523" max="11526" width="102.75" style="446" customWidth="1"/>
    <col min="11527" max="11776" width="11" style="446"/>
    <col min="11777" max="11777" width="2" style="446" customWidth="1"/>
    <col min="11778" max="11778" width="78" style="446" customWidth="1"/>
    <col min="11779" max="11782" width="102.75" style="446" customWidth="1"/>
    <col min="11783" max="12032" width="11" style="446"/>
    <col min="12033" max="12033" width="2" style="446" customWidth="1"/>
    <col min="12034" max="12034" width="78" style="446" customWidth="1"/>
    <col min="12035" max="12038" width="102.75" style="446" customWidth="1"/>
    <col min="12039" max="12288" width="11" style="446"/>
    <col min="12289" max="12289" width="2" style="446" customWidth="1"/>
    <col min="12290" max="12290" width="78" style="446" customWidth="1"/>
    <col min="12291" max="12294" width="102.75" style="446" customWidth="1"/>
    <col min="12295" max="12544" width="11" style="446"/>
    <col min="12545" max="12545" width="2" style="446" customWidth="1"/>
    <col min="12546" max="12546" width="78" style="446" customWidth="1"/>
    <col min="12547" max="12550" width="102.75" style="446" customWidth="1"/>
    <col min="12551" max="12800" width="11" style="446"/>
    <col min="12801" max="12801" width="2" style="446" customWidth="1"/>
    <col min="12802" max="12802" width="78" style="446" customWidth="1"/>
    <col min="12803" max="12806" width="102.75" style="446" customWidth="1"/>
    <col min="12807" max="13056" width="11" style="446"/>
    <col min="13057" max="13057" width="2" style="446" customWidth="1"/>
    <col min="13058" max="13058" width="78" style="446" customWidth="1"/>
    <col min="13059" max="13062" width="102.75" style="446" customWidth="1"/>
    <col min="13063" max="13312" width="11" style="446"/>
    <col min="13313" max="13313" width="2" style="446" customWidth="1"/>
    <col min="13314" max="13314" width="78" style="446" customWidth="1"/>
    <col min="13315" max="13318" width="102.75" style="446" customWidth="1"/>
    <col min="13319" max="13568" width="11" style="446"/>
    <col min="13569" max="13569" width="2" style="446" customWidth="1"/>
    <col min="13570" max="13570" width="78" style="446" customWidth="1"/>
    <col min="13571" max="13574" width="102.75" style="446" customWidth="1"/>
    <col min="13575" max="13824" width="11" style="446"/>
    <col min="13825" max="13825" width="2" style="446" customWidth="1"/>
    <col min="13826" max="13826" width="78" style="446" customWidth="1"/>
    <col min="13827" max="13830" width="102.75" style="446" customWidth="1"/>
    <col min="13831" max="14080" width="11" style="446"/>
    <col min="14081" max="14081" width="2" style="446" customWidth="1"/>
    <col min="14082" max="14082" width="78" style="446" customWidth="1"/>
    <col min="14083" max="14086" width="102.75" style="446" customWidth="1"/>
    <col min="14087" max="14336" width="11" style="446"/>
    <col min="14337" max="14337" width="2" style="446" customWidth="1"/>
    <col min="14338" max="14338" width="78" style="446" customWidth="1"/>
    <col min="14339" max="14342" width="102.75" style="446" customWidth="1"/>
    <col min="14343" max="14592" width="11" style="446"/>
    <col min="14593" max="14593" width="2" style="446" customWidth="1"/>
    <col min="14594" max="14594" width="78" style="446" customWidth="1"/>
    <col min="14595" max="14598" width="102.75" style="446" customWidth="1"/>
    <col min="14599" max="14848" width="11" style="446"/>
    <col min="14849" max="14849" width="2" style="446" customWidth="1"/>
    <col min="14850" max="14850" width="78" style="446" customWidth="1"/>
    <col min="14851" max="14854" width="102.75" style="446" customWidth="1"/>
    <col min="14855" max="15104" width="11" style="446"/>
    <col min="15105" max="15105" width="2" style="446" customWidth="1"/>
    <col min="15106" max="15106" width="78" style="446" customWidth="1"/>
    <col min="15107" max="15110" width="102.75" style="446" customWidth="1"/>
    <col min="15111" max="15360" width="11" style="446"/>
    <col min="15361" max="15361" width="2" style="446" customWidth="1"/>
    <col min="15362" max="15362" width="78" style="446" customWidth="1"/>
    <col min="15363" max="15366" width="102.75" style="446" customWidth="1"/>
    <col min="15367" max="15616" width="11" style="446"/>
    <col min="15617" max="15617" width="2" style="446" customWidth="1"/>
    <col min="15618" max="15618" width="78" style="446" customWidth="1"/>
    <col min="15619" max="15622" width="102.75" style="446" customWidth="1"/>
    <col min="15623" max="15872" width="11" style="446"/>
    <col min="15873" max="15873" width="2" style="446" customWidth="1"/>
    <col min="15874" max="15874" width="78" style="446" customWidth="1"/>
    <col min="15875" max="15878" width="102.75" style="446" customWidth="1"/>
    <col min="15879" max="16128" width="11" style="446"/>
    <col min="16129" max="16129" width="2" style="446" customWidth="1"/>
    <col min="16130" max="16130" width="78" style="446" customWidth="1"/>
    <col min="16131" max="16134" width="102.75" style="446" customWidth="1"/>
    <col min="16135" max="16384" width="11" style="446"/>
  </cols>
  <sheetData>
    <row r="1" spans="1:2" s="443" customFormat="1" ht="36.75" customHeight="1" x14ac:dyDescent="0.2">
      <c r="A1" s="441"/>
      <c r="B1" s="442" t="s">
        <v>6</v>
      </c>
    </row>
    <row r="2" spans="1:2" s="444" customFormat="1" ht="19.5" customHeight="1" x14ac:dyDescent="0.2">
      <c r="B2" s="445" t="s">
        <v>402</v>
      </c>
    </row>
    <row r="3" spans="1:2" ht="15" x14ac:dyDescent="0.25">
      <c r="B3" s="447" t="s">
        <v>403</v>
      </c>
    </row>
    <row r="5" spans="1:2" ht="29.25" customHeight="1" x14ac:dyDescent="0.2">
      <c r="B5" s="448" t="s">
        <v>404</v>
      </c>
    </row>
    <row r="6" spans="1:2" ht="9.9499999999999993" customHeight="1" x14ac:dyDescent="0.2">
      <c r="B6" s="448"/>
    </row>
    <row r="7" spans="1:2" ht="73.5" customHeight="1" x14ac:dyDescent="0.2">
      <c r="B7" s="448" t="s">
        <v>405</v>
      </c>
    </row>
    <row r="8" spans="1:2" ht="9.9499999999999993" customHeight="1" x14ac:dyDescent="0.2">
      <c r="B8" s="448"/>
    </row>
    <row r="9" spans="1:2" ht="50.25" customHeight="1" x14ac:dyDescent="0.2">
      <c r="B9" s="448" t="s">
        <v>406</v>
      </c>
    </row>
    <row r="10" spans="1:2" ht="9.9499999999999993" customHeight="1" x14ac:dyDescent="0.2">
      <c r="B10" s="448"/>
    </row>
    <row r="11" spans="1:2" ht="79.5" customHeight="1" x14ac:dyDescent="0.2">
      <c r="B11" s="448" t="s">
        <v>407</v>
      </c>
    </row>
    <row r="12" spans="1:2" ht="9.9499999999999993" customHeight="1" x14ac:dyDescent="0.2">
      <c r="B12" s="448"/>
    </row>
    <row r="13" spans="1:2" ht="48.75" customHeight="1" x14ac:dyDescent="0.2">
      <c r="B13" s="448" t="s">
        <v>408</v>
      </c>
    </row>
    <row r="14" spans="1:2" ht="9.9499999999999993" customHeight="1" x14ac:dyDescent="0.2">
      <c r="B14" s="448"/>
    </row>
    <row r="15" spans="1:2" ht="33" customHeight="1" x14ac:dyDescent="0.2">
      <c r="B15" s="448" t="s">
        <v>409</v>
      </c>
    </row>
    <row r="16" spans="1:2" ht="9.9499999999999993" customHeight="1" x14ac:dyDescent="0.2">
      <c r="B16" s="448"/>
    </row>
    <row r="17" spans="2:2" ht="105" customHeight="1" x14ac:dyDescent="0.2">
      <c r="B17" s="448" t="s">
        <v>410</v>
      </c>
    </row>
    <row r="18" spans="2:2" ht="9.9499999999999993" customHeight="1" x14ac:dyDescent="0.2">
      <c r="B18" s="448"/>
    </row>
    <row r="19" spans="2:2" ht="13.5" customHeight="1" x14ac:dyDescent="0.2">
      <c r="B19" s="449" t="s">
        <v>411</v>
      </c>
    </row>
    <row r="20" spans="2:2" ht="40.5" customHeight="1" x14ac:dyDescent="0.2">
      <c r="B20" s="450"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3" customWidth="1"/>
    <col min="2" max="2" width="78" style="453" customWidth="1"/>
    <col min="3" max="6" width="11" style="453"/>
    <col min="7" max="7" width="4.125" style="453" customWidth="1"/>
    <col min="8" max="256" width="11" style="453"/>
    <col min="257" max="257" width="1.875" style="453" customWidth="1"/>
    <col min="258" max="258" width="78" style="453" customWidth="1"/>
    <col min="259" max="262" width="11" style="453"/>
    <col min="263" max="263" width="4.125" style="453" customWidth="1"/>
    <col min="264" max="512" width="11" style="453"/>
    <col min="513" max="513" width="1.875" style="453" customWidth="1"/>
    <col min="514" max="514" width="78" style="453" customWidth="1"/>
    <col min="515" max="518" width="11" style="453"/>
    <col min="519" max="519" width="4.125" style="453" customWidth="1"/>
    <col min="520" max="768" width="11" style="453"/>
    <col min="769" max="769" width="1.875" style="453" customWidth="1"/>
    <col min="770" max="770" width="78" style="453" customWidth="1"/>
    <col min="771" max="774" width="11" style="453"/>
    <col min="775" max="775" width="4.125" style="453" customWidth="1"/>
    <col min="776" max="1024" width="11" style="453"/>
    <col min="1025" max="1025" width="1.875" style="453" customWidth="1"/>
    <col min="1026" max="1026" width="78" style="453" customWidth="1"/>
    <col min="1027" max="1030" width="11" style="453"/>
    <col min="1031" max="1031" width="4.125" style="453" customWidth="1"/>
    <col min="1032" max="1280" width="11" style="453"/>
    <col min="1281" max="1281" width="1.875" style="453" customWidth="1"/>
    <col min="1282" max="1282" width="78" style="453" customWidth="1"/>
    <col min="1283" max="1286" width="11" style="453"/>
    <col min="1287" max="1287" width="4.125" style="453" customWidth="1"/>
    <col min="1288" max="1536" width="11" style="453"/>
    <col min="1537" max="1537" width="1.875" style="453" customWidth="1"/>
    <col min="1538" max="1538" width="78" style="453" customWidth="1"/>
    <col min="1539" max="1542" width="11" style="453"/>
    <col min="1543" max="1543" width="4.125" style="453" customWidth="1"/>
    <col min="1544" max="1792" width="11" style="453"/>
    <col min="1793" max="1793" width="1.875" style="453" customWidth="1"/>
    <col min="1794" max="1794" width="78" style="453" customWidth="1"/>
    <col min="1795" max="1798" width="11" style="453"/>
    <col min="1799" max="1799" width="4.125" style="453" customWidth="1"/>
    <col min="1800" max="2048" width="11" style="453"/>
    <col min="2049" max="2049" width="1.875" style="453" customWidth="1"/>
    <col min="2050" max="2050" width="78" style="453" customWidth="1"/>
    <col min="2051" max="2054" width="11" style="453"/>
    <col min="2055" max="2055" width="4.125" style="453" customWidth="1"/>
    <col min="2056" max="2304" width="11" style="453"/>
    <col min="2305" max="2305" width="1.875" style="453" customWidth="1"/>
    <col min="2306" max="2306" width="78" style="453" customWidth="1"/>
    <col min="2307" max="2310" width="11" style="453"/>
    <col min="2311" max="2311" width="4.125" style="453" customWidth="1"/>
    <col min="2312" max="2560" width="11" style="453"/>
    <col min="2561" max="2561" width="1.875" style="453" customWidth="1"/>
    <col min="2562" max="2562" width="78" style="453" customWidth="1"/>
    <col min="2563" max="2566" width="11" style="453"/>
    <col min="2567" max="2567" width="4.125" style="453" customWidth="1"/>
    <col min="2568" max="2816" width="11" style="453"/>
    <col min="2817" max="2817" width="1.875" style="453" customWidth="1"/>
    <col min="2818" max="2818" width="78" style="453" customWidth="1"/>
    <col min="2819" max="2822" width="11" style="453"/>
    <col min="2823" max="2823" width="4.125" style="453" customWidth="1"/>
    <col min="2824" max="3072" width="11" style="453"/>
    <col min="3073" max="3073" width="1.875" style="453" customWidth="1"/>
    <col min="3074" max="3074" width="78" style="453" customWidth="1"/>
    <col min="3075" max="3078" width="11" style="453"/>
    <col min="3079" max="3079" width="4.125" style="453" customWidth="1"/>
    <col min="3080" max="3328" width="11" style="453"/>
    <col min="3329" max="3329" width="1.875" style="453" customWidth="1"/>
    <col min="3330" max="3330" width="78" style="453" customWidth="1"/>
    <col min="3331" max="3334" width="11" style="453"/>
    <col min="3335" max="3335" width="4.125" style="453" customWidth="1"/>
    <col min="3336" max="3584" width="11" style="453"/>
    <col min="3585" max="3585" width="1.875" style="453" customWidth="1"/>
    <col min="3586" max="3586" width="78" style="453" customWidth="1"/>
    <col min="3587" max="3590" width="11" style="453"/>
    <col min="3591" max="3591" width="4.125" style="453" customWidth="1"/>
    <col min="3592" max="3840" width="11" style="453"/>
    <col min="3841" max="3841" width="1.875" style="453" customWidth="1"/>
    <col min="3842" max="3842" width="78" style="453" customWidth="1"/>
    <col min="3843" max="3846" width="11" style="453"/>
    <col min="3847" max="3847" width="4.125" style="453" customWidth="1"/>
    <col min="3848" max="4096" width="11" style="453"/>
    <col min="4097" max="4097" width="1.875" style="453" customWidth="1"/>
    <col min="4098" max="4098" width="78" style="453" customWidth="1"/>
    <col min="4099" max="4102" width="11" style="453"/>
    <col min="4103" max="4103" width="4.125" style="453" customWidth="1"/>
    <col min="4104" max="4352" width="11" style="453"/>
    <col min="4353" max="4353" width="1.875" style="453" customWidth="1"/>
    <col min="4354" max="4354" width="78" style="453" customWidth="1"/>
    <col min="4355" max="4358" width="11" style="453"/>
    <col min="4359" max="4359" width="4.125" style="453" customWidth="1"/>
    <col min="4360" max="4608" width="11" style="453"/>
    <col min="4609" max="4609" width="1.875" style="453" customWidth="1"/>
    <col min="4610" max="4610" width="78" style="453" customWidth="1"/>
    <col min="4611" max="4614" width="11" style="453"/>
    <col min="4615" max="4615" width="4.125" style="453" customWidth="1"/>
    <col min="4616" max="4864" width="11" style="453"/>
    <col min="4865" max="4865" width="1.875" style="453" customWidth="1"/>
    <col min="4866" max="4866" width="78" style="453" customWidth="1"/>
    <col min="4867" max="4870" width="11" style="453"/>
    <col min="4871" max="4871" width="4.125" style="453" customWidth="1"/>
    <col min="4872" max="5120" width="11" style="453"/>
    <col min="5121" max="5121" width="1.875" style="453" customWidth="1"/>
    <col min="5122" max="5122" width="78" style="453" customWidth="1"/>
    <col min="5123" max="5126" width="11" style="453"/>
    <col min="5127" max="5127" width="4.125" style="453" customWidth="1"/>
    <col min="5128" max="5376" width="11" style="453"/>
    <col min="5377" max="5377" width="1.875" style="453" customWidth="1"/>
    <col min="5378" max="5378" width="78" style="453" customWidth="1"/>
    <col min="5379" max="5382" width="11" style="453"/>
    <col min="5383" max="5383" width="4.125" style="453" customWidth="1"/>
    <col min="5384" max="5632" width="11" style="453"/>
    <col min="5633" max="5633" width="1.875" style="453" customWidth="1"/>
    <col min="5634" max="5634" width="78" style="453" customWidth="1"/>
    <col min="5635" max="5638" width="11" style="453"/>
    <col min="5639" max="5639" width="4.125" style="453" customWidth="1"/>
    <col min="5640" max="5888" width="11" style="453"/>
    <col min="5889" max="5889" width="1.875" style="453" customWidth="1"/>
    <col min="5890" max="5890" width="78" style="453" customWidth="1"/>
    <col min="5891" max="5894" width="11" style="453"/>
    <col min="5895" max="5895" width="4.125" style="453" customWidth="1"/>
    <col min="5896" max="6144" width="11" style="453"/>
    <col min="6145" max="6145" width="1.875" style="453" customWidth="1"/>
    <col min="6146" max="6146" width="78" style="453" customWidth="1"/>
    <col min="6147" max="6150" width="11" style="453"/>
    <col min="6151" max="6151" width="4.125" style="453" customWidth="1"/>
    <col min="6152" max="6400" width="11" style="453"/>
    <col min="6401" max="6401" width="1.875" style="453" customWidth="1"/>
    <col min="6402" max="6402" width="78" style="453" customWidth="1"/>
    <col min="6403" max="6406" width="11" style="453"/>
    <col min="6407" max="6407" width="4.125" style="453" customWidth="1"/>
    <col min="6408" max="6656" width="11" style="453"/>
    <col min="6657" max="6657" width="1.875" style="453" customWidth="1"/>
    <col min="6658" max="6658" width="78" style="453" customWidth="1"/>
    <col min="6659" max="6662" width="11" style="453"/>
    <col min="6663" max="6663" width="4.125" style="453" customWidth="1"/>
    <col min="6664" max="6912" width="11" style="453"/>
    <col min="6913" max="6913" width="1.875" style="453" customWidth="1"/>
    <col min="6914" max="6914" width="78" style="453" customWidth="1"/>
    <col min="6915" max="6918" width="11" style="453"/>
    <col min="6919" max="6919" width="4.125" style="453" customWidth="1"/>
    <col min="6920" max="7168" width="11" style="453"/>
    <col min="7169" max="7169" width="1.875" style="453" customWidth="1"/>
    <col min="7170" max="7170" width="78" style="453" customWidth="1"/>
    <col min="7171" max="7174" width="11" style="453"/>
    <col min="7175" max="7175" width="4.125" style="453" customWidth="1"/>
    <col min="7176" max="7424" width="11" style="453"/>
    <col min="7425" max="7425" width="1.875" style="453" customWidth="1"/>
    <col min="7426" max="7426" width="78" style="453" customWidth="1"/>
    <col min="7427" max="7430" width="11" style="453"/>
    <col min="7431" max="7431" width="4.125" style="453" customWidth="1"/>
    <col min="7432" max="7680" width="11" style="453"/>
    <col min="7681" max="7681" width="1.875" style="453" customWidth="1"/>
    <col min="7682" max="7682" width="78" style="453" customWidth="1"/>
    <col min="7683" max="7686" width="11" style="453"/>
    <col min="7687" max="7687" width="4.125" style="453" customWidth="1"/>
    <col min="7688" max="7936" width="11" style="453"/>
    <col min="7937" max="7937" width="1.875" style="453" customWidth="1"/>
    <col min="7938" max="7938" width="78" style="453" customWidth="1"/>
    <col min="7939" max="7942" width="11" style="453"/>
    <col min="7943" max="7943" width="4.125" style="453" customWidth="1"/>
    <col min="7944" max="8192" width="11" style="453"/>
    <col min="8193" max="8193" width="1.875" style="453" customWidth="1"/>
    <col min="8194" max="8194" width="78" style="453" customWidth="1"/>
    <col min="8195" max="8198" width="11" style="453"/>
    <col min="8199" max="8199" width="4.125" style="453" customWidth="1"/>
    <col min="8200" max="8448" width="11" style="453"/>
    <col min="8449" max="8449" width="1.875" style="453" customWidth="1"/>
    <col min="8450" max="8450" width="78" style="453" customWidth="1"/>
    <col min="8451" max="8454" width="11" style="453"/>
    <col min="8455" max="8455" width="4.125" style="453" customWidth="1"/>
    <col min="8456" max="8704" width="11" style="453"/>
    <col min="8705" max="8705" width="1.875" style="453" customWidth="1"/>
    <col min="8706" max="8706" width="78" style="453" customWidth="1"/>
    <col min="8707" max="8710" width="11" style="453"/>
    <col min="8711" max="8711" width="4.125" style="453" customWidth="1"/>
    <col min="8712" max="8960" width="11" style="453"/>
    <col min="8961" max="8961" width="1.875" style="453" customWidth="1"/>
    <col min="8962" max="8962" width="78" style="453" customWidth="1"/>
    <col min="8963" max="8966" width="11" style="453"/>
    <col min="8967" max="8967" width="4.125" style="453" customWidth="1"/>
    <col min="8968" max="9216" width="11" style="453"/>
    <col min="9217" max="9217" width="1.875" style="453" customWidth="1"/>
    <col min="9218" max="9218" width="78" style="453" customWidth="1"/>
    <col min="9219" max="9222" width="11" style="453"/>
    <col min="9223" max="9223" width="4.125" style="453" customWidth="1"/>
    <col min="9224" max="9472" width="11" style="453"/>
    <col min="9473" max="9473" width="1.875" style="453" customWidth="1"/>
    <col min="9474" max="9474" width="78" style="453" customWidth="1"/>
    <col min="9475" max="9478" width="11" style="453"/>
    <col min="9479" max="9479" width="4.125" style="453" customWidth="1"/>
    <col min="9480" max="9728" width="11" style="453"/>
    <col min="9729" max="9729" width="1.875" style="453" customWidth="1"/>
    <col min="9730" max="9730" width="78" style="453" customWidth="1"/>
    <col min="9731" max="9734" width="11" style="453"/>
    <col min="9735" max="9735" width="4.125" style="453" customWidth="1"/>
    <col min="9736" max="9984" width="11" style="453"/>
    <col min="9985" max="9985" width="1.875" style="453" customWidth="1"/>
    <col min="9986" max="9986" width="78" style="453" customWidth="1"/>
    <col min="9987" max="9990" width="11" style="453"/>
    <col min="9991" max="9991" width="4.125" style="453" customWidth="1"/>
    <col min="9992" max="10240" width="11" style="453"/>
    <col min="10241" max="10241" width="1.875" style="453" customWidth="1"/>
    <col min="10242" max="10242" width="78" style="453" customWidth="1"/>
    <col min="10243" max="10246" width="11" style="453"/>
    <col min="10247" max="10247" width="4.125" style="453" customWidth="1"/>
    <col min="10248" max="10496" width="11" style="453"/>
    <col min="10497" max="10497" width="1.875" style="453" customWidth="1"/>
    <col min="10498" max="10498" width="78" style="453" customWidth="1"/>
    <col min="10499" max="10502" width="11" style="453"/>
    <col min="10503" max="10503" width="4.125" style="453" customWidth="1"/>
    <col min="10504" max="10752" width="11" style="453"/>
    <col min="10753" max="10753" width="1.875" style="453" customWidth="1"/>
    <col min="10754" max="10754" width="78" style="453" customWidth="1"/>
    <col min="10755" max="10758" width="11" style="453"/>
    <col min="10759" max="10759" width="4.125" style="453" customWidth="1"/>
    <col min="10760" max="11008" width="11" style="453"/>
    <col min="11009" max="11009" width="1.875" style="453" customWidth="1"/>
    <col min="11010" max="11010" width="78" style="453" customWidth="1"/>
    <col min="11011" max="11014" width="11" style="453"/>
    <col min="11015" max="11015" width="4.125" style="453" customWidth="1"/>
    <col min="11016" max="11264" width="11" style="453"/>
    <col min="11265" max="11265" width="1.875" style="453" customWidth="1"/>
    <col min="11266" max="11266" width="78" style="453" customWidth="1"/>
    <col min="11267" max="11270" width="11" style="453"/>
    <col min="11271" max="11271" width="4.125" style="453" customWidth="1"/>
    <col min="11272" max="11520" width="11" style="453"/>
    <col min="11521" max="11521" width="1.875" style="453" customWidth="1"/>
    <col min="11522" max="11522" width="78" style="453" customWidth="1"/>
    <col min="11523" max="11526" width="11" style="453"/>
    <col min="11527" max="11527" width="4.125" style="453" customWidth="1"/>
    <col min="11528" max="11776" width="11" style="453"/>
    <col min="11777" max="11777" width="1.875" style="453" customWidth="1"/>
    <col min="11778" max="11778" width="78" style="453" customWidth="1"/>
    <col min="11779" max="11782" width="11" style="453"/>
    <col min="11783" max="11783" width="4.125" style="453" customWidth="1"/>
    <col min="11784" max="12032" width="11" style="453"/>
    <col min="12033" max="12033" width="1.875" style="453" customWidth="1"/>
    <col min="12034" max="12034" width="78" style="453" customWidth="1"/>
    <col min="12035" max="12038" width="11" style="453"/>
    <col min="12039" max="12039" width="4.125" style="453" customWidth="1"/>
    <col min="12040" max="12288" width="11" style="453"/>
    <col min="12289" max="12289" width="1.875" style="453" customWidth="1"/>
    <col min="12290" max="12290" width="78" style="453" customWidth="1"/>
    <col min="12291" max="12294" width="11" style="453"/>
    <col min="12295" max="12295" width="4.125" style="453" customWidth="1"/>
    <col min="12296" max="12544" width="11" style="453"/>
    <col min="12545" max="12545" width="1.875" style="453" customWidth="1"/>
    <col min="12546" max="12546" width="78" style="453" customWidth="1"/>
    <col min="12547" max="12550" width="11" style="453"/>
    <col min="12551" max="12551" width="4.125" style="453" customWidth="1"/>
    <col min="12552" max="12800" width="11" style="453"/>
    <col min="12801" max="12801" width="1.875" style="453" customWidth="1"/>
    <col min="12802" max="12802" width="78" style="453" customWidth="1"/>
    <col min="12803" max="12806" width="11" style="453"/>
    <col min="12807" max="12807" width="4.125" style="453" customWidth="1"/>
    <col min="12808" max="13056" width="11" style="453"/>
    <col min="13057" max="13057" width="1.875" style="453" customWidth="1"/>
    <col min="13058" max="13058" width="78" style="453" customWidth="1"/>
    <col min="13059" max="13062" width="11" style="453"/>
    <col min="13063" max="13063" width="4.125" style="453" customWidth="1"/>
    <col min="13064" max="13312" width="11" style="453"/>
    <col min="13313" max="13313" width="1.875" style="453" customWidth="1"/>
    <col min="13314" max="13314" width="78" style="453" customWidth="1"/>
    <col min="13315" max="13318" width="11" style="453"/>
    <col min="13319" max="13319" width="4.125" style="453" customWidth="1"/>
    <col min="13320" max="13568" width="11" style="453"/>
    <col min="13569" max="13569" width="1.875" style="453" customWidth="1"/>
    <col min="13570" max="13570" width="78" style="453" customWidth="1"/>
    <col min="13571" max="13574" width="11" style="453"/>
    <col min="13575" max="13575" width="4.125" style="453" customWidth="1"/>
    <col min="13576" max="13824" width="11" style="453"/>
    <col min="13825" max="13825" width="1.875" style="453" customWidth="1"/>
    <col min="13826" max="13826" width="78" style="453" customWidth="1"/>
    <col min="13827" max="13830" width="11" style="453"/>
    <col min="13831" max="13831" width="4.125" style="453" customWidth="1"/>
    <col min="13832" max="14080" width="11" style="453"/>
    <col min="14081" max="14081" width="1.875" style="453" customWidth="1"/>
    <col min="14082" max="14082" width="78" style="453" customWidth="1"/>
    <col min="14083" max="14086" width="11" style="453"/>
    <col min="14087" max="14087" width="4.125" style="453" customWidth="1"/>
    <col min="14088" max="14336" width="11" style="453"/>
    <col min="14337" max="14337" width="1.875" style="453" customWidth="1"/>
    <col min="14338" max="14338" width="78" style="453" customWidth="1"/>
    <col min="14339" max="14342" width="11" style="453"/>
    <col min="14343" max="14343" width="4.125" style="453" customWidth="1"/>
    <col min="14344" max="14592" width="11" style="453"/>
    <col min="14593" max="14593" width="1.875" style="453" customWidth="1"/>
    <col min="14594" max="14594" width="78" style="453" customWidth="1"/>
    <col min="14595" max="14598" width="11" style="453"/>
    <col min="14599" max="14599" width="4.125" style="453" customWidth="1"/>
    <col min="14600" max="14848" width="11" style="453"/>
    <col min="14849" max="14849" width="1.875" style="453" customWidth="1"/>
    <col min="14850" max="14850" width="78" style="453" customWidth="1"/>
    <col min="14851" max="14854" width="11" style="453"/>
    <col min="14855" max="14855" width="4.125" style="453" customWidth="1"/>
    <col min="14856" max="15104" width="11" style="453"/>
    <col min="15105" max="15105" width="1.875" style="453" customWidth="1"/>
    <col min="15106" max="15106" width="78" style="453" customWidth="1"/>
    <col min="15107" max="15110" width="11" style="453"/>
    <col min="15111" max="15111" width="4.125" style="453" customWidth="1"/>
    <col min="15112" max="15360" width="11" style="453"/>
    <col min="15361" max="15361" width="1.875" style="453" customWidth="1"/>
    <col min="15362" max="15362" width="78" style="453" customWidth="1"/>
    <col min="15363" max="15366" width="11" style="453"/>
    <col min="15367" max="15367" width="4.125" style="453" customWidth="1"/>
    <col min="15368" max="15616" width="11" style="453"/>
    <col min="15617" max="15617" width="1.875" style="453" customWidth="1"/>
    <col min="15618" max="15618" width="78" style="453" customWidth="1"/>
    <col min="15619" max="15622" width="11" style="453"/>
    <col min="15623" max="15623" width="4.125" style="453" customWidth="1"/>
    <col min="15624" max="15872" width="11" style="453"/>
    <col min="15873" max="15873" width="1.875" style="453" customWidth="1"/>
    <col min="15874" max="15874" width="78" style="453" customWidth="1"/>
    <col min="15875" max="15878" width="11" style="453"/>
    <col min="15879" max="15879" width="4.125" style="453" customWidth="1"/>
    <col min="15880" max="16128" width="11" style="453"/>
    <col min="16129" max="16129" width="1.875" style="453" customWidth="1"/>
    <col min="16130" max="16130" width="78" style="453" customWidth="1"/>
    <col min="16131" max="16134" width="11" style="453"/>
    <col min="16135" max="16135" width="4.125" style="453" customWidth="1"/>
    <col min="16136" max="16384" width="11" style="453"/>
  </cols>
  <sheetData>
    <row r="1" spans="1:2" ht="39.75" customHeight="1" x14ac:dyDescent="0.2">
      <c r="A1" s="451"/>
      <c r="B1" s="452" t="s">
        <v>6</v>
      </c>
    </row>
    <row r="2" spans="1:2" ht="25.5" customHeight="1" x14ac:dyDescent="0.2">
      <c r="B2" s="454" t="s">
        <v>402</v>
      </c>
    </row>
    <row r="3" spans="1:2" ht="24.95" customHeight="1" x14ac:dyDescent="0.2">
      <c r="A3" s="455"/>
      <c r="B3" s="456" t="s">
        <v>413</v>
      </c>
    </row>
    <row r="4" spans="1:2" s="446" customFormat="1" ht="12" x14ac:dyDescent="0.2"/>
    <row r="5" spans="1:2" s="446" customFormat="1" ht="139.5" customHeight="1" x14ac:dyDescent="0.2">
      <c r="B5" s="448" t="s">
        <v>414</v>
      </c>
    </row>
    <row r="6" spans="1:2" s="446" customFormat="1" ht="9.9499999999999993" customHeight="1" x14ac:dyDescent="0.2">
      <c r="B6" s="448"/>
    </row>
    <row r="7" spans="1:2" s="446" customFormat="1" ht="222.75" customHeight="1" x14ac:dyDescent="0.2">
      <c r="B7" s="448" t="s">
        <v>415</v>
      </c>
    </row>
    <row r="8" spans="1:2" s="446" customFormat="1" ht="9.9499999999999993" customHeight="1" x14ac:dyDescent="0.2">
      <c r="B8" s="448"/>
    </row>
    <row r="9" spans="1:2" s="446" customFormat="1" ht="61.5" customHeight="1" x14ac:dyDescent="0.2">
      <c r="B9" s="457" t="s">
        <v>416</v>
      </c>
    </row>
    <row r="10" spans="1:2" s="446" customFormat="1" ht="9.9499999999999993" customHeight="1" x14ac:dyDescent="0.2">
      <c r="B10" s="448"/>
    </row>
    <row r="11" spans="1:2" s="446" customFormat="1" ht="152.25" customHeight="1" x14ac:dyDescent="0.2">
      <c r="B11" s="448" t="s">
        <v>417</v>
      </c>
    </row>
    <row r="12" spans="1:2" s="446" customFormat="1" ht="9.9499999999999993" customHeight="1" x14ac:dyDescent="0.2">
      <c r="B12" s="448"/>
    </row>
    <row r="13" spans="1:2" s="446" customFormat="1" ht="96" customHeight="1" x14ac:dyDescent="0.2">
      <c r="B13" s="448" t="s">
        <v>418</v>
      </c>
    </row>
    <row r="14" spans="1:2" s="446" customFormat="1" ht="9.9499999999999993" customHeight="1" x14ac:dyDescent="0.2">
      <c r="B14" s="448"/>
    </row>
    <row r="15" spans="1:2" s="446" customFormat="1" ht="176.25" customHeight="1" x14ac:dyDescent="0.2">
      <c r="B15" s="457" t="s">
        <v>419</v>
      </c>
    </row>
    <row r="16" spans="1:2" s="446" customFormat="1" ht="9.9499999999999993" customHeight="1" x14ac:dyDescent="0.2">
      <c r="B16" s="448"/>
    </row>
    <row r="17" spans="1:6" s="446" customFormat="1" ht="26.25" customHeight="1" x14ac:dyDescent="0.2">
      <c r="B17" s="449" t="s">
        <v>420</v>
      </c>
    </row>
    <row r="18" spans="1:6" s="446" customFormat="1" ht="37.5" customHeight="1" x14ac:dyDescent="0.2">
      <c r="B18" s="450" t="s">
        <v>421</v>
      </c>
    </row>
    <row r="19" spans="1:6" s="446" customFormat="1" ht="12" x14ac:dyDescent="0.2"/>
    <row r="20" spans="1:6" s="446" customFormat="1" ht="12" x14ac:dyDescent="0.2"/>
    <row r="21" spans="1:6" s="446" customFormat="1" ht="12" x14ac:dyDescent="0.2"/>
    <row r="22" spans="1:6" x14ac:dyDescent="0.2">
      <c r="A22" s="455"/>
      <c r="B22" s="455"/>
      <c r="C22" s="455"/>
      <c r="D22" s="455"/>
      <c r="E22" s="455"/>
      <c r="F22" s="455"/>
    </row>
    <row r="23" spans="1:6" x14ac:dyDescent="0.2">
      <c r="A23" s="455"/>
      <c r="B23" s="455"/>
      <c r="C23" s="455"/>
      <c r="D23" s="455"/>
      <c r="E23" s="455"/>
      <c r="F23" s="455"/>
    </row>
    <row r="24" spans="1:6" x14ac:dyDescent="0.2">
      <c r="A24" s="458"/>
      <c r="B24" s="455"/>
      <c r="C24" s="455"/>
      <c r="D24" s="455"/>
      <c r="E24" s="455"/>
      <c r="F24" s="455"/>
    </row>
    <row r="25" spans="1:6" x14ac:dyDescent="0.2">
      <c r="A25" s="459"/>
      <c r="B25" s="455"/>
      <c r="C25" s="455"/>
      <c r="D25" s="455"/>
      <c r="E25" s="455"/>
      <c r="F25" s="455"/>
    </row>
    <row r="26" spans="1:6" x14ac:dyDescent="0.2">
      <c r="A26" s="455"/>
      <c r="B26" s="455"/>
      <c r="C26" s="455"/>
      <c r="D26" s="455"/>
      <c r="E26" s="455"/>
      <c r="F26" s="455"/>
    </row>
    <row r="27" spans="1:6" x14ac:dyDescent="0.2">
      <c r="A27" s="455"/>
      <c r="B27" s="455"/>
      <c r="C27" s="455"/>
      <c r="D27" s="455"/>
      <c r="E27" s="455"/>
      <c r="F27" s="455"/>
    </row>
    <row r="28" spans="1:6" x14ac:dyDescent="0.2">
      <c r="A28" s="455"/>
      <c r="B28" s="455"/>
      <c r="C28" s="455"/>
      <c r="D28" s="455"/>
      <c r="E28" s="455"/>
      <c r="F28" s="455"/>
    </row>
    <row r="29" spans="1:6" x14ac:dyDescent="0.2">
      <c r="A29" s="455"/>
      <c r="B29" s="455"/>
      <c r="C29" s="455"/>
      <c r="D29" s="455"/>
      <c r="E29" s="455"/>
      <c r="F29" s="455"/>
    </row>
    <row r="30" spans="1:6" x14ac:dyDescent="0.2">
      <c r="A30" s="455"/>
      <c r="B30" s="455"/>
      <c r="C30" s="455"/>
      <c r="D30" s="455"/>
      <c r="E30" s="455"/>
      <c r="F30" s="455"/>
    </row>
    <row r="31" spans="1:6" x14ac:dyDescent="0.2">
      <c r="A31" s="455"/>
      <c r="B31" s="455"/>
      <c r="C31" s="455"/>
      <c r="D31" s="455"/>
      <c r="E31" s="455"/>
      <c r="F31" s="455"/>
    </row>
    <row r="32" spans="1:6" x14ac:dyDescent="0.2">
      <c r="A32" s="455"/>
      <c r="B32" s="455"/>
      <c r="C32" s="455"/>
      <c r="D32" s="455"/>
      <c r="E32" s="455"/>
      <c r="F32" s="455"/>
    </row>
    <row r="33" spans="1:10" x14ac:dyDescent="0.2">
      <c r="A33" s="460"/>
      <c r="B33" s="460"/>
      <c r="C33" s="460"/>
      <c r="D33" s="460"/>
      <c r="E33" s="460"/>
      <c r="F33" s="460"/>
    </row>
    <row r="34" spans="1:10" x14ac:dyDescent="0.2">
      <c r="A34" s="455"/>
      <c r="B34" s="455"/>
      <c r="C34" s="455"/>
      <c r="D34" s="455"/>
      <c r="E34" s="455"/>
      <c r="F34" s="455"/>
    </row>
    <row r="35" spans="1:10" x14ac:dyDescent="0.2">
      <c r="A35" s="455"/>
      <c r="B35" s="455"/>
      <c r="C35" s="455"/>
      <c r="D35" s="455"/>
      <c r="E35" s="455"/>
      <c r="F35" s="455"/>
    </row>
    <row r="36" spans="1:10" ht="8.1" customHeight="1" x14ac:dyDescent="0.2">
      <c r="A36" s="455"/>
      <c r="B36" s="455"/>
      <c r="C36" s="455"/>
      <c r="D36" s="455"/>
      <c r="E36" s="455"/>
      <c r="F36" s="455"/>
    </row>
    <row r="37" spans="1:10" ht="13.5" customHeight="1" x14ac:dyDescent="0.2">
      <c r="A37" s="455"/>
      <c r="B37" s="455"/>
      <c r="C37" s="455"/>
      <c r="D37" s="455"/>
      <c r="E37" s="455"/>
      <c r="F37" s="455"/>
    </row>
    <row r="38" spans="1:10" x14ac:dyDescent="0.2">
      <c r="A38" s="455"/>
      <c r="B38" s="455"/>
      <c r="C38" s="455"/>
      <c r="D38" s="455"/>
      <c r="E38" s="455"/>
      <c r="F38" s="455"/>
    </row>
    <row r="39" spans="1:10" x14ac:dyDescent="0.2">
      <c r="A39" s="455"/>
      <c r="B39" s="455"/>
      <c r="C39" s="455"/>
      <c r="D39" s="455"/>
      <c r="E39" s="455"/>
      <c r="F39" s="455"/>
      <c r="J39" s="461"/>
    </row>
    <row r="40" spans="1:10" x14ac:dyDescent="0.2">
      <c r="A40" s="455"/>
      <c r="B40" s="455"/>
      <c r="C40" s="455"/>
      <c r="D40" s="455"/>
      <c r="E40" s="455"/>
      <c r="F40" s="455"/>
    </row>
    <row r="41" spans="1:10" x14ac:dyDescent="0.2">
      <c r="A41" s="455"/>
      <c r="B41" s="455"/>
      <c r="C41" s="455"/>
      <c r="D41" s="455"/>
      <c r="E41" s="455"/>
      <c r="F41" s="455"/>
    </row>
    <row r="42" spans="1:10" x14ac:dyDescent="0.2">
      <c r="A42" s="455"/>
      <c r="B42" s="455"/>
      <c r="C42" s="455"/>
      <c r="D42" s="455"/>
      <c r="E42" s="455"/>
      <c r="F42" s="455"/>
    </row>
    <row r="43" spans="1:10" ht="33" customHeight="1" x14ac:dyDescent="0.2">
      <c r="A43" s="455"/>
      <c r="B43" s="455"/>
      <c r="C43" s="455"/>
      <c r="D43" s="455"/>
      <c r="E43" s="455"/>
      <c r="F43" s="455"/>
    </row>
    <row r="44" spans="1:10" ht="16.5" customHeight="1" x14ac:dyDescent="0.2">
      <c r="A44" s="455"/>
      <c r="B44" s="455"/>
      <c r="C44" s="455"/>
      <c r="D44" s="455"/>
      <c r="E44" s="455"/>
      <c r="F44" s="455"/>
    </row>
    <row r="45" spans="1:10" x14ac:dyDescent="0.2">
      <c r="A45" s="455"/>
      <c r="B45" s="455"/>
      <c r="C45" s="455"/>
      <c r="D45" s="455"/>
      <c r="E45" s="455"/>
      <c r="F45" s="455"/>
    </row>
    <row r="46" spans="1:10" x14ac:dyDescent="0.2">
      <c r="A46" s="455"/>
      <c r="B46" s="455"/>
      <c r="C46" s="455"/>
      <c r="D46" s="455"/>
      <c r="E46" s="455"/>
      <c r="F46" s="455"/>
    </row>
    <row r="47" spans="1:10" x14ac:dyDescent="0.2">
      <c r="A47" s="455"/>
      <c r="B47" s="455"/>
      <c r="C47" s="455"/>
      <c r="D47" s="455"/>
      <c r="E47" s="455"/>
      <c r="F47" s="455"/>
    </row>
    <row r="48" spans="1:10" x14ac:dyDescent="0.2">
      <c r="A48" s="455"/>
      <c r="B48" s="455"/>
      <c r="C48" s="455"/>
      <c r="D48" s="455"/>
      <c r="E48" s="455"/>
      <c r="F48" s="455"/>
    </row>
    <row r="49" spans="1:6" x14ac:dyDescent="0.2">
      <c r="A49" s="455"/>
      <c r="B49" s="455"/>
      <c r="C49" s="455"/>
      <c r="D49" s="455"/>
      <c r="E49" s="455"/>
      <c r="F49" s="455"/>
    </row>
    <row r="50" spans="1:6" x14ac:dyDescent="0.2">
      <c r="A50" s="455"/>
      <c r="B50" s="455"/>
      <c r="C50" s="455"/>
      <c r="D50" s="455"/>
      <c r="E50" s="455"/>
      <c r="F50" s="455"/>
    </row>
    <row r="51" spans="1:6" x14ac:dyDescent="0.2">
      <c r="A51" s="455"/>
      <c r="B51" s="455"/>
      <c r="C51" s="455"/>
      <c r="D51" s="455"/>
      <c r="E51" s="455"/>
      <c r="F51" s="455"/>
    </row>
    <row r="52" spans="1:6" x14ac:dyDescent="0.2">
      <c r="A52" s="455"/>
      <c r="B52" s="455"/>
      <c r="C52" s="455"/>
      <c r="D52" s="455"/>
      <c r="E52" s="455"/>
      <c r="F52" s="455"/>
    </row>
    <row r="53" spans="1:6" x14ac:dyDescent="0.2">
      <c r="A53" s="455"/>
      <c r="B53" s="455"/>
      <c r="C53" s="455"/>
      <c r="D53" s="455"/>
      <c r="E53" s="455"/>
      <c r="F53" s="455"/>
    </row>
    <row r="54" spans="1:6" x14ac:dyDescent="0.2">
      <c r="A54" s="455"/>
      <c r="B54" s="455"/>
      <c r="C54" s="455"/>
      <c r="D54" s="455"/>
      <c r="E54" s="455"/>
      <c r="F54" s="455"/>
    </row>
    <row r="55" spans="1:6" x14ac:dyDescent="0.2">
      <c r="A55" s="455"/>
      <c r="B55" s="455"/>
      <c r="C55" s="455"/>
      <c r="D55" s="455"/>
      <c r="E55" s="455"/>
      <c r="F55" s="455"/>
    </row>
    <row r="56" spans="1:6" x14ac:dyDescent="0.2">
      <c r="A56" s="455"/>
      <c r="B56" s="455"/>
      <c r="C56" s="455"/>
      <c r="D56" s="455"/>
      <c r="E56" s="455"/>
      <c r="F56" s="455"/>
    </row>
    <row r="57" spans="1:6" x14ac:dyDescent="0.2">
      <c r="A57" s="455"/>
      <c r="B57" s="455"/>
      <c r="C57" s="455"/>
      <c r="D57" s="455"/>
      <c r="E57" s="455"/>
      <c r="F57" s="455"/>
    </row>
    <row r="58" spans="1:6" x14ac:dyDescent="0.2">
      <c r="A58" s="455"/>
      <c r="B58" s="455"/>
      <c r="C58" s="455"/>
      <c r="D58" s="455"/>
      <c r="E58" s="455"/>
      <c r="F58" s="455"/>
    </row>
    <row r="59" spans="1:6" x14ac:dyDescent="0.2">
      <c r="A59" s="455"/>
      <c r="B59" s="455"/>
      <c r="C59" s="455"/>
      <c r="D59" s="455"/>
      <c r="E59" s="455"/>
      <c r="F59" s="455"/>
    </row>
    <row r="60" spans="1:6" x14ac:dyDescent="0.2">
      <c r="A60" s="455"/>
      <c r="B60" s="455"/>
      <c r="C60" s="455"/>
      <c r="D60" s="455"/>
      <c r="E60" s="455"/>
      <c r="F60" s="455"/>
    </row>
    <row r="61" spans="1:6" x14ac:dyDescent="0.2">
      <c r="A61" s="455"/>
      <c r="B61" s="455"/>
      <c r="C61" s="455"/>
      <c r="D61" s="455"/>
      <c r="E61" s="455"/>
      <c r="F61" s="455"/>
    </row>
    <row r="62" spans="1:6" x14ac:dyDescent="0.2">
      <c r="A62" s="455"/>
      <c r="B62" s="455"/>
      <c r="C62" s="455"/>
      <c r="D62" s="455"/>
      <c r="E62" s="455"/>
      <c r="F62" s="455"/>
    </row>
    <row r="63" spans="1:6" x14ac:dyDescent="0.2">
      <c r="A63" s="455"/>
      <c r="B63" s="455"/>
      <c r="C63" s="455"/>
      <c r="D63" s="455"/>
      <c r="E63" s="455"/>
      <c r="F63" s="455"/>
    </row>
    <row r="64" spans="1:6" x14ac:dyDescent="0.2">
      <c r="A64" s="455"/>
      <c r="B64" s="455"/>
      <c r="C64" s="455"/>
      <c r="D64" s="455"/>
      <c r="E64" s="455"/>
      <c r="F64" s="455"/>
    </row>
    <row r="65" spans="1:6" x14ac:dyDescent="0.2">
      <c r="A65" s="455"/>
      <c r="B65" s="455"/>
      <c r="C65" s="455"/>
      <c r="D65" s="455"/>
      <c r="E65" s="455"/>
      <c r="F65" s="455"/>
    </row>
    <row r="66" spans="1:6" x14ac:dyDescent="0.2">
      <c r="A66" s="455"/>
      <c r="B66" s="455"/>
      <c r="C66" s="455"/>
      <c r="D66" s="455"/>
      <c r="E66" s="455"/>
      <c r="F66" s="455"/>
    </row>
    <row r="67" spans="1:6" x14ac:dyDescent="0.2">
      <c r="A67" s="455"/>
      <c r="B67" s="455"/>
      <c r="C67" s="455"/>
      <c r="D67" s="455"/>
      <c r="E67" s="455"/>
      <c r="F67" s="455"/>
    </row>
    <row r="68" spans="1:6" x14ac:dyDescent="0.2">
      <c r="A68" s="455"/>
      <c r="B68" s="455"/>
      <c r="C68" s="455"/>
      <c r="D68" s="455"/>
      <c r="E68" s="455"/>
      <c r="F68" s="455"/>
    </row>
    <row r="69" spans="1:6" x14ac:dyDescent="0.2">
      <c r="A69" s="455"/>
      <c r="B69" s="455"/>
      <c r="C69" s="455"/>
      <c r="D69" s="455"/>
      <c r="E69" s="455"/>
      <c r="F69" s="455"/>
    </row>
    <row r="70" spans="1:6" x14ac:dyDescent="0.2">
      <c r="A70" s="455"/>
      <c r="B70" s="455"/>
      <c r="C70" s="455"/>
      <c r="D70" s="455"/>
      <c r="E70" s="455"/>
      <c r="F70" s="455"/>
    </row>
    <row r="71" spans="1:6" x14ac:dyDescent="0.2">
      <c r="A71" s="455"/>
      <c r="B71" s="455"/>
      <c r="C71" s="455"/>
      <c r="D71" s="455"/>
      <c r="E71" s="455"/>
      <c r="F71" s="455"/>
    </row>
    <row r="72" spans="1:6" x14ac:dyDescent="0.2">
      <c r="A72" s="455"/>
      <c r="B72" s="455"/>
      <c r="C72" s="455"/>
      <c r="D72" s="455"/>
      <c r="E72" s="455"/>
      <c r="F72" s="455"/>
    </row>
    <row r="73" spans="1:6" x14ac:dyDescent="0.2">
      <c r="A73" s="455"/>
      <c r="B73" s="455"/>
      <c r="C73" s="455"/>
      <c r="D73" s="455"/>
      <c r="E73" s="455"/>
      <c r="F73" s="455"/>
    </row>
    <row r="74" spans="1:6" x14ac:dyDescent="0.2">
      <c r="A74" s="455"/>
      <c r="B74" s="455"/>
      <c r="C74" s="455"/>
      <c r="D74" s="455"/>
      <c r="E74" s="455"/>
      <c r="F74" s="455"/>
    </row>
    <row r="75" spans="1:6" x14ac:dyDescent="0.2">
      <c r="A75" s="455"/>
      <c r="B75" s="455"/>
      <c r="C75" s="455"/>
      <c r="D75" s="455"/>
      <c r="E75" s="455"/>
      <c r="F75" s="455"/>
    </row>
    <row r="76" spans="1:6" x14ac:dyDescent="0.2">
      <c r="A76" s="455"/>
      <c r="B76" s="455"/>
      <c r="C76" s="455"/>
      <c r="D76" s="455"/>
      <c r="E76" s="455"/>
      <c r="F76" s="455"/>
    </row>
    <row r="77" spans="1:6" x14ac:dyDescent="0.2">
      <c r="A77" s="455"/>
      <c r="B77" s="455"/>
      <c r="C77" s="455"/>
      <c r="D77" s="455"/>
      <c r="E77" s="455"/>
      <c r="F77" s="455"/>
    </row>
    <row r="78" spans="1:6" x14ac:dyDescent="0.2">
      <c r="A78" s="455"/>
      <c r="B78" s="455"/>
      <c r="C78" s="455"/>
      <c r="D78" s="455"/>
      <c r="E78" s="455"/>
      <c r="F78" s="455"/>
    </row>
    <row r="79" spans="1:6" x14ac:dyDescent="0.2">
      <c r="A79" s="455"/>
      <c r="B79" s="455"/>
      <c r="C79" s="455"/>
      <c r="D79" s="455"/>
      <c r="E79" s="455"/>
      <c r="F79" s="455"/>
    </row>
    <row r="80" spans="1:6" x14ac:dyDescent="0.2">
      <c r="A80" s="455"/>
      <c r="B80" s="455"/>
      <c r="C80" s="455"/>
      <c r="D80" s="455"/>
      <c r="E80" s="455"/>
      <c r="F80" s="455"/>
    </row>
    <row r="81" spans="1:6" x14ac:dyDescent="0.2">
      <c r="A81" s="455"/>
      <c r="B81" s="455"/>
      <c r="C81" s="455"/>
      <c r="D81" s="455"/>
      <c r="E81" s="455"/>
      <c r="F81" s="455"/>
    </row>
    <row r="82" spans="1:6" x14ac:dyDescent="0.2">
      <c r="A82" s="455"/>
      <c r="B82" s="455"/>
      <c r="C82" s="455"/>
      <c r="D82" s="455"/>
      <c r="E82" s="455"/>
      <c r="F82" s="455"/>
    </row>
    <row r="83" spans="1:6" x14ac:dyDescent="0.2">
      <c r="A83" s="455"/>
      <c r="B83" s="455"/>
      <c r="C83" s="455"/>
      <c r="D83" s="455"/>
      <c r="E83" s="455"/>
      <c r="F83" s="455"/>
    </row>
    <row r="84" spans="1:6" x14ac:dyDescent="0.2">
      <c r="A84" s="455"/>
      <c r="B84" s="455"/>
      <c r="C84" s="455"/>
      <c r="D84" s="455"/>
      <c r="E84" s="455"/>
      <c r="F84" s="455"/>
    </row>
    <row r="85" spans="1:6" x14ac:dyDescent="0.2">
      <c r="A85" s="455"/>
      <c r="B85" s="455"/>
      <c r="C85" s="455"/>
      <c r="D85" s="455"/>
      <c r="E85" s="455"/>
      <c r="F85" s="455"/>
    </row>
    <row r="86" spans="1:6" x14ac:dyDescent="0.2">
      <c r="A86" s="455"/>
      <c r="B86" s="455"/>
      <c r="C86" s="455"/>
      <c r="D86" s="455"/>
      <c r="E86" s="455"/>
      <c r="F86" s="455"/>
    </row>
    <row r="87" spans="1:6" x14ac:dyDescent="0.2">
      <c r="A87" s="455"/>
      <c r="B87" s="455"/>
      <c r="C87" s="455"/>
      <c r="D87" s="455"/>
      <c r="E87" s="455"/>
      <c r="F87" s="455"/>
    </row>
    <row r="88" spans="1:6" x14ac:dyDescent="0.2">
      <c r="A88" s="455"/>
      <c r="B88" s="455"/>
      <c r="C88" s="455"/>
      <c r="D88" s="455"/>
      <c r="E88" s="455"/>
      <c r="F88" s="455"/>
    </row>
    <row r="89" spans="1:6" x14ac:dyDescent="0.2">
      <c r="A89" s="455"/>
      <c r="B89" s="455"/>
      <c r="C89" s="455"/>
      <c r="D89" s="455"/>
      <c r="E89" s="455"/>
      <c r="F89" s="455"/>
    </row>
    <row r="90" spans="1:6" x14ac:dyDescent="0.2">
      <c r="A90" s="455"/>
      <c r="B90" s="455"/>
      <c r="C90" s="455"/>
      <c r="D90" s="455"/>
      <c r="E90" s="455"/>
      <c r="F90" s="455"/>
    </row>
    <row r="91" spans="1:6" x14ac:dyDescent="0.2">
      <c r="A91" s="455"/>
      <c r="B91" s="455"/>
      <c r="C91" s="455"/>
      <c r="D91" s="455"/>
      <c r="E91" s="455"/>
      <c r="F91" s="455"/>
    </row>
    <row r="92" spans="1:6" x14ac:dyDescent="0.2">
      <c r="A92" s="455"/>
      <c r="B92" s="455"/>
      <c r="C92" s="455"/>
      <c r="D92" s="455"/>
      <c r="E92" s="455"/>
      <c r="F92" s="455"/>
    </row>
    <row r="93" spans="1:6" x14ac:dyDescent="0.2">
      <c r="A93" s="455"/>
      <c r="B93" s="455"/>
      <c r="C93" s="455"/>
      <c r="D93" s="455"/>
      <c r="E93" s="455"/>
      <c r="F93" s="455"/>
    </row>
    <row r="94" spans="1:6" x14ac:dyDescent="0.2">
      <c r="A94" s="455"/>
      <c r="B94" s="455"/>
      <c r="C94" s="455"/>
      <c r="D94" s="455"/>
      <c r="E94" s="455"/>
      <c r="F94" s="455"/>
    </row>
    <row r="95" spans="1:6" x14ac:dyDescent="0.2">
      <c r="A95" s="455"/>
      <c r="B95" s="455"/>
      <c r="C95" s="455"/>
      <c r="D95" s="455"/>
      <c r="E95" s="455"/>
      <c r="F95" s="455"/>
    </row>
    <row r="96" spans="1:6" x14ac:dyDescent="0.2">
      <c r="A96" s="455"/>
      <c r="B96" s="455"/>
      <c r="C96" s="455"/>
      <c r="D96" s="455"/>
      <c r="E96" s="455"/>
      <c r="F96" s="455"/>
    </row>
    <row r="97" spans="1:6" x14ac:dyDescent="0.2">
      <c r="A97" s="455"/>
      <c r="B97" s="455"/>
      <c r="C97" s="455"/>
      <c r="D97" s="455"/>
      <c r="E97" s="455"/>
      <c r="F97" s="455"/>
    </row>
    <row r="98" spans="1:6" x14ac:dyDescent="0.2">
      <c r="A98" s="455"/>
      <c r="B98" s="455"/>
      <c r="C98" s="455"/>
      <c r="D98" s="455"/>
      <c r="E98" s="455"/>
      <c r="F98" s="455"/>
    </row>
    <row r="99" spans="1:6" x14ac:dyDescent="0.2">
      <c r="A99" s="455"/>
      <c r="B99" s="455"/>
      <c r="C99" s="455"/>
      <c r="D99" s="455"/>
      <c r="E99" s="455"/>
      <c r="F99" s="455"/>
    </row>
    <row r="100" spans="1:6" x14ac:dyDescent="0.2">
      <c r="A100" s="455"/>
      <c r="B100" s="455"/>
      <c r="C100" s="455"/>
      <c r="D100" s="455"/>
      <c r="E100" s="455"/>
      <c r="F100" s="455"/>
    </row>
    <row r="101" spans="1:6" x14ac:dyDescent="0.2">
      <c r="A101" s="455"/>
      <c r="B101" s="455"/>
      <c r="C101" s="455"/>
      <c r="D101" s="455"/>
      <c r="E101" s="455"/>
      <c r="F101" s="455"/>
    </row>
    <row r="102" spans="1:6" x14ac:dyDescent="0.2">
      <c r="A102" s="455"/>
      <c r="B102" s="455"/>
      <c r="C102" s="455"/>
      <c r="D102" s="455"/>
      <c r="E102" s="455"/>
      <c r="F102" s="455"/>
    </row>
    <row r="103" spans="1:6" x14ac:dyDescent="0.2">
      <c r="A103" s="455"/>
      <c r="B103" s="455"/>
      <c r="C103" s="455"/>
      <c r="D103" s="455"/>
      <c r="E103" s="455"/>
      <c r="F103" s="455"/>
    </row>
    <row r="104" spans="1:6" x14ac:dyDescent="0.2">
      <c r="A104" s="455"/>
      <c r="B104" s="455"/>
      <c r="C104" s="455"/>
      <c r="D104" s="455"/>
      <c r="E104" s="455"/>
      <c r="F104" s="455"/>
    </row>
    <row r="105" spans="1:6" x14ac:dyDescent="0.2">
      <c r="A105" s="455"/>
      <c r="B105" s="455"/>
      <c r="C105" s="455"/>
      <c r="D105" s="455"/>
      <c r="E105" s="455"/>
      <c r="F105" s="455"/>
    </row>
    <row r="106" spans="1:6" x14ac:dyDescent="0.2">
      <c r="A106" s="455"/>
      <c r="B106" s="455"/>
      <c r="C106" s="455"/>
      <c r="D106" s="455"/>
      <c r="E106" s="455"/>
      <c r="F106" s="455"/>
    </row>
    <row r="107" spans="1:6" x14ac:dyDescent="0.2">
      <c r="A107" s="455"/>
      <c r="B107" s="455"/>
      <c r="C107" s="455"/>
      <c r="D107" s="455"/>
      <c r="E107" s="455"/>
      <c r="F107" s="455"/>
    </row>
    <row r="108" spans="1:6" x14ac:dyDescent="0.2">
      <c r="A108" s="455"/>
      <c r="B108" s="455"/>
      <c r="C108" s="455"/>
      <c r="D108" s="455"/>
      <c r="E108" s="455"/>
      <c r="F108" s="455"/>
    </row>
    <row r="109" spans="1:6" x14ac:dyDescent="0.2">
      <c r="A109" s="455"/>
      <c r="B109" s="455"/>
      <c r="C109" s="455"/>
      <c r="D109" s="455"/>
      <c r="E109" s="455"/>
      <c r="F109" s="455"/>
    </row>
    <row r="110" spans="1:6" x14ac:dyDescent="0.2">
      <c r="A110" s="455"/>
      <c r="B110" s="455"/>
      <c r="C110" s="455"/>
      <c r="D110" s="455"/>
      <c r="E110" s="455"/>
      <c r="F110" s="455"/>
    </row>
    <row r="111" spans="1:6" x14ac:dyDescent="0.2">
      <c r="A111" s="455"/>
      <c r="B111" s="455"/>
      <c r="C111" s="455"/>
      <c r="D111" s="455"/>
      <c r="E111" s="455"/>
      <c r="F111" s="455"/>
    </row>
    <row r="112" spans="1:6" x14ac:dyDescent="0.2">
      <c r="A112" s="455"/>
      <c r="B112" s="455"/>
      <c r="C112" s="455"/>
      <c r="D112" s="455"/>
      <c r="E112" s="455"/>
      <c r="F112" s="455"/>
    </row>
    <row r="113" spans="1:6" x14ac:dyDescent="0.2">
      <c r="A113" s="455"/>
      <c r="B113" s="455"/>
      <c r="C113" s="455"/>
      <c r="D113" s="455"/>
      <c r="E113" s="455"/>
      <c r="F113" s="455"/>
    </row>
    <row r="114" spans="1:6" x14ac:dyDescent="0.2">
      <c r="A114" s="455"/>
      <c r="B114" s="455"/>
      <c r="C114" s="455"/>
      <c r="D114" s="455"/>
      <c r="E114" s="455"/>
      <c r="F114" s="455"/>
    </row>
    <row r="115" spans="1:6" x14ac:dyDescent="0.2">
      <c r="A115" s="455"/>
      <c r="B115" s="455"/>
      <c r="C115" s="455"/>
      <c r="D115" s="455"/>
      <c r="E115" s="455"/>
      <c r="F115" s="455"/>
    </row>
    <row r="116" spans="1:6" x14ac:dyDescent="0.2">
      <c r="A116" s="455"/>
      <c r="B116" s="455"/>
      <c r="C116" s="455"/>
      <c r="D116" s="455"/>
      <c r="E116" s="455"/>
      <c r="F116" s="455"/>
    </row>
    <row r="117" spans="1:6" x14ac:dyDescent="0.2">
      <c r="A117" s="455"/>
      <c r="B117" s="455"/>
      <c r="C117" s="455"/>
      <c r="D117" s="455"/>
      <c r="E117" s="455"/>
      <c r="F117" s="455"/>
    </row>
    <row r="118" spans="1:6" x14ac:dyDescent="0.2">
      <c r="A118" s="455"/>
      <c r="B118" s="455"/>
      <c r="C118" s="455"/>
      <c r="D118" s="455"/>
      <c r="E118" s="455"/>
      <c r="F118" s="455"/>
    </row>
    <row r="119" spans="1:6" x14ac:dyDescent="0.2">
      <c r="A119" s="455"/>
      <c r="B119" s="455"/>
      <c r="C119" s="455"/>
      <c r="D119" s="455"/>
      <c r="E119" s="455"/>
      <c r="F119" s="455"/>
    </row>
    <row r="120" spans="1:6" x14ac:dyDescent="0.2">
      <c r="A120" s="455"/>
      <c r="B120" s="455"/>
      <c r="C120" s="455"/>
      <c r="D120" s="455"/>
      <c r="E120" s="455"/>
      <c r="F120" s="455"/>
    </row>
    <row r="121" spans="1:6" x14ac:dyDescent="0.2">
      <c r="A121" s="455"/>
      <c r="B121" s="455"/>
      <c r="C121" s="455"/>
      <c r="D121" s="455"/>
      <c r="E121" s="455"/>
      <c r="F121" s="455"/>
    </row>
    <row r="122" spans="1:6" x14ac:dyDescent="0.2">
      <c r="A122" s="455"/>
      <c r="B122" s="455"/>
      <c r="C122" s="455"/>
      <c r="D122" s="455"/>
      <c r="E122" s="455"/>
      <c r="F122" s="455"/>
    </row>
    <row r="123" spans="1:6" x14ac:dyDescent="0.2">
      <c r="A123" s="455"/>
      <c r="B123" s="455"/>
      <c r="C123" s="455"/>
      <c r="D123" s="455"/>
      <c r="E123" s="455"/>
      <c r="F123" s="455"/>
    </row>
    <row r="124" spans="1:6" x14ac:dyDescent="0.2">
      <c r="A124" s="455"/>
      <c r="B124" s="455"/>
      <c r="C124" s="455"/>
      <c r="D124" s="455"/>
      <c r="E124" s="455"/>
      <c r="F124" s="455"/>
    </row>
    <row r="125" spans="1:6" x14ac:dyDescent="0.2">
      <c r="A125" s="455"/>
      <c r="B125" s="455"/>
      <c r="C125" s="455"/>
      <c r="D125" s="455"/>
      <c r="E125" s="455"/>
      <c r="F125" s="455"/>
    </row>
    <row r="126" spans="1:6" x14ac:dyDescent="0.2">
      <c r="A126" s="455"/>
      <c r="B126" s="455"/>
      <c r="C126" s="455"/>
      <c r="D126" s="455"/>
      <c r="E126" s="455"/>
      <c r="F126" s="455"/>
    </row>
    <row r="127" spans="1:6" x14ac:dyDescent="0.2">
      <c r="A127" s="455"/>
      <c r="B127" s="455"/>
      <c r="C127" s="455"/>
      <c r="D127" s="455"/>
      <c r="E127" s="455"/>
      <c r="F127" s="455"/>
    </row>
    <row r="128" spans="1:6" x14ac:dyDescent="0.2">
      <c r="A128" s="455"/>
      <c r="B128" s="455"/>
      <c r="C128" s="455"/>
      <c r="D128" s="455"/>
      <c r="E128" s="455"/>
      <c r="F128" s="455"/>
    </row>
    <row r="129" spans="1:6" x14ac:dyDescent="0.2">
      <c r="A129" s="455"/>
      <c r="B129" s="455"/>
      <c r="C129" s="455"/>
      <c r="D129" s="455"/>
      <c r="E129" s="455"/>
      <c r="F129" s="455"/>
    </row>
    <row r="130" spans="1:6" x14ac:dyDescent="0.2">
      <c r="A130" s="455"/>
      <c r="B130" s="455"/>
      <c r="C130" s="455"/>
      <c r="D130" s="455"/>
      <c r="E130" s="455"/>
      <c r="F130" s="455"/>
    </row>
    <row r="131" spans="1:6" x14ac:dyDescent="0.2">
      <c r="A131" s="455"/>
      <c r="B131" s="455"/>
      <c r="C131" s="455"/>
      <c r="D131" s="455"/>
      <c r="E131" s="455"/>
      <c r="F131" s="455"/>
    </row>
    <row r="132" spans="1:6" x14ac:dyDescent="0.2">
      <c r="A132" s="455"/>
      <c r="B132" s="455"/>
      <c r="C132" s="455"/>
      <c r="D132" s="455"/>
      <c r="E132" s="455"/>
      <c r="F132" s="455"/>
    </row>
    <row r="133" spans="1:6" x14ac:dyDescent="0.2">
      <c r="A133" s="455"/>
      <c r="B133" s="455"/>
      <c r="C133" s="455"/>
      <c r="D133" s="455"/>
      <c r="E133" s="455"/>
      <c r="F133" s="455"/>
    </row>
    <row r="134" spans="1:6" x14ac:dyDescent="0.2">
      <c r="A134" s="455"/>
      <c r="B134" s="455"/>
      <c r="C134" s="455"/>
      <c r="D134" s="455"/>
      <c r="E134" s="455"/>
      <c r="F134" s="455"/>
    </row>
    <row r="135" spans="1:6" x14ac:dyDescent="0.2">
      <c r="A135" s="455"/>
      <c r="B135" s="455"/>
      <c r="C135" s="455"/>
      <c r="D135" s="455"/>
      <c r="E135" s="455"/>
      <c r="F135" s="455"/>
    </row>
    <row r="136" spans="1:6" x14ac:dyDescent="0.2">
      <c r="A136" s="455"/>
      <c r="B136" s="455"/>
      <c r="C136" s="455"/>
      <c r="D136" s="455"/>
      <c r="E136" s="455"/>
      <c r="F136" s="455"/>
    </row>
    <row r="137" spans="1:6" x14ac:dyDescent="0.2">
      <c r="A137" s="455"/>
      <c r="B137" s="455"/>
      <c r="C137" s="455"/>
      <c r="D137" s="455"/>
      <c r="E137" s="455"/>
      <c r="F137" s="455"/>
    </row>
    <row r="138" spans="1:6" x14ac:dyDescent="0.2">
      <c r="A138" s="455"/>
      <c r="B138" s="455"/>
      <c r="C138" s="455"/>
      <c r="D138" s="455"/>
      <c r="E138" s="455"/>
      <c r="F138" s="455"/>
    </row>
    <row r="139" spans="1:6" x14ac:dyDescent="0.2">
      <c r="A139" s="455"/>
      <c r="B139" s="455"/>
      <c r="C139" s="455"/>
      <c r="D139" s="455"/>
      <c r="E139" s="455"/>
      <c r="F139" s="455"/>
    </row>
    <row r="140" spans="1:6" x14ac:dyDescent="0.2">
      <c r="A140" s="455"/>
      <c r="B140" s="455"/>
      <c r="C140" s="455"/>
      <c r="D140" s="455"/>
      <c r="E140" s="455"/>
      <c r="F140" s="455"/>
    </row>
    <row r="141" spans="1:6" x14ac:dyDescent="0.2">
      <c r="A141" s="455"/>
      <c r="B141" s="455"/>
      <c r="C141" s="455"/>
      <c r="D141" s="455"/>
      <c r="E141" s="455"/>
      <c r="F141" s="455"/>
    </row>
    <row r="142" spans="1:6" x14ac:dyDescent="0.2">
      <c r="A142" s="455"/>
      <c r="B142" s="455"/>
      <c r="C142" s="455"/>
      <c r="D142" s="455"/>
      <c r="E142" s="455"/>
      <c r="F142" s="455"/>
    </row>
    <row r="143" spans="1:6" x14ac:dyDescent="0.2">
      <c r="A143" s="455"/>
      <c r="B143" s="455"/>
      <c r="C143" s="455"/>
      <c r="D143" s="455"/>
      <c r="E143" s="455"/>
      <c r="F143" s="455"/>
    </row>
    <row r="144" spans="1:6" x14ac:dyDescent="0.2">
      <c r="A144" s="455"/>
      <c r="B144" s="455"/>
      <c r="C144" s="455"/>
      <c r="D144" s="455"/>
      <c r="E144" s="455"/>
      <c r="F144" s="455"/>
    </row>
    <row r="145" spans="1:6" x14ac:dyDescent="0.2">
      <c r="A145" s="455"/>
      <c r="B145" s="455"/>
      <c r="C145" s="455"/>
      <c r="D145" s="455"/>
      <c r="E145" s="455"/>
      <c r="F145" s="455"/>
    </row>
    <row r="146" spans="1:6" x14ac:dyDescent="0.2">
      <c r="A146" s="455"/>
      <c r="B146" s="455"/>
      <c r="C146" s="455"/>
      <c r="D146" s="455"/>
      <c r="E146" s="455"/>
      <c r="F146" s="455"/>
    </row>
    <row r="147" spans="1:6" x14ac:dyDescent="0.2">
      <c r="A147" s="455"/>
      <c r="B147" s="455"/>
      <c r="C147" s="455"/>
      <c r="D147" s="455"/>
      <c r="E147" s="455"/>
      <c r="F147" s="455"/>
    </row>
    <row r="148" spans="1:6" x14ac:dyDescent="0.2">
      <c r="A148" s="455"/>
      <c r="B148" s="455"/>
      <c r="C148" s="455"/>
      <c r="D148" s="455"/>
      <c r="E148" s="455"/>
      <c r="F148" s="455"/>
    </row>
    <row r="149" spans="1:6" x14ac:dyDescent="0.2">
      <c r="A149" s="455"/>
      <c r="B149" s="455"/>
      <c r="C149" s="455"/>
      <c r="D149" s="455"/>
      <c r="E149" s="455"/>
      <c r="F149" s="455"/>
    </row>
    <row r="150" spans="1:6" x14ac:dyDescent="0.2">
      <c r="A150" s="455"/>
      <c r="B150" s="455"/>
      <c r="C150" s="455"/>
      <c r="D150" s="455"/>
      <c r="E150" s="455"/>
      <c r="F150" s="455"/>
    </row>
    <row r="151" spans="1:6" x14ac:dyDescent="0.2">
      <c r="A151" s="455"/>
      <c r="B151" s="455"/>
      <c r="C151" s="455"/>
      <c r="D151" s="455"/>
      <c r="E151" s="455"/>
      <c r="F151" s="455"/>
    </row>
    <row r="152" spans="1:6" x14ac:dyDescent="0.2">
      <c r="A152" s="455"/>
      <c r="B152" s="455"/>
      <c r="C152" s="455"/>
      <c r="D152" s="455"/>
      <c r="E152" s="455"/>
      <c r="F152" s="455"/>
    </row>
    <row r="153" spans="1:6" x14ac:dyDescent="0.2">
      <c r="A153" s="455"/>
      <c r="B153" s="455"/>
      <c r="C153" s="455"/>
      <c r="D153" s="455"/>
      <c r="E153" s="455"/>
      <c r="F153" s="455"/>
    </row>
    <row r="154" spans="1:6" x14ac:dyDescent="0.2">
      <c r="A154" s="455"/>
      <c r="B154" s="455"/>
      <c r="C154" s="455"/>
      <c r="D154" s="455"/>
      <c r="E154" s="455"/>
      <c r="F154" s="455"/>
    </row>
    <row r="155" spans="1:6" x14ac:dyDescent="0.2">
      <c r="A155" s="455"/>
      <c r="B155" s="455"/>
      <c r="C155" s="455"/>
      <c r="D155" s="455"/>
      <c r="E155" s="455"/>
      <c r="F155" s="455"/>
    </row>
    <row r="156" spans="1:6" x14ac:dyDescent="0.2">
      <c r="A156" s="455"/>
      <c r="B156" s="455"/>
      <c r="C156" s="455"/>
      <c r="D156" s="455"/>
      <c r="E156" s="455"/>
      <c r="F156" s="455"/>
    </row>
    <row r="157" spans="1:6" x14ac:dyDescent="0.2">
      <c r="A157" s="455"/>
      <c r="B157" s="455"/>
      <c r="C157" s="455"/>
      <c r="D157" s="455"/>
      <c r="E157" s="455"/>
      <c r="F157" s="455"/>
    </row>
    <row r="158" spans="1:6" x14ac:dyDescent="0.2">
      <c r="A158" s="455"/>
      <c r="B158" s="455"/>
      <c r="C158" s="455"/>
      <c r="D158" s="455"/>
      <c r="E158" s="455"/>
      <c r="F158" s="455"/>
    </row>
    <row r="159" spans="1:6" x14ac:dyDescent="0.2">
      <c r="A159" s="455"/>
      <c r="B159" s="455"/>
      <c r="C159" s="455"/>
      <c r="D159" s="455"/>
      <c r="E159" s="455"/>
      <c r="F159" s="455"/>
    </row>
    <row r="160" spans="1:6" x14ac:dyDescent="0.2">
      <c r="A160" s="455"/>
      <c r="B160" s="455"/>
      <c r="C160" s="455"/>
      <c r="D160" s="455"/>
      <c r="E160" s="455"/>
      <c r="F160" s="455"/>
    </row>
    <row r="161" spans="1:6" x14ac:dyDescent="0.2">
      <c r="A161" s="455"/>
      <c r="B161" s="455"/>
      <c r="C161" s="455"/>
      <c r="D161" s="455"/>
      <c r="E161" s="455"/>
      <c r="F161" s="455"/>
    </row>
    <row r="162" spans="1:6" x14ac:dyDescent="0.2">
      <c r="A162" s="455"/>
      <c r="B162" s="455"/>
      <c r="C162" s="455"/>
      <c r="D162" s="455"/>
      <c r="E162" s="455"/>
      <c r="F162" s="455"/>
    </row>
    <row r="163" spans="1:6" x14ac:dyDescent="0.2">
      <c r="A163" s="455"/>
      <c r="B163" s="455"/>
      <c r="C163" s="455"/>
      <c r="D163" s="455"/>
      <c r="E163" s="455"/>
      <c r="F163" s="455"/>
    </row>
    <row r="164" spans="1:6" x14ac:dyDescent="0.2">
      <c r="A164" s="455"/>
      <c r="B164" s="455"/>
      <c r="C164" s="455"/>
      <c r="D164" s="455"/>
      <c r="E164" s="455"/>
      <c r="F164" s="455"/>
    </row>
    <row r="165" spans="1:6" x14ac:dyDescent="0.2">
      <c r="A165" s="455"/>
      <c r="B165" s="455"/>
      <c r="C165" s="455"/>
      <c r="D165" s="455"/>
      <c r="E165" s="455"/>
      <c r="F165" s="455"/>
    </row>
    <row r="166" spans="1:6" x14ac:dyDescent="0.2">
      <c r="A166" s="455"/>
      <c r="B166" s="455"/>
      <c r="C166" s="455"/>
      <c r="D166" s="455"/>
      <c r="E166" s="455"/>
      <c r="F166" s="455"/>
    </row>
    <row r="167" spans="1:6" x14ac:dyDescent="0.2">
      <c r="A167" s="455"/>
      <c r="B167" s="455"/>
      <c r="C167" s="455"/>
      <c r="D167" s="455"/>
      <c r="E167" s="455"/>
      <c r="F167" s="455"/>
    </row>
    <row r="168" spans="1:6" x14ac:dyDescent="0.2">
      <c r="A168" s="455"/>
      <c r="B168" s="455"/>
      <c r="C168" s="455"/>
      <c r="D168" s="455"/>
      <c r="E168" s="455"/>
      <c r="F168" s="455"/>
    </row>
    <row r="169" spans="1:6" x14ac:dyDescent="0.2">
      <c r="A169" s="455"/>
      <c r="B169" s="455"/>
      <c r="C169" s="455"/>
      <c r="D169" s="455"/>
      <c r="E169" s="455"/>
      <c r="F169" s="455"/>
    </row>
    <row r="170" spans="1:6" x14ac:dyDescent="0.2">
      <c r="A170" s="455"/>
      <c r="B170" s="455"/>
      <c r="C170" s="455"/>
      <c r="D170" s="455"/>
      <c r="E170" s="455"/>
      <c r="F170" s="455"/>
    </row>
    <row r="171" spans="1:6" x14ac:dyDescent="0.2">
      <c r="A171" s="455"/>
      <c r="B171" s="455"/>
      <c r="C171" s="455"/>
      <c r="D171" s="455"/>
      <c r="E171" s="455"/>
      <c r="F171" s="455"/>
    </row>
    <row r="172" spans="1:6" x14ac:dyDescent="0.2">
      <c r="A172" s="455"/>
      <c r="B172" s="455"/>
      <c r="C172" s="455"/>
      <c r="D172" s="455"/>
      <c r="E172" s="455"/>
      <c r="F172" s="455"/>
    </row>
    <row r="173" spans="1:6" x14ac:dyDescent="0.2">
      <c r="A173" s="455"/>
      <c r="B173" s="455"/>
      <c r="C173" s="455"/>
      <c r="D173" s="455"/>
      <c r="E173" s="455"/>
      <c r="F173" s="455"/>
    </row>
    <row r="174" spans="1:6" x14ac:dyDescent="0.2">
      <c r="A174" s="455"/>
      <c r="B174" s="455"/>
      <c r="C174" s="455"/>
      <c r="D174" s="455"/>
      <c r="E174" s="455"/>
      <c r="F174" s="455"/>
    </row>
    <row r="175" spans="1:6" x14ac:dyDescent="0.2">
      <c r="A175" s="455"/>
      <c r="B175" s="455"/>
      <c r="C175" s="455"/>
      <c r="D175" s="455"/>
      <c r="E175" s="455"/>
      <c r="F175" s="455"/>
    </row>
    <row r="176" spans="1:6" x14ac:dyDescent="0.2">
      <c r="A176" s="455"/>
      <c r="B176" s="455"/>
      <c r="C176" s="455"/>
      <c r="D176" s="455"/>
      <c r="E176" s="455"/>
      <c r="F176" s="455"/>
    </row>
    <row r="177" spans="1:6" x14ac:dyDescent="0.2">
      <c r="A177" s="455"/>
      <c r="B177" s="455"/>
      <c r="C177" s="455"/>
      <c r="D177" s="455"/>
      <c r="E177" s="455"/>
      <c r="F177" s="455"/>
    </row>
    <row r="178" spans="1:6" x14ac:dyDescent="0.2">
      <c r="A178" s="455"/>
      <c r="B178" s="455"/>
      <c r="C178" s="455"/>
      <c r="D178" s="455"/>
      <c r="E178" s="455"/>
      <c r="F178" s="455"/>
    </row>
    <row r="179" spans="1:6" x14ac:dyDescent="0.2">
      <c r="A179" s="455"/>
      <c r="B179" s="455"/>
      <c r="C179" s="455"/>
      <c r="D179" s="455"/>
      <c r="E179" s="455"/>
      <c r="F179" s="455"/>
    </row>
    <row r="180" spans="1:6" x14ac:dyDescent="0.2">
      <c r="A180" s="455"/>
      <c r="B180" s="455"/>
      <c r="C180" s="455"/>
      <c r="D180" s="455"/>
      <c r="E180" s="455"/>
      <c r="F180" s="455"/>
    </row>
    <row r="181" spans="1:6" x14ac:dyDescent="0.2">
      <c r="A181" s="455"/>
      <c r="B181" s="455"/>
      <c r="C181" s="455"/>
      <c r="D181" s="455"/>
      <c r="E181" s="455"/>
      <c r="F181" s="455"/>
    </row>
    <row r="182" spans="1:6" x14ac:dyDescent="0.2">
      <c r="A182" s="455"/>
      <c r="B182" s="455"/>
      <c r="C182" s="455"/>
      <c r="D182" s="455"/>
      <c r="E182" s="455"/>
      <c r="F182" s="455"/>
    </row>
    <row r="183" spans="1:6" x14ac:dyDescent="0.2">
      <c r="A183" s="455"/>
      <c r="B183" s="455"/>
      <c r="C183" s="455"/>
      <c r="D183" s="455"/>
      <c r="E183" s="455"/>
      <c r="F183" s="455"/>
    </row>
    <row r="184" spans="1:6" x14ac:dyDescent="0.2">
      <c r="A184" s="455"/>
      <c r="B184" s="455"/>
      <c r="C184" s="455"/>
      <c r="D184" s="455"/>
      <c r="E184" s="455"/>
      <c r="F184" s="455"/>
    </row>
    <row r="185" spans="1:6" x14ac:dyDescent="0.2">
      <c r="A185" s="455"/>
      <c r="B185" s="455"/>
      <c r="C185" s="455"/>
      <c r="D185" s="455"/>
      <c r="E185" s="455"/>
      <c r="F185" s="455"/>
    </row>
    <row r="186" spans="1:6" x14ac:dyDescent="0.2">
      <c r="A186" s="455"/>
      <c r="B186" s="455"/>
      <c r="C186" s="455"/>
      <c r="D186" s="455"/>
      <c r="E186" s="455"/>
      <c r="F186" s="455"/>
    </row>
    <row r="187" spans="1:6" x14ac:dyDescent="0.2">
      <c r="A187" s="455"/>
      <c r="B187" s="455"/>
      <c r="C187" s="455"/>
      <c r="D187" s="455"/>
      <c r="E187" s="455"/>
      <c r="F187" s="455"/>
    </row>
    <row r="188" spans="1:6" x14ac:dyDescent="0.2">
      <c r="A188" s="455"/>
      <c r="B188" s="455"/>
      <c r="C188" s="455"/>
      <c r="D188" s="455"/>
      <c r="E188" s="455"/>
      <c r="F188" s="455"/>
    </row>
    <row r="189" spans="1:6" x14ac:dyDescent="0.2">
      <c r="A189" s="455"/>
      <c r="B189" s="455"/>
      <c r="C189" s="455"/>
      <c r="D189" s="455"/>
      <c r="E189" s="455"/>
      <c r="F189" s="455"/>
    </row>
    <row r="190" spans="1:6" x14ac:dyDescent="0.2">
      <c r="A190" s="455"/>
      <c r="B190" s="455"/>
      <c r="C190" s="455"/>
      <c r="D190" s="455"/>
      <c r="E190" s="455"/>
      <c r="F190" s="455"/>
    </row>
    <row r="191" spans="1:6" x14ac:dyDescent="0.2">
      <c r="A191" s="455"/>
      <c r="B191" s="455"/>
      <c r="C191" s="455"/>
      <c r="D191" s="455"/>
      <c r="E191" s="455"/>
      <c r="F191" s="455"/>
    </row>
    <row r="192" spans="1:6" x14ac:dyDescent="0.2">
      <c r="A192" s="455"/>
      <c r="B192" s="455"/>
      <c r="C192" s="455"/>
      <c r="D192" s="455"/>
      <c r="E192" s="455"/>
      <c r="F192" s="455"/>
    </row>
    <row r="193" spans="1:6" x14ac:dyDescent="0.2">
      <c r="A193" s="455"/>
      <c r="B193" s="455"/>
      <c r="C193" s="455"/>
      <c r="D193" s="455"/>
      <c r="E193" s="455"/>
      <c r="F193" s="455"/>
    </row>
    <row r="194" spans="1:6" x14ac:dyDescent="0.2">
      <c r="A194" s="455"/>
      <c r="B194" s="455"/>
      <c r="C194" s="455"/>
      <c r="D194" s="455"/>
      <c r="E194" s="455"/>
      <c r="F194" s="455"/>
    </row>
    <row r="195" spans="1:6" x14ac:dyDescent="0.2">
      <c r="A195" s="455"/>
      <c r="B195" s="455"/>
      <c r="C195" s="455"/>
      <c r="D195" s="455"/>
      <c r="E195" s="455"/>
      <c r="F195" s="455"/>
    </row>
    <row r="196" spans="1:6" x14ac:dyDescent="0.2">
      <c r="A196" s="455"/>
      <c r="B196" s="455"/>
      <c r="C196" s="455"/>
      <c r="D196" s="455"/>
      <c r="E196" s="455"/>
      <c r="F196" s="455"/>
    </row>
    <row r="197" spans="1:6" x14ac:dyDescent="0.2">
      <c r="A197" s="455"/>
      <c r="B197" s="455"/>
      <c r="C197" s="455"/>
      <c r="D197" s="455"/>
      <c r="E197" s="455"/>
      <c r="F197" s="455"/>
    </row>
    <row r="198" spans="1:6" x14ac:dyDescent="0.2">
      <c r="A198" s="455"/>
      <c r="B198" s="455"/>
      <c r="C198" s="455"/>
      <c r="D198" s="455"/>
      <c r="E198" s="455"/>
      <c r="F198" s="455"/>
    </row>
    <row r="199" spans="1:6" x14ac:dyDescent="0.2">
      <c r="A199" s="455"/>
      <c r="B199" s="455"/>
      <c r="C199" s="455"/>
      <c r="D199" s="455"/>
      <c r="E199" s="455"/>
      <c r="F199" s="455"/>
    </row>
    <row r="200" spans="1:6" x14ac:dyDescent="0.2">
      <c r="A200" s="455"/>
      <c r="B200" s="455"/>
      <c r="C200" s="455"/>
      <c r="D200" s="455"/>
      <c r="E200" s="455"/>
      <c r="F200" s="455"/>
    </row>
    <row r="201" spans="1:6" x14ac:dyDescent="0.2">
      <c r="A201" s="455"/>
      <c r="B201" s="455"/>
      <c r="C201" s="455"/>
      <c r="D201" s="455"/>
      <c r="E201" s="455"/>
      <c r="F201" s="455"/>
    </row>
    <row r="202" spans="1:6" x14ac:dyDescent="0.2">
      <c r="A202" s="455"/>
      <c r="B202" s="455"/>
      <c r="C202" s="455"/>
      <c r="D202" s="455"/>
      <c r="E202" s="455"/>
      <c r="F202" s="455"/>
    </row>
    <row r="203" spans="1:6" x14ac:dyDescent="0.2">
      <c r="A203" s="455"/>
      <c r="B203" s="455"/>
      <c r="C203" s="455"/>
      <c r="D203" s="455"/>
      <c r="E203" s="455"/>
      <c r="F203" s="455"/>
    </row>
    <row r="204" spans="1:6" x14ac:dyDescent="0.2">
      <c r="A204" s="455"/>
      <c r="B204" s="455"/>
      <c r="C204" s="455"/>
      <c r="D204" s="455"/>
      <c r="E204" s="455"/>
      <c r="F204" s="455"/>
    </row>
    <row r="205" spans="1:6" x14ac:dyDescent="0.2">
      <c r="A205" s="455"/>
      <c r="B205" s="455"/>
      <c r="C205" s="455"/>
      <c r="D205" s="455"/>
      <c r="E205" s="455"/>
      <c r="F205" s="455"/>
    </row>
    <row r="206" spans="1:6" x14ac:dyDescent="0.2">
      <c r="A206" s="455"/>
      <c r="B206" s="455"/>
      <c r="C206" s="455"/>
      <c r="D206" s="455"/>
      <c r="E206" s="455"/>
      <c r="F206" s="455"/>
    </row>
    <row r="207" spans="1:6" x14ac:dyDescent="0.2">
      <c r="A207" s="455"/>
      <c r="B207" s="455"/>
      <c r="C207" s="455"/>
      <c r="D207" s="455"/>
      <c r="E207" s="455"/>
      <c r="F207" s="455"/>
    </row>
    <row r="208" spans="1:6" x14ac:dyDescent="0.2">
      <c r="A208" s="455"/>
      <c r="B208" s="455"/>
      <c r="C208" s="455"/>
      <c r="D208" s="455"/>
      <c r="E208" s="455"/>
      <c r="F208" s="455"/>
    </row>
    <row r="209" spans="1:6" x14ac:dyDescent="0.2">
      <c r="A209" s="455"/>
      <c r="B209" s="455"/>
      <c r="C209" s="455"/>
      <c r="D209" s="455"/>
      <c r="E209" s="455"/>
      <c r="F209" s="455"/>
    </row>
    <row r="210" spans="1:6" x14ac:dyDescent="0.2">
      <c r="A210" s="455"/>
      <c r="B210" s="455"/>
      <c r="C210" s="455"/>
      <c r="D210" s="455"/>
      <c r="E210" s="455"/>
      <c r="F210" s="455"/>
    </row>
    <row r="211" spans="1:6" x14ac:dyDescent="0.2">
      <c r="A211" s="455"/>
      <c r="B211" s="455"/>
      <c r="C211" s="455"/>
      <c r="D211" s="455"/>
      <c r="E211" s="455"/>
      <c r="F211" s="455"/>
    </row>
    <row r="212" spans="1:6" x14ac:dyDescent="0.2">
      <c r="A212" s="455"/>
      <c r="B212" s="455"/>
      <c r="C212" s="455"/>
      <c r="D212" s="455"/>
      <c r="E212" s="455"/>
      <c r="F212" s="455"/>
    </row>
    <row r="213" spans="1:6" x14ac:dyDescent="0.2">
      <c r="A213" s="455"/>
      <c r="B213" s="455"/>
      <c r="C213" s="455"/>
      <c r="D213" s="455"/>
      <c r="E213" s="455"/>
      <c r="F213" s="455"/>
    </row>
    <row r="214" spans="1:6" x14ac:dyDescent="0.2">
      <c r="A214" s="455"/>
      <c r="B214" s="455"/>
      <c r="C214" s="455"/>
      <c r="D214" s="455"/>
      <c r="E214" s="455"/>
      <c r="F214" s="455"/>
    </row>
    <row r="215" spans="1:6" x14ac:dyDescent="0.2">
      <c r="A215" s="455"/>
      <c r="B215" s="455"/>
      <c r="C215" s="455"/>
      <c r="D215" s="455"/>
      <c r="E215" s="455"/>
      <c r="F215" s="455"/>
    </row>
    <row r="216" spans="1:6" x14ac:dyDescent="0.2">
      <c r="A216" s="455"/>
      <c r="B216" s="455"/>
      <c r="C216" s="455"/>
      <c r="D216" s="455"/>
      <c r="E216" s="455"/>
      <c r="F216" s="455"/>
    </row>
    <row r="217" spans="1:6" x14ac:dyDescent="0.2">
      <c r="A217" s="455"/>
      <c r="B217" s="455"/>
      <c r="C217" s="455"/>
      <c r="D217" s="455"/>
      <c r="E217" s="455"/>
      <c r="F217" s="455"/>
    </row>
    <row r="218" spans="1:6" x14ac:dyDescent="0.2">
      <c r="A218" s="455"/>
      <c r="B218" s="455"/>
      <c r="C218" s="455"/>
      <c r="D218" s="455"/>
      <c r="E218" s="455"/>
      <c r="F218" s="455"/>
    </row>
    <row r="219" spans="1:6" x14ac:dyDescent="0.2">
      <c r="A219" s="455"/>
      <c r="B219" s="455"/>
      <c r="C219" s="455"/>
      <c r="D219" s="455"/>
      <c r="E219" s="455"/>
      <c r="F219" s="455"/>
    </row>
    <row r="220" spans="1:6" x14ac:dyDescent="0.2">
      <c r="A220" s="455"/>
      <c r="B220" s="455"/>
      <c r="C220" s="455"/>
      <c r="D220" s="455"/>
      <c r="E220" s="455"/>
      <c r="F220" s="455"/>
    </row>
    <row r="221" spans="1:6" x14ac:dyDescent="0.2">
      <c r="A221" s="455"/>
      <c r="B221" s="455"/>
      <c r="C221" s="455"/>
      <c r="D221" s="455"/>
      <c r="E221" s="455"/>
      <c r="F221" s="455"/>
    </row>
    <row r="222" spans="1:6" x14ac:dyDescent="0.2">
      <c r="A222" s="455"/>
      <c r="B222" s="455"/>
      <c r="C222" s="455"/>
      <c r="D222" s="455"/>
      <c r="E222" s="455"/>
      <c r="F222" s="455"/>
    </row>
    <row r="223" spans="1:6" x14ac:dyDescent="0.2">
      <c r="A223" s="455"/>
      <c r="B223" s="455"/>
      <c r="C223" s="455"/>
      <c r="D223" s="455"/>
      <c r="E223" s="455"/>
      <c r="F223" s="455"/>
    </row>
    <row r="224" spans="1:6" x14ac:dyDescent="0.2">
      <c r="A224" s="455"/>
      <c r="B224" s="455"/>
      <c r="C224" s="455"/>
      <c r="D224" s="455"/>
      <c r="E224" s="455"/>
      <c r="F224" s="455"/>
    </row>
    <row r="225" spans="1:6" x14ac:dyDescent="0.2">
      <c r="A225" s="455"/>
      <c r="B225" s="455"/>
      <c r="C225" s="455"/>
      <c r="D225" s="455"/>
      <c r="E225" s="455"/>
      <c r="F225" s="455"/>
    </row>
    <row r="226" spans="1:6" x14ac:dyDescent="0.2">
      <c r="A226" s="455"/>
      <c r="B226" s="455"/>
      <c r="C226" s="455"/>
      <c r="D226" s="455"/>
      <c r="E226" s="455"/>
      <c r="F226" s="455"/>
    </row>
    <row r="227" spans="1:6" x14ac:dyDescent="0.2">
      <c r="A227" s="455"/>
      <c r="B227" s="455"/>
      <c r="C227" s="455"/>
      <c r="D227" s="455"/>
      <c r="E227" s="455"/>
      <c r="F227" s="455"/>
    </row>
    <row r="228" spans="1:6" x14ac:dyDescent="0.2">
      <c r="A228" s="455"/>
      <c r="B228" s="455"/>
      <c r="C228" s="455"/>
      <c r="D228" s="455"/>
      <c r="E228" s="455"/>
      <c r="F228" s="455"/>
    </row>
    <row r="229" spans="1:6" x14ac:dyDescent="0.2">
      <c r="A229" s="455"/>
      <c r="B229" s="455"/>
      <c r="C229" s="455"/>
      <c r="D229" s="455"/>
      <c r="E229" s="455"/>
      <c r="F229" s="455"/>
    </row>
    <row r="230" spans="1:6" x14ac:dyDescent="0.2">
      <c r="A230" s="455"/>
      <c r="B230" s="455"/>
      <c r="C230" s="455"/>
      <c r="D230" s="455"/>
      <c r="E230" s="455"/>
      <c r="F230" s="455"/>
    </row>
    <row r="231" spans="1:6" x14ac:dyDescent="0.2">
      <c r="A231" s="455"/>
      <c r="B231" s="455"/>
      <c r="C231" s="455"/>
      <c r="D231" s="455"/>
      <c r="E231" s="455"/>
      <c r="F231" s="455"/>
    </row>
    <row r="232" spans="1:6" x14ac:dyDescent="0.2">
      <c r="A232" s="455"/>
      <c r="B232" s="455"/>
      <c r="C232" s="455"/>
      <c r="D232" s="455"/>
      <c r="E232" s="455"/>
      <c r="F232" s="455"/>
    </row>
    <row r="233" spans="1:6" x14ac:dyDescent="0.2">
      <c r="A233" s="455"/>
      <c r="B233" s="455"/>
      <c r="C233" s="455"/>
      <c r="D233" s="455"/>
      <c r="E233" s="455"/>
      <c r="F233" s="455"/>
    </row>
    <row r="234" spans="1:6" x14ac:dyDescent="0.2">
      <c r="A234" s="455"/>
      <c r="B234" s="455"/>
      <c r="C234" s="455"/>
      <c r="D234" s="455"/>
      <c r="E234" s="455"/>
      <c r="F234" s="455"/>
    </row>
    <row r="235" spans="1:6" x14ac:dyDescent="0.2">
      <c r="A235" s="455"/>
      <c r="B235" s="455"/>
      <c r="C235" s="455"/>
      <c r="D235" s="455"/>
      <c r="E235" s="455"/>
      <c r="F235" s="455"/>
    </row>
    <row r="236" spans="1:6" x14ac:dyDescent="0.2">
      <c r="A236" s="455"/>
      <c r="B236" s="455"/>
      <c r="C236" s="455"/>
      <c r="D236" s="455"/>
      <c r="E236" s="455"/>
      <c r="F236" s="455"/>
    </row>
    <row r="237" spans="1:6" x14ac:dyDescent="0.2">
      <c r="A237" s="455"/>
      <c r="B237" s="455"/>
      <c r="C237" s="455"/>
      <c r="D237" s="455"/>
      <c r="E237" s="455"/>
      <c r="F237" s="455"/>
    </row>
    <row r="238" spans="1:6" x14ac:dyDescent="0.2">
      <c r="A238" s="455"/>
      <c r="B238" s="455"/>
      <c r="C238" s="455"/>
      <c r="D238" s="455"/>
      <c r="E238" s="455"/>
      <c r="F238" s="455"/>
    </row>
    <row r="239" spans="1:6" x14ac:dyDescent="0.2">
      <c r="A239" s="455"/>
      <c r="B239" s="455"/>
      <c r="C239" s="455"/>
      <c r="D239" s="455"/>
      <c r="E239" s="455"/>
      <c r="F239" s="455"/>
    </row>
    <row r="240" spans="1:6" x14ac:dyDescent="0.2">
      <c r="A240" s="455"/>
      <c r="B240" s="455"/>
      <c r="C240" s="455"/>
      <c r="D240" s="455"/>
      <c r="E240" s="455"/>
      <c r="F240" s="455"/>
    </row>
    <row r="241" spans="1:6" x14ac:dyDescent="0.2">
      <c r="A241" s="455"/>
      <c r="B241" s="455"/>
      <c r="C241" s="455"/>
      <c r="D241" s="455"/>
      <c r="E241" s="455"/>
      <c r="F241" s="455"/>
    </row>
    <row r="242" spans="1:6" x14ac:dyDescent="0.2">
      <c r="A242" s="455"/>
      <c r="B242" s="455"/>
      <c r="C242" s="455"/>
      <c r="D242" s="455"/>
      <c r="E242" s="455"/>
      <c r="F242" s="455"/>
    </row>
    <row r="243" spans="1:6" x14ac:dyDescent="0.2">
      <c r="A243" s="455"/>
      <c r="B243" s="455"/>
      <c r="C243" s="455"/>
      <c r="D243" s="455"/>
      <c r="E243" s="455"/>
      <c r="F243" s="455"/>
    </row>
    <row r="244" spans="1:6" x14ac:dyDescent="0.2">
      <c r="A244" s="455"/>
      <c r="B244" s="455"/>
      <c r="C244" s="455"/>
      <c r="D244" s="455"/>
      <c r="E244" s="455"/>
      <c r="F244" s="455"/>
    </row>
    <row r="245" spans="1:6" x14ac:dyDescent="0.2">
      <c r="A245" s="455"/>
      <c r="B245" s="455"/>
      <c r="C245" s="455"/>
      <c r="D245" s="455"/>
      <c r="E245" s="455"/>
      <c r="F245" s="455"/>
    </row>
    <row r="246" spans="1:6" x14ac:dyDescent="0.2">
      <c r="A246" s="455"/>
      <c r="B246" s="455"/>
      <c r="C246" s="455"/>
      <c r="D246" s="455"/>
      <c r="E246" s="455"/>
      <c r="F246" s="455"/>
    </row>
    <row r="247" spans="1:6" x14ac:dyDescent="0.2">
      <c r="A247" s="455"/>
      <c r="B247" s="455"/>
      <c r="C247" s="455"/>
      <c r="D247" s="455"/>
      <c r="E247" s="455"/>
      <c r="F247" s="455"/>
    </row>
    <row r="248" spans="1:6" x14ac:dyDescent="0.2">
      <c r="A248" s="455"/>
      <c r="B248" s="455"/>
      <c r="C248" s="455"/>
      <c r="D248" s="455"/>
      <c r="E248" s="455"/>
      <c r="F248" s="455"/>
    </row>
    <row r="249" spans="1:6" x14ac:dyDescent="0.2">
      <c r="A249" s="455"/>
      <c r="B249" s="455"/>
      <c r="C249" s="455"/>
      <c r="D249" s="455"/>
      <c r="E249" s="455"/>
      <c r="F249" s="455"/>
    </row>
    <row r="250" spans="1:6" x14ac:dyDescent="0.2">
      <c r="A250" s="455"/>
      <c r="B250" s="455"/>
      <c r="C250" s="455"/>
      <c r="D250" s="455"/>
      <c r="E250" s="455"/>
      <c r="F250" s="455"/>
    </row>
    <row r="251" spans="1:6" x14ac:dyDescent="0.2">
      <c r="A251" s="455"/>
      <c r="B251" s="455"/>
      <c r="C251" s="455"/>
      <c r="D251" s="455"/>
      <c r="E251" s="455"/>
      <c r="F251" s="455"/>
    </row>
    <row r="252" spans="1:6" x14ac:dyDescent="0.2">
      <c r="A252" s="455"/>
      <c r="B252" s="455"/>
      <c r="C252" s="455"/>
      <c r="D252" s="455"/>
      <c r="E252" s="455"/>
      <c r="F252" s="455"/>
    </row>
    <row r="253" spans="1:6" x14ac:dyDescent="0.2">
      <c r="A253" s="455"/>
      <c r="B253" s="455"/>
      <c r="C253" s="455"/>
      <c r="D253" s="455"/>
      <c r="E253" s="455"/>
      <c r="F253" s="455"/>
    </row>
    <row r="254" spans="1:6" x14ac:dyDescent="0.2">
      <c r="A254" s="455"/>
      <c r="B254" s="455"/>
      <c r="C254" s="455"/>
      <c r="D254" s="455"/>
      <c r="E254" s="455"/>
      <c r="F254" s="455"/>
    </row>
    <row r="255" spans="1:6" x14ac:dyDescent="0.2">
      <c r="A255" s="455"/>
      <c r="B255" s="455"/>
      <c r="C255" s="455"/>
      <c r="D255" s="455"/>
      <c r="E255" s="455"/>
      <c r="F255" s="455"/>
    </row>
    <row r="256" spans="1:6" x14ac:dyDescent="0.2">
      <c r="A256" s="455"/>
      <c r="B256" s="455"/>
      <c r="C256" s="455"/>
      <c r="D256" s="455"/>
      <c r="E256" s="455"/>
      <c r="F256" s="455"/>
    </row>
    <row r="257" spans="1:6" x14ac:dyDescent="0.2">
      <c r="A257" s="455"/>
      <c r="B257" s="455"/>
      <c r="C257" s="455"/>
      <c r="D257" s="455"/>
      <c r="E257" s="455"/>
      <c r="F257" s="455"/>
    </row>
    <row r="258" spans="1:6" x14ac:dyDescent="0.2">
      <c r="A258" s="455"/>
      <c r="B258" s="455"/>
      <c r="C258" s="455"/>
      <c r="D258" s="455"/>
      <c r="E258" s="455"/>
      <c r="F258" s="455"/>
    </row>
    <row r="259" spans="1:6" x14ac:dyDescent="0.2">
      <c r="A259" s="455"/>
      <c r="B259" s="455"/>
      <c r="C259" s="455"/>
      <c r="D259" s="455"/>
      <c r="E259" s="455"/>
      <c r="F259" s="455"/>
    </row>
    <row r="260" spans="1:6" x14ac:dyDescent="0.2">
      <c r="A260" s="455"/>
      <c r="B260" s="455"/>
      <c r="C260" s="455"/>
      <c r="D260" s="455"/>
      <c r="E260" s="455"/>
      <c r="F260" s="455"/>
    </row>
    <row r="261" spans="1:6" x14ac:dyDescent="0.2">
      <c r="A261" s="455"/>
      <c r="B261" s="455"/>
      <c r="C261" s="455"/>
      <c r="D261" s="455"/>
      <c r="E261" s="455"/>
      <c r="F261" s="455"/>
    </row>
    <row r="262" spans="1:6" x14ac:dyDescent="0.2">
      <c r="A262" s="455"/>
      <c r="B262" s="455"/>
      <c r="C262" s="455"/>
      <c r="D262" s="455"/>
      <c r="E262" s="455"/>
      <c r="F262" s="455"/>
    </row>
    <row r="263" spans="1:6" x14ac:dyDescent="0.2">
      <c r="A263" s="455"/>
      <c r="B263" s="455"/>
      <c r="C263" s="455"/>
      <c r="D263" s="455"/>
      <c r="E263" s="455"/>
      <c r="F263" s="455"/>
    </row>
    <row r="264" spans="1:6" x14ac:dyDescent="0.2">
      <c r="A264" s="455"/>
      <c r="B264" s="455"/>
      <c r="C264" s="455"/>
      <c r="D264" s="455"/>
      <c r="E264" s="455"/>
      <c r="F264" s="455"/>
    </row>
    <row r="265" spans="1:6" x14ac:dyDescent="0.2">
      <c r="A265" s="455"/>
      <c r="B265" s="455"/>
      <c r="C265" s="455"/>
      <c r="D265" s="455"/>
      <c r="E265" s="455"/>
      <c r="F265" s="455"/>
    </row>
    <row r="266" spans="1:6" x14ac:dyDescent="0.2">
      <c r="A266" s="455"/>
      <c r="B266" s="455"/>
      <c r="C266" s="455"/>
      <c r="D266" s="455"/>
      <c r="E266" s="455"/>
      <c r="F266" s="455"/>
    </row>
    <row r="267" spans="1:6" x14ac:dyDescent="0.2">
      <c r="A267" s="455"/>
      <c r="B267" s="455"/>
      <c r="C267" s="455"/>
      <c r="D267" s="455"/>
      <c r="E267" s="455"/>
      <c r="F267" s="455"/>
    </row>
    <row r="268" spans="1:6" x14ac:dyDescent="0.2">
      <c r="A268" s="455"/>
      <c r="B268" s="455"/>
      <c r="C268" s="455"/>
      <c r="D268" s="455"/>
      <c r="E268" s="455"/>
      <c r="F268" s="455"/>
    </row>
    <row r="269" spans="1:6" x14ac:dyDescent="0.2">
      <c r="A269" s="455"/>
      <c r="B269" s="455"/>
      <c r="C269" s="455"/>
      <c r="D269" s="455"/>
      <c r="E269" s="455"/>
      <c r="F269" s="455"/>
    </row>
    <row r="270" spans="1:6" x14ac:dyDescent="0.2">
      <c r="A270" s="455"/>
      <c r="B270" s="455"/>
      <c r="C270" s="455"/>
      <c r="D270" s="455"/>
      <c r="E270" s="455"/>
      <c r="F270" s="455"/>
    </row>
    <row r="271" spans="1:6" x14ac:dyDescent="0.2">
      <c r="A271" s="455"/>
      <c r="B271" s="455"/>
      <c r="C271" s="455"/>
      <c r="D271" s="455"/>
      <c r="E271" s="455"/>
      <c r="F271" s="455"/>
    </row>
    <row r="272" spans="1:6" x14ac:dyDescent="0.2">
      <c r="A272" s="455"/>
      <c r="B272" s="455"/>
      <c r="C272" s="455"/>
      <c r="D272" s="455"/>
      <c r="E272" s="455"/>
      <c r="F272" s="455"/>
    </row>
    <row r="273" spans="1:6" x14ac:dyDescent="0.2">
      <c r="A273" s="455"/>
      <c r="B273" s="455"/>
      <c r="C273" s="455"/>
      <c r="D273" s="455"/>
      <c r="E273" s="455"/>
      <c r="F273" s="455"/>
    </row>
    <row r="274" spans="1:6" x14ac:dyDescent="0.2">
      <c r="A274" s="455"/>
      <c r="B274" s="455"/>
      <c r="C274" s="455"/>
      <c r="D274" s="455"/>
      <c r="E274" s="455"/>
      <c r="F274" s="455"/>
    </row>
    <row r="275" spans="1:6" x14ac:dyDescent="0.2">
      <c r="A275" s="455"/>
      <c r="B275" s="455"/>
      <c r="C275" s="455"/>
      <c r="D275" s="455"/>
      <c r="E275" s="455"/>
      <c r="F275" s="455"/>
    </row>
    <row r="276" spans="1:6" x14ac:dyDescent="0.2">
      <c r="A276" s="455"/>
      <c r="B276" s="455"/>
      <c r="C276" s="455"/>
      <c r="D276" s="455"/>
      <c r="E276" s="455"/>
      <c r="F276" s="455"/>
    </row>
    <row r="277" spans="1:6" x14ac:dyDescent="0.2">
      <c r="A277" s="455"/>
      <c r="B277" s="455"/>
      <c r="C277" s="455"/>
      <c r="D277" s="455"/>
      <c r="E277" s="455"/>
      <c r="F277" s="455"/>
    </row>
    <row r="278" spans="1:6" x14ac:dyDescent="0.2">
      <c r="A278" s="455"/>
      <c r="B278" s="455"/>
      <c r="C278" s="455"/>
      <c r="D278" s="455"/>
      <c r="E278" s="455"/>
      <c r="F278" s="455"/>
    </row>
    <row r="279" spans="1:6" x14ac:dyDescent="0.2">
      <c r="A279" s="455"/>
      <c r="B279" s="455"/>
      <c r="C279" s="455"/>
      <c r="D279" s="455"/>
      <c r="E279" s="455"/>
      <c r="F279" s="455"/>
    </row>
    <row r="280" spans="1:6" x14ac:dyDescent="0.2">
      <c r="A280" s="455"/>
      <c r="B280" s="455"/>
      <c r="C280" s="455"/>
      <c r="D280" s="455"/>
      <c r="E280" s="455"/>
      <c r="F280" s="455"/>
    </row>
    <row r="281" spans="1:6" x14ac:dyDescent="0.2">
      <c r="A281" s="455"/>
      <c r="B281" s="455"/>
      <c r="C281" s="455"/>
      <c r="D281" s="455"/>
      <c r="E281" s="455"/>
      <c r="F281" s="455"/>
    </row>
    <row r="282" spans="1:6" x14ac:dyDescent="0.2">
      <c r="A282" s="455"/>
      <c r="B282" s="455"/>
      <c r="C282" s="455"/>
      <c r="D282" s="455"/>
      <c r="E282" s="455"/>
      <c r="F282" s="455"/>
    </row>
    <row r="283" spans="1:6" x14ac:dyDescent="0.2">
      <c r="A283" s="455"/>
      <c r="B283" s="455"/>
      <c r="C283" s="455"/>
      <c r="D283" s="455"/>
      <c r="E283" s="455"/>
      <c r="F283" s="455"/>
    </row>
    <row r="284" spans="1:6" x14ac:dyDescent="0.2">
      <c r="A284" s="455"/>
      <c r="B284" s="455"/>
      <c r="C284" s="455"/>
      <c r="D284" s="455"/>
      <c r="E284" s="455"/>
      <c r="F284" s="455"/>
    </row>
    <row r="285" spans="1:6" x14ac:dyDescent="0.2">
      <c r="A285" s="455"/>
      <c r="B285" s="455"/>
      <c r="C285" s="455"/>
      <c r="D285" s="455"/>
      <c r="E285" s="455"/>
      <c r="F285" s="455"/>
    </row>
    <row r="286" spans="1:6" x14ac:dyDescent="0.2">
      <c r="A286" s="455"/>
      <c r="B286" s="455"/>
      <c r="C286" s="455"/>
      <c r="D286" s="455"/>
      <c r="E286" s="455"/>
      <c r="F286" s="455"/>
    </row>
    <row r="287" spans="1:6" x14ac:dyDescent="0.2">
      <c r="A287" s="455"/>
      <c r="B287" s="455"/>
      <c r="C287" s="455"/>
      <c r="D287" s="455"/>
      <c r="E287" s="455"/>
      <c r="F287" s="455"/>
    </row>
    <row r="288" spans="1:6" x14ac:dyDescent="0.2">
      <c r="A288" s="455"/>
      <c r="B288" s="455"/>
      <c r="C288" s="455"/>
      <c r="D288" s="455"/>
      <c r="E288" s="455"/>
      <c r="F288" s="455"/>
    </row>
    <row r="289" spans="1:6" x14ac:dyDescent="0.2">
      <c r="A289" s="455"/>
      <c r="B289" s="455"/>
      <c r="C289" s="455"/>
      <c r="D289" s="455"/>
      <c r="E289" s="455"/>
      <c r="F289" s="455"/>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4" customWidth="1"/>
    <col min="2" max="2" width="78.75" style="464" customWidth="1"/>
    <col min="3" max="5" width="10.25" style="464"/>
    <col min="6" max="6" width="4.25" style="464" customWidth="1"/>
    <col min="7" max="256" width="10.25" style="464"/>
    <col min="257" max="257" width="1.25" style="464" customWidth="1"/>
    <col min="258" max="258" width="78.75" style="464" customWidth="1"/>
    <col min="259" max="261" width="10.25" style="464"/>
    <col min="262" max="262" width="4.25" style="464" customWidth="1"/>
    <col min="263" max="512" width="10.25" style="464"/>
    <col min="513" max="513" width="1.25" style="464" customWidth="1"/>
    <col min="514" max="514" width="78.75" style="464" customWidth="1"/>
    <col min="515" max="517" width="10.25" style="464"/>
    <col min="518" max="518" width="4.25" style="464" customWidth="1"/>
    <col min="519" max="768" width="10.25" style="464"/>
    <col min="769" max="769" width="1.25" style="464" customWidth="1"/>
    <col min="770" max="770" width="78.75" style="464" customWidth="1"/>
    <col min="771" max="773" width="10.25" style="464"/>
    <col min="774" max="774" width="4.25" style="464" customWidth="1"/>
    <col min="775" max="1024" width="10.25" style="464"/>
    <col min="1025" max="1025" width="1.25" style="464" customWidth="1"/>
    <col min="1026" max="1026" width="78.75" style="464" customWidth="1"/>
    <col min="1027" max="1029" width="10.25" style="464"/>
    <col min="1030" max="1030" width="4.25" style="464" customWidth="1"/>
    <col min="1031" max="1280" width="10.25" style="464"/>
    <col min="1281" max="1281" width="1.25" style="464" customWidth="1"/>
    <col min="1282" max="1282" width="78.75" style="464" customWidth="1"/>
    <col min="1283" max="1285" width="10.25" style="464"/>
    <col min="1286" max="1286" width="4.25" style="464" customWidth="1"/>
    <col min="1287" max="1536" width="10.25" style="464"/>
    <col min="1537" max="1537" width="1.25" style="464" customWidth="1"/>
    <col min="1538" max="1538" width="78.75" style="464" customWidth="1"/>
    <col min="1539" max="1541" width="10.25" style="464"/>
    <col min="1542" max="1542" width="4.25" style="464" customWidth="1"/>
    <col min="1543" max="1792" width="10.25" style="464"/>
    <col min="1793" max="1793" width="1.25" style="464" customWidth="1"/>
    <col min="1794" max="1794" width="78.75" style="464" customWidth="1"/>
    <col min="1795" max="1797" width="10.25" style="464"/>
    <col min="1798" max="1798" width="4.25" style="464" customWidth="1"/>
    <col min="1799" max="2048" width="10.25" style="464"/>
    <col min="2049" max="2049" width="1.25" style="464" customWidth="1"/>
    <col min="2050" max="2050" width="78.75" style="464" customWidth="1"/>
    <col min="2051" max="2053" width="10.25" style="464"/>
    <col min="2054" max="2054" width="4.25" style="464" customWidth="1"/>
    <col min="2055" max="2304" width="10.25" style="464"/>
    <col min="2305" max="2305" width="1.25" style="464" customWidth="1"/>
    <col min="2306" max="2306" width="78.75" style="464" customWidth="1"/>
    <col min="2307" max="2309" width="10.25" style="464"/>
    <col min="2310" max="2310" width="4.25" style="464" customWidth="1"/>
    <col min="2311" max="2560" width="10.25" style="464"/>
    <col min="2561" max="2561" width="1.25" style="464" customWidth="1"/>
    <col min="2562" max="2562" width="78.75" style="464" customWidth="1"/>
    <col min="2563" max="2565" width="10.25" style="464"/>
    <col min="2566" max="2566" width="4.25" style="464" customWidth="1"/>
    <col min="2567" max="2816" width="10.25" style="464"/>
    <col min="2817" max="2817" width="1.25" style="464" customWidth="1"/>
    <col min="2818" max="2818" width="78.75" style="464" customWidth="1"/>
    <col min="2819" max="2821" width="10.25" style="464"/>
    <col min="2822" max="2822" width="4.25" style="464" customWidth="1"/>
    <col min="2823" max="3072" width="10.25" style="464"/>
    <col min="3073" max="3073" width="1.25" style="464" customWidth="1"/>
    <col min="3074" max="3074" width="78.75" style="464" customWidth="1"/>
    <col min="3075" max="3077" width="10.25" style="464"/>
    <col min="3078" max="3078" width="4.25" style="464" customWidth="1"/>
    <col min="3079" max="3328" width="10.25" style="464"/>
    <col min="3329" max="3329" width="1.25" style="464" customWidth="1"/>
    <col min="3330" max="3330" width="78.75" style="464" customWidth="1"/>
    <col min="3331" max="3333" width="10.25" style="464"/>
    <col min="3334" max="3334" width="4.25" style="464" customWidth="1"/>
    <col min="3335" max="3584" width="10.25" style="464"/>
    <col min="3585" max="3585" width="1.25" style="464" customWidth="1"/>
    <col min="3586" max="3586" width="78.75" style="464" customWidth="1"/>
    <col min="3587" max="3589" width="10.25" style="464"/>
    <col min="3590" max="3590" width="4.25" style="464" customWidth="1"/>
    <col min="3591" max="3840" width="10.25" style="464"/>
    <col min="3841" max="3841" width="1.25" style="464" customWidth="1"/>
    <col min="3842" max="3842" width="78.75" style="464" customWidth="1"/>
    <col min="3843" max="3845" width="10.25" style="464"/>
    <col min="3846" max="3846" width="4.25" style="464" customWidth="1"/>
    <col min="3847" max="4096" width="10.25" style="464"/>
    <col min="4097" max="4097" width="1.25" style="464" customWidth="1"/>
    <col min="4098" max="4098" width="78.75" style="464" customWidth="1"/>
    <col min="4099" max="4101" width="10.25" style="464"/>
    <col min="4102" max="4102" width="4.25" style="464" customWidth="1"/>
    <col min="4103" max="4352" width="10.25" style="464"/>
    <col min="4353" max="4353" width="1.25" style="464" customWidth="1"/>
    <col min="4354" max="4354" width="78.75" style="464" customWidth="1"/>
    <col min="4355" max="4357" width="10.25" style="464"/>
    <col min="4358" max="4358" width="4.25" style="464" customWidth="1"/>
    <col min="4359" max="4608" width="10.25" style="464"/>
    <col min="4609" max="4609" width="1.25" style="464" customWidth="1"/>
    <col min="4610" max="4610" width="78.75" style="464" customWidth="1"/>
    <col min="4611" max="4613" width="10.25" style="464"/>
    <col min="4614" max="4614" width="4.25" style="464" customWidth="1"/>
    <col min="4615" max="4864" width="10.25" style="464"/>
    <col min="4865" max="4865" width="1.25" style="464" customWidth="1"/>
    <col min="4866" max="4866" width="78.75" style="464" customWidth="1"/>
    <col min="4867" max="4869" width="10.25" style="464"/>
    <col min="4870" max="4870" width="4.25" style="464" customWidth="1"/>
    <col min="4871" max="5120" width="10.25" style="464"/>
    <col min="5121" max="5121" width="1.25" style="464" customWidth="1"/>
    <col min="5122" max="5122" width="78.75" style="464" customWidth="1"/>
    <col min="5123" max="5125" width="10.25" style="464"/>
    <col min="5126" max="5126" width="4.25" style="464" customWidth="1"/>
    <col min="5127" max="5376" width="10.25" style="464"/>
    <col min="5377" max="5377" width="1.25" style="464" customWidth="1"/>
    <col min="5378" max="5378" width="78.75" style="464" customWidth="1"/>
    <col min="5379" max="5381" width="10.25" style="464"/>
    <col min="5382" max="5382" width="4.25" style="464" customWidth="1"/>
    <col min="5383" max="5632" width="10.25" style="464"/>
    <col min="5633" max="5633" width="1.25" style="464" customWidth="1"/>
    <col min="5634" max="5634" width="78.75" style="464" customWidth="1"/>
    <col min="5635" max="5637" width="10.25" style="464"/>
    <col min="5638" max="5638" width="4.25" style="464" customWidth="1"/>
    <col min="5639" max="5888" width="10.25" style="464"/>
    <col min="5889" max="5889" width="1.25" style="464" customWidth="1"/>
    <col min="5890" max="5890" width="78.75" style="464" customWidth="1"/>
    <col min="5891" max="5893" width="10.25" style="464"/>
    <col min="5894" max="5894" width="4.25" style="464" customWidth="1"/>
    <col min="5895" max="6144" width="10.25" style="464"/>
    <col min="6145" max="6145" width="1.25" style="464" customWidth="1"/>
    <col min="6146" max="6146" width="78.75" style="464" customWidth="1"/>
    <col min="6147" max="6149" width="10.25" style="464"/>
    <col min="6150" max="6150" width="4.25" style="464" customWidth="1"/>
    <col min="6151" max="6400" width="10.25" style="464"/>
    <col min="6401" max="6401" width="1.25" style="464" customWidth="1"/>
    <col min="6402" max="6402" width="78.75" style="464" customWidth="1"/>
    <col min="6403" max="6405" width="10.25" style="464"/>
    <col min="6406" max="6406" width="4.25" style="464" customWidth="1"/>
    <col min="6407" max="6656" width="10.25" style="464"/>
    <col min="6657" max="6657" width="1.25" style="464" customWidth="1"/>
    <col min="6658" max="6658" width="78.75" style="464" customWidth="1"/>
    <col min="6659" max="6661" width="10.25" style="464"/>
    <col min="6662" max="6662" width="4.25" style="464" customWidth="1"/>
    <col min="6663" max="6912" width="10.25" style="464"/>
    <col min="6913" max="6913" width="1.25" style="464" customWidth="1"/>
    <col min="6914" max="6914" width="78.75" style="464" customWidth="1"/>
    <col min="6915" max="6917" width="10.25" style="464"/>
    <col min="6918" max="6918" width="4.25" style="464" customWidth="1"/>
    <col min="6919" max="7168" width="10.25" style="464"/>
    <col min="7169" max="7169" width="1.25" style="464" customWidth="1"/>
    <col min="7170" max="7170" width="78.75" style="464" customWidth="1"/>
    <col min="7171" max="7173" width="10.25" style="464"/>
    <col min="7174" max="7174" width="4.25" style="464" customWidth="1"/>
    <col min="7175" max="7424" width="10.25" style="464"/>
    <col min="7425" max="7425" width="1.25" style="464" customWidth="1"/>
    <col min="7426" max="7426" width="78.75" style="464" customWidth="1"/>
    <col min="7427" max="7429" width="10.25" style="464"/>
    <col min="7430" max="7430" width="4.25" style="464" customWidth="1"/>
    <col min="7431" max="7680" width="10.25" style="464"/>
    <col min="7681" max="7681" width="1.25" style="464" customWidth="1"/>
    <col min="7682" max="7682" width="78.75" style="464" customWidth="1"/>
    <col min="7683" max="7685" width="10.25" style="464"/>
    <col min="7686" max="7686" width="4.25" style="464" customWidth="1"/>
    <col min="7687" max="7936" width="10.25" style="464"/>
    <col min="7937" max="7937" width="1.25" style="464" customWidth="1"/>
    <col min="7938" max="7938" width="78.75" style="464" customWidth="1"/>
    <col min="7939" max="7941" width="10.25" style="464"/>
    <col min="7942" max="7942" width="4.25" style="464" customWidth="1"/>
    <col min="7943" max="8192" width="10.25" style="464"/>
    <col min="8193" max="8193" width="1.25" style="464" customWidth="1"/>
    <col min="8194" max="8194" width="78.75" style="464" customWidth="1"/>
    <col min="8195" max="8197" width="10.25" style="464"/>
    <col min="8198" max="8198" width="4.25" style="464" customWidth="1"/>
    <col min="8199" max="8448" width="10.25" style="464"/>
    <col min="8449" max="8449" width="1.25" style="464" customWidth="1"/>
    <col min="8450" max="8450" width="78.75" style="464" customWidth="1"/>
    <col min="8451" max="8453" width="10.25" style="464"/>
    <col min="8454" max="8454" width="4.25" style="464" customWidth="1"/>
    <col min="8455" max="8704" width="10.25" style="464"/>
    <col min="8705" max="8705" width="1.25" style="464" customWidth="1"/>
    <col min="8706" max="8706" width="78.75" style="464" customWidth="1"/>
    <col min="8707" max="8709" width="10.25" style="464"/>
    <col min="8710" max="8710" width="4.25" style="464" customWidth="1"/>
    <col min="8711" max="8960" width="10.25" style="464"/>
    <col min="8961" max="8961" width="1.25" style="464" customWidth="1"/>
    <col min="8962" max="8962" width="78.75" style="464" customWidth="1"/>
    <col min="8963" max="8965" width="10.25" style="464"/>
    <col min="8966" max="8966" width="4.25" style="464" customWidth="1"/>
    <col min="8967" max="9216" width="10.25" style="464"/>
    <col min="9217" max="9217" width="1.25" style="464" customWidth="1"/>
    <col min="9218" max="9218" width="78.75" style="464" customWidth="1"/>
    <col min="9219" max="9221" width="10.25" style="464"/>
    <col min="9222" max="9222" width="4.25" style="464" customWidth="1"/>
    <col min="9223" max="9472" width="10.25" style="464"/>
    <col min="9473" max="9473" width="1.25" style="464" customWidth="1"/>
    <col min="9474" max="9474" width="78.75" style="464" customWidth="1"/>
    <col min="9475" max="9477" width="10.25" style="464"/>
    <col min="9478" max="9478" width="4.25" style="464" customWidth="1"/>
    <col min="9479" max="9728" width="10.25" style="464"/>
    <col min="9729" max="9729" width="1.25" style="464" customWidth="1"/>
    <col min="9730" max="9730" width="78.75" style="464" customWidth="1"/>
    <col min="9731" max="9733" width="10.25" style="464"/>
    <col min="9734" max="9734" width="4.25" style="464" customWidth="1"/>
    <col min="9735" max="9984" width="10.25" style="464"/>
    <col min="9985" max="9985" width="1.25" style="464" customWidth="1"/>
    <col min="9986" max="9986" width="78.75" style="464" customWidth="1"/>
    <col min="9987" max="9989" width="10.25" style="464"/>
    <col min="9990" max="9990" width="4.25" style="464" customWidth="1"/>
    <col min="9991" max="10240" width="10.25" style="464"/>
    <col min="10241" max="10241" width="1.25" style="464" customWidth="1"/>
    <col min="10242" max="10242" width="78.75" style="464" customWidth="1"/>
    <col min="10243" max="10245" width="10.25" style="464"/>
    <col min="10246" max="10246" width="4.25" style="464" customWidth="1"/>
    <col min="10247" max="10496" width="10.25" style="464"/>
    <col min="10497" max="10497" width="1.25" style="464" customWidth="1"/>
    <col min="10498" max="10498" width="78.75" style="464" customWidth="1"/>
    <col min="10499" max="10501" width="10.25" style="464"/>
    <col min="10502" max="10502" width="4.25" style="464" customWidth="1"/>
    <col min="10503" max="10752" width="10.25" style="464"/>
    <col min="10753" max="10753" width="1.25" style="464" customWidth="1"/>
    <col min="10754" max="10754" width="78.75" style="464" customWidth="1"/>
    <col min="10755" max="10757" width="10.25" style="464"/>
    <col min="10758" max="10758" width="4.25" style="464" customWidth="1"/>
    <col min="10759" max="11008" width="10.25" style="464"/>
    <col min="11009" max="11009" width="1.25" style="464" customWidth="1"/>
    <col min="11010" max="11010" width="78.75" style="464" customWidth="1"/>
    <col min="11011" max="11013" width="10.25" style="464"/>
    <col min="11014" max="11014" width="4.25" style="464" customWidth="1"/>
    <col min="11015" max="11264" width="10.25" style="464"/>
    <col min="11265" max="11265" width="1.25" style="464" customWidth="1"/>
    <col min="11266" max="11266" width="78.75" style="464" customWidth="1"/>
    <col min="11267" max="11269" width="10.25" style="464"/>
    <col min="11270" max="11270" width="4.25" style="464" customWidth="1"/>
    <col min="11271" max="11520" width="10.25" style="464"/>
    <col min="11521" max="11521" width="1.25" style="464" customWidth="1"/>
    <col min="11522" max="11522" width="78.75" style="464" customWidth="1"/>
    <col min="11523" max="11525" width="10.25" style="464"/>
    <col min="11526" max="11526" width="4.25" style="464" customWidth="1"/>
    <col min="11527" max="11776" width="10.25" style="464"/>
    <col min="11777" max="11777" width="1.25" style="464" customWidth="1"/>
    <col min="11778" max="11778" width="78.75" style="464" customWidth="1"/>
    <col min="11779" max="11781" width="10.25" style="464"/>
    <col min="11782" max="11782" width="4.25" style="464" customWidth="1"/>
    <col min="11783" max="12032" width="10.25" style="464"/>
    <col min="12033" max="12033" width="1.25" style="464" customWidth="1"/>
    <col min="12034" max="12034" width="78.75" style="464" customWidth="1"/>
    <col min="12035" max="12037" width="10.25" style="464"/>
    <col min="12038" max="12038" width="4.25" style="464" customWidth="1"/>
    <col min="12039" max="12288" width="10.25" style="464"/>
    <col min="12289" max="12289" width="1.25" style="464" customWidth="1"/>
    <col min="12290" max="12290" width="78.75" style="464" customWidth="1"/>
    <col min="12291" max="12293" width="10.25" style="464"/>
    <col min="12294" max="12294" width="4.25" style="464" customWidth="1"/>
    <col min="12295" max="12544" width="10.25" style="464"/>
    <col min="12545" max="12545" width="1.25" style="464" customWidth="1"/>
    <col min="12546" max="12546" width="78.75" style="464" customWidth="1"/>
    <col min="12547" max="12549" width="10.25" style="464"/>
    <col min="12550" max="12550" width="4.25" style="464" customWidth="1"/>
    <col min="12551" max="12800" width="10.25" style="464"/>
    <col min="12801" max="12801" width="1.25" style="464" customWidth="1"/>
    <col min="12802" max="12802" width="78.75" style="464" customWidth="1"/>
    <col min="12803" max="12805" width="10.25" style="464"/>
    <col min="12806" max="12806" width="4.25" style="464" customWidth="1"/>
    <col min="12807" max="13056" width="10.25" style="464"/>
    <col min="13057" max="13057" width="1.25" style="464" customWidth="1"/>
    <col min="13058" max="13058" width="78.75" style="464" customWidth="1"/>
    <col min="13059" max="13061" width="10.25" style="464"/>
    <col min="13062" max="13062" width="4.25" style="464" customWidth="1"/>
    <col min="13063" max="13312" width="10.25" style="464"/>
    <col min="13313" max="13313" width="1.25" style="464" customWidth="1"/>
    <col min="13314" max="13314" width="78.75" style="464" customWidth="1"/>
    <col min="13315" max="13317" width="10.25" style="464"/>
    <col min="13318" max="13318" width="4.25" style="464" customWidth="1"/>
    <col min="13319" max="13568" width="10.25" style="464"/>
    <col min="13569" max="13569" width="1.25" style="464" customWidth="1"/>
    <col min="13570" max="13570" width="78.75" style="464" customWidth="1"/>
    <col min="13571" max="13573" width="10.25" style="464"/>
    <col min="13574" max="13574" width="4.25" style="464" customWidth="1"/>
    <col min="13575" max="13824" width="10.25" style="464"/>
    <col min="13825" max="13825" width="1.25" style="464" customWidth="1"/>
    <col min="13826" max="13826" width="78.75" style="464" customWidth="1"/>
    <col min="13827" max="13829" width="10.25" style="464"/>
    <col min="13830" max="13830" width="4.25" style="464" customWidth="1"/>
    <col min="13831" max="14080" width="10.25" style="464"/>
    <col min="14081" max="14081" width="1.25" style="464" customWidth="1"/>
    <col min="14082" max="14082" width="78.75" style="464" customWidth="1"/>
    <col min="14083" max="14085" width="10.25" style="464"/>
    <col min="14086" max="14086" width="4.25" style="464" customWidth="1"/>
    <col min="14087" max="14336" width="10.25" style="464"/>
    <col min="14337" max="14337" width="1.25" style="464" customWidth="1"/>
    <col min="14338" max="14338" width="78.75" style="464" customWidth="1"/>
    <col min="14339" max="14341" width="10.25" style="464"/>
    <col min="14342" max="14342" width="4.25" style="464" customWidth="1"/>
    <col min="14343" max="14592" width="10.25" style="464"/>
    <col min="14593" max="14593" width="1.25" style="464" customWidth="1"/>
    <col min="14594" max="14594" width="78.75" style="464" customWidth="1"/>
    <col min="14595" max="14597" width="10.25" style="464"/>
    <col min="14598" max="14598" width="4.25" style="464" customWidth="1"/>
    <col min="14599" max="14848" width="10.25" style="464"/>
    <col min="14849" max="14849" width="1.25" style="464" customWidth="1"/>
    <col min="14850" max="14850" width="78.75" style="464" customWidth="1"/>
    <col min="14851" max="14853" width="10.25" style="464"/>
    <col min="14854" max="14854" width="4.25" style="464" customWidth="1"/>
    <col min="14855" max="15104" width="10.25" style="464"/>
    <col min="15105" max="15105" width="1.25" style="464" customWidth="1"/>
    <col min="15106" max="15106" width="78.75" style="464" customWidth="1"/>
    <col min="15107" max="15109" width="10.25" style="464"/>
    <col min="15110" max="15110" width="4.25" style="464" customWidth="1"/>
    <col min="15111" max="15360" width="10.25" style="464"/>
    <col min="15361" max="15361" width="1.25" style="464" customWidth="1"/>
    <col min="15362" max="15362" width="78.75" style="464" customWidth="1"/>
    <col min="15363" max="15365" width="10.25" style="464"/>
    <col min="15366" max="15366" width="4.25" style="464" customWidth="1"/>
    <col min="15367" max="15616" width="10.25" style="464"/>
    <col min="15617" max="15617" width="1.25" style="464" customWidth="1"/>
    <col min="15618" max="15618" width="78.75" style="464" customWidth="1"/>
    <col min="15619" max="15621" width="10.25" style="464"/>
    <col min="15622" max="15622" width="4.25" style="464" customWidth="1"/>
    <col min="15623" max="15872" width="10.25" style="464"/>
    <col min="15873" max="15873" width="1.25" style="464" customWidth="1"/>
    <col min="15874" max="15874" width="78.75" style="464" customWidth="1"/>
    <col min="15875" max="15877" width="10.25" style="464"/>
    <col min="15878" max="15878" width="4.25" style="464" customWidth="1"/>
    <col min="15879" max="16128" width="10.25" style="464"/>
    <col min="16129" max="16129" width="1.25" style="464" customWidth="1"/>
    <col min="16130" max="16130" width="78.75" style="464" customWidth="1"/>
    <col min="16131" max="16133" width="10.25" style="464"/>
    <col min="16134" max="16134" width="4.25" style="464" customWidth="1"/>
    <col min="16135" max="16384" width="10.25" style="464"/>
  </cols>
  <sheetData>
    <row r="1" spans="1:5" ht="39.75" customHeight="1" x14ac:dyDescent="0.2">
      <c r="A1" s="462"/>
      <c r="B1" s="463" t="s">
        <v>6</v>
      </c>
    </row>
    <row r="2" spans="1:5" ht="25.5" customHeight="1" x14ac:dyDescent="0.2">
      <c r="B2" s="465" t="s">
        <v>422</v>
      </c>
    </row>
    <row r="3" spans="1:5" ht="24.95" customHeight="1" x14ac:dyDescent="0.2">
      <c r="A3" s="466"/>
      <c r="B3" s="467" t="s">
        <v>423</v>
      </c>
    </row>
    <row r="4" spans="1:5" ht="24.75" customHeight="1" x14ac:dyDescent="0.2">
      <c r="A4" s="466"/>
      <c r="B4" s="468"/>
    </row>
    <row r="5" spans="1:5" s="471" customFormat="1" ht="60" x14ac:dyDescent="0.2">
      <c r="A5" s="469"/>
      <c r="B5" s="470" t="s">
        <v>424</v>
      </c>
      <c r="C5" s="469"/>
      <c r="D5" s="469"/>
      <c r="E5" s="469"/>
    </row>
    <row r="6" spans="1:5" s="471" customFormat="1" ht="10.15" customHeight="1" x14ac:dyDescent="0.2">
      <c r="A6" s="469"/>
      <c r="B6" s="470"/>
      <c r="C6" s="469"/>
      <c r="D6" s="469"/>
      <c r="E6" s="469"/>
    </row>
    <row r="7" spans="1:5" ht="96" x14ac:dyDescent="0.2">
      <c r="A7" s="466"/>
      <c r="B7" s="470" t="s">
        <v>425</v>
      </c>
      <c r="C7" s="466"/>
      <c r="D7" s="466"/>
      <c r="E7" s="466"/>
    </row>
    <row r="8" spans="1:5" ht="10.15" customHeight="1" x14ac:dyDescent="0.2">
      <c r="A8" s="466"/>
      <c r="B8" s="466"/>
      <c r="C8" s="466"/>
      <c r="D8" s="466"/>
      <c r="E8" s="466"/>
    </row>
    <row r="9" spans="1:5" ht="204" x14ac:dyDescent="0.2">
      <c r="A9" s="466"/>
      <c r="B9" s="470" t="s">
        <v>426</v>
      </c>
      <c r="C9" s="466"/>
      <c r="D9" s="466"/>
      <c r="E9" s="466"/>
    </row>
    <row r="10" spans="1:5" ht="10.15" customHeight="1" x14ac:dyDescent="0.2">
      <c r="A10" s="466"/>
      <c r="B10" s="472"/>
      <c r="C10" s="466"/>
      <c r="D10" s="466"/>
      <c r="E10" s="466"/>
    </row>
    <row r="11" spans="1:5" ht="36" x14ac:dyDescent="0.2">
      <c r="A11" s="466"/>
      <c r="B11" s="470" t="s">
        <v>427</v>
      </c>
      <c r="C11" s="466"/>
      <c r="D11" s="466"/>
      <c r="E11" s="466"/>
    </row>
    <row r="12" spans="1:5" ht="9" customHeight="1" x14ac:dyDescent="0.2">
      <c r="A12" s="466"/>
      <c r="B12" s="472"/>
      <c r="C12" s="466"/>
      <c r="D12" s="466"/>
      <c r="E12" s="466"/>
    </row>
    <row r="13" spans="1:5" ht="96" x14ac:dyDescent="0.2">
      <c r="A13" s="466"/>
      <c r="B13" s="470" t="s">
        <v>428</v>
      </c>
      <c r="C13" s="466"/>
      <c r="D13" s="466"/>
      <c r="E13" s="466"/>
    </row>
    <row r="14" spans="1:5" ht="9" customHeight="1" x14ac:dyDescent="0.2">
      <c r="A14" s="466"/>
      <c r="B14" s="472"/>
      <c r="C14" s="466"/>
      <c r="D14" s="466"/>
      <c r="E14" s="466"/>
    </row>
    <row r="15" spans="1:5" ht="96" x14ac:dyDescent="0.2">
      <c r="A15" s="466"/>
      <c r="B15" s="470" t="s">
        <v>429</v>
      </c>
      <c r="C15" s="466"/>
      <c r="D15" s="466"/>
      <c r="E15" s="466"/>
    </row>
    <row r="16" spans="1:5" ht="9" customHeight="1" x14ac:dyDescent="0.2">
      <c r="A16" s="466"/>
      <c r="B16" s="472"/>
      <c r="C16" s="466"/>
      <c r="D16" s="466"/>
      <c r="E16" s="466"/>
    </row>
    <row r="17" spans="1:8" ht="120" x14ac:dyDescent="0.2">
      <c r="A17" s="466"/>
      <c r="B17" s="470" t="s">
        <v>430</v>
      </c>
      <c r="C17" s="466"/>
      <c r="D17" s="466"/>
      <c r="E17" s="466"/>
    </row>
    <row r="18" spans="1:8" ht="9" customHeight="1" x14ac:dyDescent="0.2">
      <c r="A18" s="466"/>
      <c r="B18" s="472"/>
      <c r="C18" s="466"/>
      <c r="D18" s="466"/>
      <c r="E18" s="466"/>
    </row>
    <row r="19" spans="1:8" ht="168" x14ac:dyDescent="0.2">
      <c r="A19" s="466"/>
      <c r="B19" s="470" t="s">
        <v>431</v>
      </c>
      <c r="C19" s="466"/>
      <c r="D19" s="466"/>
      <c r="E19" s="466"/>
    </row>
    <row r="20" spans="1:8" ht="9" customHeight="1" x14ac:dyDescent="0.2">
      <c r="A20" s="466"/>
      <c r="B20" s="472"/>
      <c r="C20" s="466"/>
      <c r="D20" s="466"/>
      <c r="E20" s="466"/>
    </row>
    <row r="21" spans="1:8" ht="24" x14ac:dyDescent="0.2">
      <c r="A21" s="466"/>
      <c r="B21" s="470" t="s">
        <v>432</v>
      </c>
      <c r="C21" s="466"/>
      <c r="D21" s="466"/>
      <c r="E21" s="466"/>
    </row>
    <row r="22" spans="1:8" ht="9" customHeight="1" x14ac:dyDescent="0.2">
      <c r="A22" s="466"/>
      <c r="B22" s="472"/>
      <c r="C22" s="466"/>
      <c r="D22" s="466"/>
      <c r="E22" s="466"/>
    </row>
    <row r="23" spans="1:8" ht="96" x14ac:dyDescent="0.2">
      <c r="A23" s="466"/>
      <c r="B23" s="470" t="s">
        <v>433</v>
      </c>
      <c r="C23" s="466"/>
      <c r="D23" s="466"/>
      <c r="E23" s="466"/>
    </row>
    <row r="24" spans="1:8" ht="9" customHeight="1" x14ac:dyDescent="0.2">
      <c r="A24" s="466"/>
      <c r="B24" s="472"/>
      <c r="C24" s="466"/>
      <c r="D24" s="466"/>
      <c r="E24" s="466"/>
    </row>
    <row r="25" spans="1:8" ht="24" x14ac:dyDescent="0.2">
      <c r="A25" s="466"/>
      <c r="B25" s="470" t="s">
        <v>434</v>
      </c>
      <c r="C25" s="466"/>
      <c r="D25" s="466"/>
      <c r="E25" s="466"/>
    </row>
    <row r="26" spans="1:8" ht="24" x14ac:dyDescent="0.2">
      <c r="A26" s="466"/>
      <c r="B26" s="473" t="s">
        <v>435</v>
      </c>
      <c r="C26" s="473"/>
      <c r="D26" s="473"/>
      <c r="E26" s="473"/>
      <c r="F26" s="473"/>
      <c r="G26" s="473"/>
      <c r="H26" s="473"/>
    </row>
    <row r="27" spans="1:8" x14ac:dyDescent="0.2">
      <c r="A27" s="466"/>
      <c r="B27" s="473"/>
      <c r="C27" s="473"/>
      <c r="D27" s="473"/>
      <c r="E27" s="473"/>
      <c r="F27" s="473"/>
      <c r="G27" s="473"/>
      <c r="H27" s="473"/>
    </row>
    <row r="28" spans="1:8" x14ac:dyDescent="0.2">
      <c r="A28" s="466"/>
      <c r="B28" s="466"/>
      <c r="C28" s="466"/>
      <c r="D28" s="466"/>
      <c r="E28" s="466"/>
    </row>
    <row r="29" spans="1:8" x14ac:dyDescent="0.2">
      <c r="A29" s="466"/>
      <c r="B29" s="466"/>
      <c r="C29" s="466"/>
      <c r="D29" s="466"/>
      <c r="E29" s="466"/>
    </row>
    <row r="30" spans="1:8" x14ac:dyDescent="0.2">
      <c r="A30" s="460"/>
      <c r="B30" s="460"/>
      <c r="C30" s="460"/>
      <c r="D30" s="460"/>
      <c r="E30" s="460"/>
    </row>
    <row r="31" spans="1:8" x14ac:dyDescent="0.2">
      <c r="A31" s="466"/>
      <c r="B31" s="466"/>
      <c r="C31" s="466"/>
      <c r="D31" s="466"/>
      <c r="E31" s="466"/>
    </row>
    <row r="32" spans="1:8" x14ac:dyDescent="0.2">
      <c r="A32" s="466"/>
      <c r="B32" s="466"/>
      <c r="C32" s="466"/>
      <c r="D32" s="466"/>
      <c r="E32" s="466"/>
    </row>
    <row r="33" spans="1:9" ht="8.1" customHeight="1" x14ac:dyDescent="0.2">
      <c r="A33" s="466"/>
      <c r="B33" s="466"/>
      <c r="C33" s="466"/>
      <c r="D33" s="466"/>
      <c r="E33" s="466"/>
    </row>
    <row r="34" spans="1:9" ht="13.5" customHeight="1" x14ac:dyDescent="0.2">
      <c r="A34" s="466"/>
      <c r="B34" s="466"/>
      <c r="C34" s="466"/>
      <c r="D34" s="466"/>
      <c r="E34" s="466"/>
    </row>
    <row r="35" spans="1:9" x14ac:dyDescent="0.2">
      <c r="A35" s="466"/>
      <c r="B35" s="466"/>
      <c r="C35" s="466"/>
      <c r="D35" s="466"/>
      <c r="E35" s="466"/>
    </row>
    <row r="36" spans="1:9" x14ac:dyDescent="0.2">
      <c r="A36" s="466"/>
      <c r="B36" s="466"/>
      <c r="C36" s="466"/>
      <c r="D36" s="466"/>
      <c r="E36" s="466"/>
      <c r="I36" s="474"/>
    </row>
    <row r="37" spans="1:9" x14ac:dyDescent="0.2">
      <c r="A37" s="466"/>
      <c r="B37" s="466"/>
      <c r="C37" s="466"/>
      <c r="D37" s="466"/>
      <c r="E37" s="466"/>
    </row>
    <row r="38" spans="1:9" x14ac:dyDescent="0.2">
      <c r="A38" s="466"/>
      <c r="B38" s="466"/>
      <c r="C38" s="466"/>
      <c r="D38" s="466"/>
      <c r="E38" s="466"/>
    </row>
    <row r="39" spans="1:9" x14ac:dyDescent="0.2">
      <c r="A39" s="466"/>
      <c r="B39" s="466"/>
      <c r="C39" s="466"/>
      <c r="D39" s="466"/>
      <c r="E39" s="466"/>
    </row>
    <row r="40" spans="1:9" ht="33" customHeight="1" x14ac:dyDescent="0.2">
      <c r="A40" s="466"/>
      <c r="B40" s="466"/>
      <c r="C40" s="466"/>
      <c r="D40" s="466"/>
      <c r="E40" s="466"/>
    </row>
    <row r="41" spans="1:9" ht="16.5" customHeight="1" x14ac:dyDescent="0.2">
      <c r="A41" s="466"/>
      <c r="B41" s="466"/>
      <c r="C41" s="466"/>
      <c r="D41" s="466"/>
      <c r="E41" s="466"/>
    </row>
    <row r="42" spans="1:9" x14ac:dyDescent="0.2">
      <c r="A42" s="466"/>
      <c r="B42" s="466"/>
      <c r="C42" s="466"/>
      <c r="D42" s="466"/>
      <c r="E42" s="466"/>
    </row>
    <row r="43" spans="1:9" x14ac:dyDescent="0.2">
      <c r="A43" s="466"/>
      <c r="B43" s="466"/>
      <c r="C43" s="466"/>
      <c r="D43" s="466"/>
      <c r="E43" s="466"/>
    </row>
    <row r="44" spans="1:9" x14ac:dyDescent="0.2">
      <c r="A44" s="466"/>
      <c r="B44" s="466"/>
      <c r="C44" s="466"/>
      <c r="D44" s="466"/>
      <c r="E44" s="466"/>
    </row>
    <row r="45" spans="1:9" x14ac:dyDescent="0.2">
      <c r="A45" s="466"/>
      <c r="B45" s="466"/>
      <c r="C45" s="466"/>
      <c r="D45" s="466"/>
      <c r="E45" s="466"/>
    </row>
    <row r="46" spans="1:9" x14ac:dyDescent="0.2">
      <c r="A46" s="466"/>
      <c r="B46" s="466"/>
      <c r="C46" s="466"/>
      <c r="D46" s="466"/>
      <c r="E46" s="466"/>
    </row>
    <row r="47" spans="1:9" x14ac:dyDescent="0.2">
      <c r="A47" s="466"/>
      <c r="B47" s="466"/>
      <c r="C47" s="466"/>
      <c r="D47" s="466"/>
      <c r="E47" s="466"/>
    </row>
    <row r="48" spans="1:9" x14ac:dyDescent="0.2">
      <c r="A48" s="466"/>
      <c r="B48" s="466"/>
      <c r="C48" s="466"/>
      <c r="D48" s="466"/>
      <c r="E48" s="466"/>
    </row>
    <row r="49" spans="1:5" x14ac:dyDescent="0.2">
      <c r="A49" s="466"/>
      <c r="B49" s="466"/>
      <c r="C49" s="466"/>
      <c r="D49" s="466"/>
      <c r="E49" s="466"/>
    </row>
    <row r="50" spans="1:5" x14ac:dyDescent="0.2">
      <c r="A50" s="466"/>
      <c r="B50" s="466"/>
      <c r="C50" s="466"/>
      <c r="D50" s="466"/>
      <c r="E50" s="466"/>
    </row>
    <row r="51" spans="1:5" x14ac:dyDescent="0.2">
      <c r="A51" s="466"/>
      <c r="B51" s="466"/>
      <c r="C51" s="466"/>
      <c r="D51" s="466"/>
      <c r="E51" s="466"/>
    </row>
    <row r="52" spans="1:5" x14ac:dyDescent="0.2">
      <c r="A52" s="466"/>
      <c r="B52" s="466"/>
      <c r="C52" s="466"/>
      <c r="D52" s="466"/>
      <c r="E52" s="466"/>
    </row>
    <row r="53" spans="1:5" x14ac:dyDescent="0.2">
      <c r="A53" s="466"/>
      <c r="B53" s="466"/>
      <c r="C53" s="466"/>
      <c r="D53" s="466"/>
      <c r="E53" s="466"/>
    </row>
    <row r="54" spans="1:5" x14ac:dyDescent="0.2">
      <c r="A54" s="466"/>
      <c r="B54" s="466"/>
      <c r="C54" s="466"/>
      <c r="D54" s="466"/>
      <c r="E54" s="466"/>
    </row>
    <row r="55" spans="1:5" x14ac:dyDescent="0.2">
      <c r="A55" s="466"/>
      <c r="B55" s="466"/>
      <c r="C55" s="466"/>
      <c r="D55" s="466"/>
      <c r="E55" s="466"/>
    </row>
    <row r="56" spans="1:5" x14ac:dyDescent="0.2">
      <c r="A56" s="466"/>
      <c r="B56" s="466"/>
      <c r="C56" s="466"/>
      <c r="D56" s="466"/>
      <c r="E56" s="466"/>
    </row>
    <row r="57" spans="1:5" x14ac:dyDescent="0.2">
      <c r="A57" s="466"/>
      <c r="B57" s="466"/>
      <c r="C57" s="466"/>
      <c r="D57" s="466"/>
      <c r="E57" s="466"/>
    </row>
    <row r="58" spans="1:5" x14ac:dyDescent="0.2">
      <c r="A58" s="466"/>
      <c r="B58" s="466"/>
      <c r="C58" s="466"/>
      <c r="D58" s="466"/>
      <c r="E58" s="466"/>
    </row>
    <row r="59" spans="1:5" x14ac:dyDescent="0.2">
      <c r="A59" s="466"/>
      <c r="B59" s="466"/>
      <c r="C59" s="466"/>
      <c r="D59" s="466"/>
      <c r="E59" s="466"/>
    </row>
    <row r="60" spans="1:5" x14ac:dyDescent="0.2">
      <c r="A60" s="466"/>
      <c r="B60" s="466"/>
      <c r="C60" s="466"/>
      <c r="D60" s="466"/>
      <c r="E60" s="466"/>
    </row>
    <row r="61" spans="1:5" x14ac:dyDescent="0.2">
      <c r="A61" s="466"/>
      <c r="B61" s="466"/>
      <c r="C61" s="466"/>
      <c r="D61" s="466"/>
      <c r="E61" s="466"/>
    </row>
    <row r="62" spans="1:5" x14ac:dyDescent="0.2">
      <c r="A62" s="466"/>
      <c r="B62" s="466"/>
      <c r="C62" s="466"/>
      <c r="D62" s="466"/>
      <c r="E62" s="466"/>
    </row>
    <row r="63" spans="1:5" x14ac:dyDescent="0.2">
      <c r="A63" s="466"/>
      <c r="B63" s="466"/>
      <c r="C63" s="466"/>
      <c r="D63" s="466"/>
      <c r="E63" s="466"/>
    </row>
    <row r="64" spans="1:5" x14ac:dyDescent="0.2">
      <c r="A64" s="466"/>
      <c r="B64" s="466"/>
      <c r="C64" s="466"/>
      <c r="D64" s="466"/>
      <c r="E64" s="466"/>
    </row>
    <row r="65" spans="1:5" x14ac:dyDescent="0.2">
      <c r="A65" s="466"/>
      <c r="B65" s="466"/>
      <c r="C65" s="466"/>
      <c r="D65" s="466"/>
      <c r="E65" s="466"/>
    </row>
    <row r="66" spans="1:5" x14ac:dyDescent="0.2">
      <c r="A66" s="466"/>
      <c r="B66" s="466"/>
      <c r="C66" s="466"/>
      <c r="D66" s="466"/>
      <c r="E66" s="466"/>
    </row>
    <row r="67" spans="1:5" x14ac:dyDescent="0.2">
      <c r="A67" s="466"/>
      <c r="B67" s="466"/>
      <c r="C67" s="466"/>
      <c r="D67" s="466"/>
      <c r="E67" s="466"/>
    </row>
    <row r="68" spans="1:5" x14ac:dyDescent="0.2">
      <c r="A68" s="466"/>
      <c r="B68" s="466"/>
      <c r="C68" s="466"/>
      <c r="D68" s="466"/>
      <c r="E68" s="466"/>
    </row>
    <row r="69" spans="1:5" x14ac:dyDescent="0.2">
      <c r="A69" s="466"/>
      <c r="B69" s="466"/>
      <c r="C69" s="466"/>
      <c r="D69" s="466"/>
      <c r="E69" s="466"/>
    </row>
    <row r="70" spans="1:5" x14ac:dyDescent="0.2">
      <c r="A70" s="466"/>
      <c r="B70" s="466"/>
      <c r="C70" s="466"/>
      <c r="D70" s="466"/>
      <c r="E70" s="466"/>
    </row>
    <row r="71" spans="1:5" x14ac:dyDescent="0.2">
      <c r="A71" s="466"/>
      <c r="B71" s="466"/>
      <c r="C71" s="466"/>
      <c r="D71" s="466"/>
      <c r="E71" s="466"/>
    </row>
    <row r="72" spans="1:5" x14ac:dyDescent="0.2">
      <c r="A72" s="466"/>
      <c r="B72" s="466"/>
      <c r="C72" s="466"/>
      <c r="D72" s="466"/>
      <c r="E72" s="466"/>
    </row>
    <row r="73" spans="1:5" x14ac:dyDescent="0.2">
      <c r="A73" s="466"/>
      <c r="B73" s="466"/>
      <c r="C73" s="466"/>
      <c r="D73" s="466"/>
      <c r="E73" s="466"/>
    </row>
    <row r="74" spans="1:5" x14ac:dyDescent="0.2">
      <c r="A74" s="466"/>
      <c r="B74" s="466"/>
      <c r="C74" s="466"/>
      <c r="D74" s="466"/>
      <c r="E74" s="466"/>
    </row>
    <row r="75" spans="1:5" x14ac:dyDescent="0.2">
      <c r="A75" s="466"/>
      <c r="B75" s="466"/>
      <c r="C75" s="466"/>
      <c r="D75" s="466"/>
      <c r="E75" s="466"/>
    </row>
    <row r="76" spans="1:5" x14ac:dyDescent="0.2">
      <c r="A76" s="466"/>
      <c r="B76" s="466"/>
      <c r="C76" s="466"/>
      <c r="D76" s="466"/>
      <c r="E76" s="466"/>
    </row>
    <row r="77" spans="1:5" x14ac:dyDescent="0.2">
      <c r="A77" s="466"/>
      <c r="B77" s="466"/>
      <c r="C77" s="466"/>
      <c r="D77" s="466"/>
      <c r="E77" s="466"/>
    </row>
    <row r="78" spans="1:5" x14ac:dyDescent="0.2">
      <c r="A78" s="466"/>
      <c r="B78" s="466"/>
      <c r="C78" s="466"/>
      <c r="D78" s="466"/>
      <c r="E78" s="466"/>
    </row>
    <row r="79" spans="1:5" x14ac:dyDescent="0.2">
      <c r="A79" s="466"/>
      <c r="B79" s="466"/>
      <c r="C79" s="466"/>
      <c r="D79" s="466"/>
      <c r="E79" s="466"/>
    </row>
    <row r="80" spans="1:5" x14ac:dyDescent="0.2">
      <c r="A80" s="466"/>
      <c r="B80" s="466"/>
      <c r="C80" s="466"/>
      <c r="D80" s="466"/>
      <c r="E80" s="466"/>
    </row>
    <row r="81" spans="1:5" x14ac:dyDescent="0.2">
      <c r="A81" s="466"/>
      <c r="B81" s="466"/>
      <c r="C81" s="466"/>
      <c r="D81" s="466"/>
      <c r="E81" s="466"/>
    </row>
    <row r="82" spans="1:5" x14ac:dyDescent="0.2">
      <c r="A82" s="466"/>
      <c r="B82" s="466"/>
      <c r="C82" s="466"/>
      <c r="D82" s="466"/>
      <c r="E82" s="466"/>
    </row>
    <row r="83" spans="1:5" x14ac:dyDescent="0.2">
      <c r="A83" s="466"/>
      <c r="B83" s="466"/>
      <c r="C83" s="466"/>
      <c r="D83" s="466"/>
      <c r="E83" s="466"/>
    </row>
    <row r="84" spans="1:5" x14ac:dyDescent="0.2">
      <c r="A84" s="466"/>
      <c r="B84" s="466"/>
      <c r="C84" s="466"/>
      <c r="D84" s="466"/>
      <c r="E84" s="466"/>
    </row>
    <row r="85" spans="1:5" x14ac:dyDescent="0.2">
      <c r="A85" s="466"/>
      <c r="B85" s="466"/>
      <c r="C85" s="466"/>
      <c r="D85" s="466"/>
      <c r="E85" s="466"/>
    </row>
    <row r="86" spans="1:5" x14ac:dyDescent="0.2">
      <c r="A86" s="466"/>
      <c r="B86" s="466"/>
      <c r="C86" s="466"/>
      <c r="D86" s="466"/>
      <c r="E86" s="466"/>
    </row>
    <row r="87" spans="1:5" x14ac:dyDescent="0.2">
      <c r="A87" s="466"/>
      <c r="B87" s="466"/>
      <c r="C87" s="466"/>
      <c r="D87" s="466"/>
      <c r="E87" s="466"/>
    </row>
    <row r="88" spans="1:5" x14ac:dyDescent="0.2">
      <c r="A88" s="466"/>
      <c r="B88" s="466"/>
      <c r="C88" s="466"/>
      <c r="D88" s="466"/>
      <c r="E88" s="466"/>
    </row>
    <row r="89" spans="1:5" x14ac:dyDescent="0.2">
      <c r="A89" s="466"/>
      <c r="B89" s="466"/>
      <c r="C89" s="466"/>
      <c r="D89" s="466"/>
      <c r="E89" s="466"/>
    </row>
    <row r="90" spans="1:5" x14ac:dyDescent="0.2">
      <c r="A90" s="466"/>
      <c r="B90" s="466"/>
      <c r="C90" s="466"/>
      <c r="D90" s="466"/>
      <c r="E90" s="466"/>
    </row>
    <row r="91" spans="1:5" x14ac:dyDescent="0.2">
      <c r="A91" s="466"/>
      <c r="B91" s="466"/>
      <c r="C91" s="466"/>
      <c r="D91" s="466"/>
      <c r="E91" s="466"/>
    </row>
    <row r="92" spans="1:5" x14ac:dyDescent="0.2">
      <c r="A92" s="466"/>
      <c r="B92" s="466"/>
      <c r="C92" s="466"/>
      <c r="D92" s="466"/>
      <c r="E92" s="466"/>
    </row>
    <row r="93" spans="1:5" x14ac:dyDescent="0.2">
      <c r="A93" s="466"/>
      <c r="B93" s="466"/>
      <c r="C93" s="466"/>
      <c r="D93" s="466"/>
      <c r="E93" s="466"/>
    </row>
    <row r="94" spans="1:5" x14ac:dyDescent="0.2">
      <c r="A94" s="466"/>
      <c r="B94" s="466"/>
      <c r="C94" s="466"/>
      <c r="D94" s="466"/>
      <c r="E94" s="466"/>
    </row>
    <row r="95" spans="1:5" x14ac:dyDescent="0.2">
      <c r="A95" s="466"/>
      <c r="B95" s="466"/>
      <c r="C95" s="466"/>
      <c r="D95" s="466"/>
      <c r="E95" s="466"/>
    </row>
    <row r="96" spans="1:5" x14ac:dyDescent="0.2">
      <c r="A96" s="466"/>
      <c r="B96" s="466"/>
      <c r="C96" s="466"/>
      <c r="D96" s="466"/>
      <c r="E96" s="466"/>
    </row>
    <row r="97" spans="1:5" x14ac:dyDescent="0.2">
      <c r="A97" s="466"/>
      <c r="B97" s="466"/>
      <c r="C97" s="466"/>
      <c r="D97" s="466"/>
      <c r="E97" s="466"/>
    </row>
    <row r="98" spans="1:5" x14ac:dyDescent="0.2">
      <c r="A98" s="466"/>
      <c r="B98" s="466"/>
      <c r="C98" s="466"/>
      <c r="D98" s="466"/>
      <c r="E98" s="466"/>
    </row>
    <row r="99" spans="1:5" x14ac:dyDescent="0.2">
      <c r="A99" s="466"/>
      <c r="B99" s="466"/>
      <c r="C99" s="466"/>
      <c r="D99" s="466"/>
      <c r="E99" s="466"/>
    </row>
    <row r="100" spans="1:5" x14ac:dyDescent="0.2">
      <c r="A100" s="466"/>
      <c r="B100" s="466"/>
      <c r="C100" s="466"/>
      <c r="D100" s="466"/>
      <c r="E100" s="466"/>
    </row>
    <row r="101" spans="1:5" x14ac:dyDescent="0.2">
      <c r="A101" s="466"/>
      <c r="B101" s="466"/>
      <c r="C101" s="466"/>
      <c r="D101" s="466"/>
      <c r="E101" s="466"/>
    </row>
    <row r="102" spans="1:5" x14ac:dyDescent="0.2">
      <c r="A102" s="466"/>
      <c r="B102" s="466"/>
      <c r="C102" s="466"/>
      <c r="D102" s="466"/>
      <c r="E102" s="466"/>
    </row>
    <row r="103" spans="1:5" x14ac:dyDescent="0.2">
      <c r="A103" s="466"/>
      <c r="B103" s="466"/>
      <c r="C103" s="466"/>
      <c r="D103" s="466"/>
      <c r="E103" s="466"/>
    </row>
    <row r="104" spans="1:5" x14ac:dyDescent="0.2">
      <c r="A104" s="466"/>
      <c r="B104" s="466"/>
      <c r="C104" s="466"/>
      <c r="D104" s="466"/>
      <c r="E104" s="466"/>
    </row>
    <row r="105" spans="1:5" x14ac:dyDescent="0.2">
      <c r="A105" s="466"/>
      <c r="B105" s="466"/>
      <c r="C105" s="466"/>
      <c r="D105" s="466"/>
      <c r="E105" s="466"/>
    </row>
    <row r="106" spans="1:5" x14ac:dyDescent="0.2">
      <c r="A106" s="466"/>
      <c r="B106" s="466"/>
      <c r="C106" s="466"/>
      <c r="D106" s="466"/>
      <c r="E106" s="466"/>
    </row>
    <row r="107" spans="1:5" x14ac:dyDescent="0.2">
      <c r="A107" s="466"/>
      <c r="B107" s="466"/>
      <c r="C107" s="466"/>
      <c r="D107" s="466"/>
      <c r="E107" s="466"/>
    </row>
    <row r="108" spans="1:5" x14ac:dyDescent="0.2">
      <c r="A108" s="466"/>
      <c r="B108" s="466"/>
      <c r="C108" s="466"/>
      <c r="D108" s="466"/>
      <c r="E108" s="466"/>
    </row>
    <row r="109" spans="1:5" x14ac:dyDescent="0.2">
      <c r="A109" s="466"/>
      <c r="B109" s="466"/>
      <c r="C109" s="466"/>
      <c r="D109" s="466"/>
      <c r="E109" s="466"/>
    </row>
    <row r="110" spans="1:5" x14ac:dyDescent="0.2">
      <c r="A110" s="466"/>
      <c r="B110" s="466"/>
      <c r="C110" s="466"/>
      <c r="D110" s="466"/>
      <c r="E110" s="466"/>
    </row>
    <row r="111" spans="1:5" x14ac:dyDescent="0.2">
      <c r="A111" s="466"/>
      <c r="B111" s="466"/>
      <c r="C111" s="466"/>
      <c r="D111" s="466"/>
      <c r="E111" s="466"/>
    </row>
    <row r="112" spans="1:5" x14ac:dyDescent="0.2">
      <c r="A112" s="466"/>
      <c r="B112" s="466"/>
      <c r="C112" s="466"/>
      <c r="D112" s="466"/>
      <c r="E112" s="466"/>
    </row>
    <row r="113" spans="1:5" x14ac:dyDescent="0.2">
      <c r="A113" s="466"/>
      <c r="B113" s="466"/>
      <c r="C113" s="466"/>
      <c r="D113" s="466"/>
      <c r="E113" s="466"/>
    </row>
    <row r="114" spans="1:5" x14ac:dyDescent="0.2">
      <c r="A114" s="466"/>
      <c r="B114" s="466"/>
      <c r="C114" s="466"/>
      <c r="D114" s="466"/>
      <c r="E114" s="466"/>
    </row>
    <row r="115" spans="1:5" x14ac:dyDescent="0.2">
      <c r="A115" s="466"/>
      <c r="B115" s="466"/>
      <c r="C115" s="466"/>
      <c r="D115" s="466"/>
      <c r="E115" s="466"/>
    </row>
    <row r="116" spans="1:5" x14ac:dyDescent="0.2">
      <c r="A116" s="466"/>
      <c r="B116" s="466"/>
      <c r="C116" s="466"/>
      <c r="D116" s="466"/>
      <c r="E116" s="466"/>
    </row>
    <row r="117" spans="1:5" x14ac:dyDescent="0.2">
      <c r="A117" s="466"/>
      <c r="B117" s="466"/>
      <c r="C117" s="466"/>
      <c r="D117" s="466"/>
      <c r="E117" s="466"/>
    </row>
    <row r="118" spans="1:5" x14ac:dyDescent="0.2">
      <c r="A118" s="466"/>
      <c r="B118" s="466"/>
      <c r="C118" s="466"/>
      <c r="D118" s="466"/>
      <c r="E118" s="466"/>
    </row>
    <row r="119" spans="1:5" x14ac:dyDescent="0.2">
      <c r="A119" s="466"/>
      <c r="B119" s="466"/>
      <c r="C119" s="466"/>
      <c r="D119" s="466"/>
      <c r="E119" s="466"/>
    </row>
    <row r="120" spans="1:5" x14ac:dyDescent="0.2">
      <c r="A120" s="466"/>
      <c r="B120" s="466"/>
      <c r="C120" s="466"/>
      <c r="D120" s="466"/>
      <c r="E120" s="466"/>
    </row>
    <row r="121" spans="1:5" x14ac:dyDescent="0.2">
      <c r="A121" s="466"/>
      <c r="B121" s="466"/>
      <c r="C121" s="466"/>
      <c r="D121" s="466"/>
      <c r="E121" s="466"/>
    </row>
    <row r="122" spans="1:5" x14ac:dyDescent="0.2">
      <c r="A122" s="466"/>
      <c r="B122" s="466"/>
      <c r="C122" s="466"/>
      <c r="D122" s="466"/>
      <c r="E122" s="466"/>
    </row>
    <row r="123" spans="1:5" x14ac:dyDescent="0.2">
      <c r="A123" s="466"/>
      <c r="B123" s="466"/>
      <c r="C123" s="466"/>
      <c r="D123" s="466"/>
      <c r="E123" s="466"/>
    </row>
    <row r="124" spans="1:5" x14ac:dyDescent="0.2">
      <c r="A124" s="466"/>
      <c r="B124" s="466"/>
      <c r="C124" s="466"/>
      <c r="D124" s="466"/>
      <c r="E124" s="466"/>
    </row>
    <row r="125" spans="1:5" x14ac:dyDescent="0.2">
      <c r="A125" s="466"/>
      <c r="B125" s="466"/>
      <c r="C125" s="466"/>
      <c r="D125" s="466"/>
      <c r="E125" s="466"/>
    </row>
    <row r="126" spans="1:5" x14ac:dyDescent="0.2">
      <c r="A126" s="466"/>
      <c r="B126" s="466"/>
      <c r="C126" s="466"/>
      <c r="D126" s="466"/>
      <c r="E126" s="466"/>
    </row>
    <row r="127" spans="1:5" x14ac:dyDescent="0.2">
      <c r="A127" s="466"/>
      <c r="B127" s="466"/>
      <c r="C127" s="466"/>
      <c r="D127" s="466"/>
      <c r="E127" s="466"/>
    </row>
    <row r="128" spans="1:5" x14ac:dyDescent="0.2">
      <c r="A128" s="466"/>
      <c r="B128" s="466"/>
      <c r="C128" s="466"/>
      <c r="D128" s="466"/>
      <c r="E128" s="466"/>
    </row>
    <row r="129" spans="1:5" x14ac:dyDescent="0.2">
      <c r="A129" s="466"/>
      <c r="B129" s="466"/>
      <c r="C129" s="466"/>
      <c r="D129" s="466"/>
      <c r="E129" s="466"/>
    </row>
    <row r="130" spans="1:5" x14ac:dyDescent="0.2">
      <c r="A130" s="466"/>
      <c r="B130" s="466"/>
      <c r="C130" s="466"/>
      <c r="D130" s="466"/>
      <c r="E130" s="466"/>
    </row>
    <row r="131" spans="1:5" x14ac:dyDescent="0.2">
      <c r="A131" s="466"/>
      <c r="B131" s="466"/>
      <c r="C131" s="466"/>
      <c r="D131" s="466"/>
      <c r="E131" s="466"/>
    </row>
    <row r="132" spans="1:5" x14ac:dyDescent="0.2">
      <c r="A132" s="466"/>
      <c r="B132" s="466"/>
      <c r="C132" s="466"/>
      <c r="D132" s="466"/>
      <c r="E132" s="466"/>
    </row>
    <row r="133" spans="1:5" x14ac:dyDescent="0.2">
      <c r="A133" s="466"/>
      <c r="B133" s="466"/>
      <c r="C133" s="466"/>
      <c r="D133" s="466"/>
      <c r="E133" s="466"/>
    </row>
    <row r="134" spans="1:5" x14ac:dyDescent="0.2">
      <c r="A134" s="466"/>
      <c r="B134" s="466"/>
      <c r="C134" s="466"/>
      <c r="D134" s="466"/>
      <c r="E134" s="466"/>
    </row>
    <row r="135" spans="1:5" x14ac:dyDescent="0.2">
      <c r="A135" s="466"/>
      <c r="B135" s="466"/>
      <c r="C135" s="466"/>
      <c r="D135" s="466"/>
      <c r="E135" s="466"/>
    </row>
    <row r="136" spans="1:5" x14ac:dyDescent="0.2">
      <c r="A136" s="466"/>
      <c r="B136" s="466"/>
      <c r="C136" s="466"/>
      <c r="D136" s="466"/>
      <c r="E136" s="466"/>
    </row>
    <row r="137" spans="1:5" x14ac:dyDescent="0.2">
      <c r="A137" s="466"/>
      <c r="B137" s="466"/>
      <c r="C137" s="466"/>
      <c r="D137" s="466"/>
      <c r="E137" s="466"/>
    </row>
    <row r="138" spans="1:5" x14ac:dyDescent="0.2">
      <c r="A138" s="466"/>
      <c r="B138" s="466"/>
      <c r="C138" s="466"/>
      <c r="D138" s="466"/>
      <c r="E138" s="466"/>
    </row>
    <row r="139" spans="1:5" x14ac:dyDescent="0.2">
      <c r="A139" s="466"/>
      <c r="B139" s="466"/>
      <c r="C139" s="466"/>
      <c r="D139" s="466"/>
      <c r="E139" s="466"/>
    </row>
    <row r="140" spans="1:5" x14ac:dyDescent="0.2">
      <c r="A140" s="466"/>
      <c r="B140" s="466"/>
      <c r="C140" s="466"/>
      <c r="D140" s="466"/>
      <c r="E140" s="466"/>
    </row>
    <row r="141" spans="1:5" x14ac:dyDescent="0.2">
      <c r="A141" s="466"/>
      <c r="B141" s="466"/>
      <c r="C141" s="466"/>
      <c r="D141" s="466"/>
      <c r="E141" s="466"/>
    </row>
    <row r="142" spans="1:5" x14ac:dyDescent="0.2">
      <c r="A142" s="466"/>
      <c r="B142" s="466"/>
      <c r="C142" s="466"/>
      <c r="D142" s="466"/>
      <c r="E142" s="466"/>
    </row>
    <row r="143" spans="1:5" x14ac:dyDescent="0.2">
      <c r="A143" s="466"/>
      <c r="B143" s="466"/>
      <c r="C143" s="466"/>
      <c r="D143" s="466"/>
      <c r="E143" s="466"/>
    </row>
    <row r="144" spans="1:5" x14ac:dyDescent="0.2">
      <c r="A144" s="466"/>
      <c r="B144" s="466"/>
      <c r="C144" s="466"/>
      <c r="D144" s="466"/>
      <c r="E144" s="466"/>
    </row>
    <row r="145" spans="1:5" x14ac:dyDescent="0.2">
      <c r="A145" s="466"/>
      <c r="B145" s="466"/>
      <c r="C145" s="466"/>
      <c r="D145" s="466"/>
      <c r="E145" s="466"/>
    </row>
    <row r="146" spans="1:5" x14ac:dyDescent="0.2">
      <c r="A146" s="466"/>
      <c r="B146" s="466"/>
      <c r="C146" s="466"/>
      <c r="D146" s="466"/>
      <c r="E146" s="466"/>
    </row>
    <row r="147" spans="1:5" x14ac:dyDescent="0.2">
      <c r="A147" s="466"/>
      <c r="B147" s="466"/>
      <c r="C147" s="466"/>
      <c r="D147" s="466"/>
      <c r="E147" s="466"/>
    </row>
    <row r="148" spans="1:5" x14ac:dyDescent="0.2">
      <c r="A148" s="466"/>
      <c r="B148" s="466"/>
      <c r="C148" s="466"/>
      <c r="D148" s="466"/>
      <c r="E148" s="466"/>
    </row>
    <row r="149" spans="1:5" x14ac:dyDescent="0.2">
      <c r="A149" s="466"/>
      <c r="B149" s="466"/>
      <c r="C149" s="466"/>
      <c r="D149" s="466"/>
      <c r="E149" s="466"/>
    </row>
    <row r="150" spans="1:5" x14ac:dyDescent="0.2">
      <c r="A150" s="466"/>
      <c r="B150" s="466"/>
      <c r="C150" s="466"/>
      <c r="D150" s="466"/>
      <c r="E150" s="466"/>
    </row>
    <row r="151" spans="1:5" x14ac:dyDescent="0.2">
      <c r="A151" s="466"/>
      <c r="B151" s="466"/>
      <c r="C151" s="466"/>
      <c r="D151" s="466"/>
      <c r="E151" s="466"/>
    </row>
    <row r="152" spans="1:5" x14ac:dyDescent="0.2">
      <c r="A152" s="466"/>
      <c r="B152" s="466"/>
      <c r="C152" s="466"/>
      <c r="D152" s="466"/>
      <c r="E152" s="466"/>
    </row>
    <row r="153" spans="1:5" x14ac:dyDescent="0.2">
      <c r="A153" s="466"/>
      <c r="B153" s="466"/>
      <c r="C153" s="466"/>
      <c r="D153" s="466"/>
      <c r="E153" s="466"/>
    </row>
    <row r="154" spans="1:5" x14ac:dyDescent="0.2">
      <c r="A154" s="466"/>
      <c r="B154" s="466"/>
      <c r="C154" s="466"/>
      <c r="D154" s="466"/>
      <c r="E154" s="466"/>
    </row>
    <row r="155" spans="1:5" x14ac:dyDescent="0.2">
      <c r="A155" s="466"/>
      <c r="B155" s="466"/>
      <c r="C155" s="466"/>
      <c r="D155" s="466"/>
      <c r="E155" s="466"/>
    </row>
    <row r="156" spans="1:5" x14ac:dyDescent="0.2">
      <c r="A156" s="466"/>
      <c r="B156" s="466"/>
      <c r="C156" s="466"/>
      <c r="D156" s="466"/>
      <c r="E156" s="466"/>
    </row>
    <row r="157" spans="1:5" x14ac:dyDescent="0.2">
      <c r="A157" s="466"/>
      <c r="B157" s="466"/>
      <c r="C157" s="466"/>
      <c r="D157" s="466"/>
      <c r="E157" s="466"/>
    </row>
    <row r="158" spans="1:5" x14ac:dyDescent="0.2">
      <c r="A158" s="466"/>
      <c r="B158" s="466"/>
      <c r="C158" s="466"/>
      <c r="D158" s="466"/>
      <c r="E158" s="466"/>
    </row>
    <row r="159" spans="1:5" x14ac:dyDescent="0.2">
      <c r="A159" s="466"/>
      <c r="B159" s="466"/>
      <c r="C159" s="466"/>
      <c r="D159" s="466"/>
      <c r="E159" s="466"/>
    </row>
    <row r="160" spans="1:5" x14ac:dyDescent="0.2">
      <c r="A160" s="466"/>
      <c r="B160" s="466"/>
      <c r="C160" s="466"/>
      <c r="D160" s="466"/>
      <c r="E160" s="466"/>
    </row>
    <row r="161" spans="1:5" x14ac:dyDescent="0.2">
      <c r="A161" s="466"/>
      <c r="B161" s="466"/>
      <c r="C161" s="466"/>
      <c r="D161" s="466"/>
      <c r="E161" s="466"/>
    </row>
    <row r="162" spans="1:5" x14ac:dyDescent="0.2">
      <c r="A162" s="466"/>
      <c r="B162" s="466"/>
      <c r="C162" s="466"/>
      <c r="D162" s="466"/>
      <c r="E162" s="466"/>
    </row>
    <row r="163" spans="1:5" x14ac:dyDescent="0.2">
      <c r="A163" s="466"/>
      <c r="B163" s="466"/>
      <c r="C163" s="466"/>
      <c r="D163" s="466"/>
      <c r="E163" s="466"/>
    </row>
    <row r="164" spans="1:5" x14ac:dyDescent="0.2">
      <c r="A164" s="466"/>
      <c r="B164" s="466"/>
      <c r="C164" s="466"/>
      <c r="D164" s="466"/>
      <c r="E164" s="466"/>
    </row>
    <row r="165" spans="1:5" x14ac:dyDescent="0.2">
      <c r="A165" s="466"/>
      <c r="B165" s="466"/>
      <c r="C165" s="466"/>
      <c r="D165" s="466"/>
      <c r="E165" s="466"/>
    </row>
    <row r="166" spans="1:5" x14ac:dyDescent="0.2">
      <c r="A166" s="466"/>
      <c r="B166" s="466"/>
      <c r="C166" s="466"/>
      <c r="D166" s="466"/>
      <c r="E166" s="466"/>
    </row>
    <row r="167" spans="1:5" x14ac:dyDescent="0.2">
      <c r="A167" s="466"/>
      <c r="B167" s="466"/>
      <c r="C167" s="466"/>
      <c r="D167" s="466"/>
      <c r="E167" s="466"/>
    </row>
    <row r="168" spans="1:5" x14ac:dyDescent="0.2">
      <c r="A168" s="466"/>
      <c r="B168" s="466"/>
      <c r="C168" s="466"/>
      <c r="D168" s="466"/>
      <c r="E168" s="466"/>
    </row>
    <row r="169" spans="1:5" x14ac:dyDescent="0.2">
      <c r="A169" s="466"/>
      <c r="B169" s="466"/>
      <c r="C169" s="466"/>
      <c r="D169" s="466"/>
      <c r="E169" s="466"/>
    </row>
    <row r="170" spans="1:5" x14ac:dyDescent="0.2">
      <c r="A170" s="466"/>
      <c r="B170" s="466"/>
      <c r="C170" s="466"/>
      <c r="D170" s="466"/>
      <c r="E170" s="466"/>
    </row>
    <row r="171" spans="1:5" x14ac:dyDescent="0.2">
      <c r="A171" s="466"/>
      <c r="B171" s="466"/>
      <c r="C171" s="466"/>
      <c r="D171" s="466"/>
      <c r="E171" s="466"/>
    </row>
    <row r="172" spans="1:5" x14ac:dyDescent="0.2">
      <c r="A172" s="466"/>
      <c r="B172" s="466"/>
      <c r="C172" s="466"/>
      <c r="D172" s="466"/>
      <c r="E172" s="466"/>
    </row>
    <row r="173" spans="1:5" x14ac:dyDescent="0.2">
      <c r="A173" s="466"/>
      <c r="B173" s="466"/>
      <c r="C173" s="466"/>
      <c r="D173" s="466"/>
      <c r="E173" s="466"/>
    </row>
    <row r="174" spans="1:5" x14ac:dyDescent="0.2">
      <c r="A174" s="466"/>
      <c r="B174" s="466"/>
      <c r="C174" s="466"/>
      <c r="D174" s="466"/>
      <c r="E174" s="466"/>
    </row>
    <row r="175" spans="1:5" x14ac:dyDescent="0.2">
      <c r="A175" s="466"/>
      <c r="B175" s="466"/>
      <c r="C175" s="466"/>
      <c r="D175" s="466"/>
      <c r="E175" s="466"/>
    </row>
    <row r="176" spans="1:5" x14ac:dyDescent="0.2">
      <c r="A176" s="466"/>
      <c r="B176" s="466"/>
      <c r="C176" s="466"/>
      <c r="D176" s="466"/>
      <c r="E176" s="466"/>
    </row>
    <row r="177" spans="1:5" x14ac:dyDescent="0.2">
      <c r="A177" s="466"/>
      <c r="B177" s="466"/>
      <c r="C177" s="466"/>
      <c r="D177" s="466"/>
      <c r="E177" s="466"/>
    </row>
    <row r="178" spans="1:5" x14ac:dyDescent="0.2">
      <c r="A178" s="466"/>
      <c r="B178" s="466"/>
      <c r="C178" s="466"/>
      <c r="D178" s="466"/>
      <c r="E178" s="466"/>
    </row>
    <row r="179" spans="1:5" x14ac:dyDescent="0.2">
      <c r="A179" s="466"/>
      <c r="B179" s="466"/>
      <c r="C179" s="466"/>
      <c r="D179" s="466"/>
      <c r="E179" s="466"/>
    </row>
    <row r="180" spans="1:5" x14ac:dyDescent="0.2">
      <c r="A180" s="466"/>
      <c r="B180" s="466"/>
      <c r="C180" s="466"/>
      <c r="D180" s="466"/>
      <c r="E180" s="466"/>
    </row>
    <row r="181" spans="1:5" x14ac:dyDescent="0.2">
      <c r="A181" s="466"/>
      <c r="B181" s="466"/>
      <c r="C181" s="466"/>
      <c r="D181" s="466"/>
      <c r="E181" s="466"/>
    </row>
    <row r="182" spans="1:5" x14ac:dyDescent="0.2">
      <c r="A182" s="466"/>
      <c r="B182" s="466"/>
      <c r="C182" s="466"/>
      <c r="D182" s="466"/>
      <c r="E182" s="466"/>
    </row>
    <row r="183" spans="1:5" x14ac:dyDescent="0.2">
      <c r="A183" s="466"/>
      <c r="B183" s="466"/>
      <c r="C183" s="466"/>
      <c r="D183" s="466"/>
      <c r="E183" s="466"/>
    </row>
    <row r="184" spans="1:5" x14ac:dyDescent="0.2">
      <c r="A184" s="466"/>
      <c r="B184" s="466"/>
      <c r="C184" s="466"/>
      <c r="D184" s="466"/>
      <c r="E184" s="466"/>
    </row>
    <row r="185" spans="1:5" x14ac:dyDescent="0.2">
      <c r="A185" s="466"/>
      <c r="B185" s="466"/>
      <c r="C185" s="466"/>
      <c r="D185" s="466"/>
      <c r="E185" s="466"/>
    </row>
    <row r="186" spans="1:5" x14ac:dyDescent="0.2">
      <c r="A186" s="466"/>
      <c r="B186" s="466"/>
      <c r="C186" s="466"/>
      <c r="D186" s="466"/>
      <c r="E186" s="466"/>
    </row>
    <row r="187" spans="1:5" x14ac:dyDescent="0.2">
      <c r="A187" s="466"/>
      <c r="B187" s="466"/>
      <c r="C187" s="466"/>
      <c r="D187" s="466"/>
      <c r="E187" s="466"/>
    </row>
    <row r="188" spans="1:5" x14ac:dyDescent="0.2">
      <c r="A188" s="466"/>
      <c r="B188" s="466"/>
      <c r="C188" s="466"/>
      <c r="D188" s="466"/>
      <c r="E188" s="466"/>
    </row>
    <row r="189" spans="1:5" x14ac:dyDescent="0.2">
      <c r="A189" s="466"/>
      <c r="B189" s="466"/>
      <c r="C189" s="466"/>
      <c r="D189" s="466"/>
      <c r="E189" s="466"/>
    </row>
    <row r="190" spans="1:5" x14ac:dyDescent="0.2">
      <c r="A190" s="466"/>
      <c r="B190" s="466"/>
      <c r="C190" s="466"/>
      <c r="D190" s="466"/>
      <c r="E190" s="466"/>
    </row>
    <row r="191" spans="1:5" x14ac:dyDescent="0.2">
      <c r="A191" s="466"/>
      <c r="B191" s="466"/>
      <c r="C191" s="466"/>
      <c r="D191" s="466"/>
      <c r="E191" s="466"/>
    </row>
    <row r="192" spans="1:5" x14ac:dyDescent="0.2">
      <c r="A192" s="466"/>
      <c r="B192" s="466"/>
      <c r="C192" s="466"/>
      <c r="D192" s="466"/>
      <c r="E192" s="466"/>
    </row>
    <row r="193" spans="1:5" x14ac:dyDescent="0.2">
      <c r="A193" s="466"/>
      <c r="B193" s="466"/>
      <c r="C193" s="466"/>
      <c r="D193" s="466"/>
      <c r="E193" s="466"/>
    </row>
    <row r="194" spans="1:5" x14ac:dyDescent="0.2">
      <c r="A194" s="466"/>
      <c r="B194" s="466"/>
      <c r="C194" s="466"/>
      <c r="D194" s="466"/>
      <c r="E194" s="466"/>
    </row>
    <row r="195" spans="1:5" x14ac:dyDescent="0.2">
      <c r="A195" s="466"/>
      <c r="B195" s="466"/>
      <c r="C195" s="466"/>
      <c r="D195" s="466"/>
      <c r="E195" s="466"/>
    </row>
    <row r="196" spans="1:5" x14ac:dyDescent="0.2">
      <c r="A196" s="466"/>
      <c r="B196" s="466"/>
      <c r="C196" s="466"/>
      <c r="D196" s="466"/>
      <c r="E196" s="466"/>
    </row>
    <row r="197" spans="1:5" x14ac:dyDescent="0.2">
      <c r="A197" s="466"/>
      <c r="B197" s="466"/>
      <c r="C197" s="466"/>
      <c r="D197" s="466"/>
      <c r="E197" s="466"/>
    </row>
    <row r="198" spans="1:5" x14ac:dyDescent="0.2">
      <c r="A198" s="466"/>
      <c r="B198" s="466"/>
      <c r="C198" s="466"/>
      <c r="D198" s="466"/>
      <c r="E198" s="466"/>
    </row>
    <row r="199" spans="1:5" x14ac:dyDescent="0.2">
      <c r="A199" s="466"/>
      <c r="B199" s="466"/>
      <c r="C199" s="466"/>
      <c r="D199" s="466"/>
      <c r="E199" s="466"/>
    </row>
    <row r="200" spans="1:5" x14ac:dyDescent="0.2">
      <c r="A200" s="466"/>
      <c r="B200" s="466"/>
      <c r="C200" s="466"/>
      <c r="D200" s="466"/>
      <c r="E200" s="466"/>
    </row>
    <row r="201" spans="1:5" x14ac:dyDescent="0.2">
      <c r="A201" s="466"/>
      <c r="B201" s="466"/>
      <c r="C201" s="466"/>
      <c r="D201" s="466"/>
      <c r="E201" s="466"/>
    </row>
    <row r="202" spans="1:5" x14ac:dyDescent="0.2">
      <c r="A202" s="466"/>
      <c r="B202" s="466"/>
      <c r="C202" s="466"/>
      <c r="D202" s="466"/>
      <c r="E202" s="466"/>
    </row>
    <row r="203" spans="1:5" x14ac:dyDescent="0.2">
      <c r="A203" s="466"/>
      <c r="B203" s="466"/>
      <c r="C203" s="466"/>
      <c r="D203" s="466"/>
      <c r="E203" s="466"/>
    </row>
    <row r="204" spans="1:5" x14ac:dyDescent="0.2">
      <c r="A204" s="466"/>
      <c r="B204" s="466"/>
      <c r="C204" s="466"/>
      <c r="D204" s="466"/>
      <c r="E204" s="466"/>
    </row>
    <row r="205" spans="1:5" x14ac:dyDescent="0.2">
      <c r="A205" s="466"/>
      <c r="B205" s="466"/>
      <c r="C205" s="466"/>
      <c r="D205" s="466"/>
      <c r="E205" s="466"/>
    </row>
    <row r="206" spans="1:5" x14ac:dyDescent="0.2">
      <c r="A206" s="466"/>
      <c r="B206" s="466"/>
      <c r="C206" s="466"/>
      <c r="D206" s="466"/>
      <c r="E206" s="466"/>
    </row>
    <row r="207" spans="1:5" x14ac:dyDescent="0.2">
      <c r="A207" s="466"/>
      <c r="B207" s="466"/>
      <c r="C207" s="466"/>
      <c r="D207" s="466"/>
      <c r="E207" s="466"/>
    </row>
    <row r="208" spans="1:5" x14ac:dyDescent="0.2">
      <c r="A208" s="466"/>
      <c r="B208" s="466"/>
      <c r="C208" s="466"/>
      <c r="D208" s="466"/>
      <c r="E208" s="466"/>
    </row>
    <row r="209" spans="1:5" x14ac:dyDescent="0.2">
      <c r="A209" s="466"/>
      <c r="B209" s="466"/>
      <c r="C209" s="466"/>
      <c r="D209" s="466"/>
      <c r="E209" s="466"/>
    </row>
    <row r="210" spans="1:5" x14ac:dyDescent="0.2">
      <c r="A210" s="466"/>
      <c r="B210" s="466"/>
      <c r="C210" s="466"/>
      <c r="D210" s="466"/>
      <c r="E210" s="466"/>
    </row>
    <row r="211" spans="1:5" x14ac:dyDescent="0.2">
      <c r="A211" s="466"/>
      <c r="B211" s="466"/>
      <c r="C211" s="466"/>
      <c r="D211" s="466"/>
      <c r="E211" s="466"/>
    </row>
    <row r="212" spans="1:5" x14ac:dyDescent="0.2">
      <c r="A212" s="466"/>
      <c r="B212" s="466"/>
      <c r="C212" s="466"/>
      <c r="D212" s="466"/>
      <c r="E212" s="466"/>
    </row>
    <row r="213" spans="1:5" x14ac:dyDescent="0.2">
      <c r="A213" s="466"/>
      <c r="B213" s="466"/>
      <c r="C213" s="466"/>
      <c r="D213" s="466"/>
      <c r="E213" s="466"/>
    </row>
    <row r="214" spans="1:5" x14ac:dyDescent="0.2">
      <c r="A214" s="466"/>
      <c r="B214" s="466"/>
      <c r="C214" s="466"/>
      <c r="D214" s="466"/>
      <c r="E214" s="466"/>
    </row>
    <row r="215" spans="1:5" x14ac:dyDescent="0.2">
      <c r="A215" s="466"/>
      <c r="B215" s="466"/>
      <c r="C215" s="466"/>
      <c r="D215" s="466"/>
      <c r="E215" s="466"/>
    </row>
    <row r="216" spans="1:5" x14ac:dyDescent="0.2">
      <c r="A216" s="466"/>
      <c r="B216" s="466"/>
      <c r="C216" s="466"/>
      <c r="D216" s="466"/>
      <c r="E216" s="466"/>
    </row>
    <row r="217" spans="1:5" x14ac:dyDescent="0.2">
      <c r="A217" s="466"/>
      <c r="B217" s="466"/>
      <c r="C217" s="466"/>
      <c r="D217" s="466"/>
      <c r="E217" s="466"/>
    </row>
    <row r="218" spans="1:5" x14ac:dyDescent="0.2">
      <c r="A218" s="466"/>
      <c r="B218" s="466"/>
      <c r="C218" s="466"/>
      <c r="D218" s="466"/>
      <c r="E218" s="466"/>
    </row>
    <row r="219" spans="1:5" x14ac:dyDescent="0.2">
      <c r="A219" s="466"/>
      <c r="B219" s="466"/>
      <c r="C219" s="466"/>
      <c r="D219" s="466"/>
      <c r="E219" s="466"/>
    </row>
    <row r="220" spans="1:5" x14ac:dyDescent="0.2">
      <c r="A220" s="466"/>
      <c r="B220" s="466"/>
      <c r="C220" s="466"/>
      <c r="D220" s="466"/>
      <c r="E220" s="466"/>
    </row>
    <row r="221" spans="1:5" x14ac:dyDescent="0.2">
      <c r="A221" s="466"/>
      <c r="B221" s="466"/>
      <c r="C221" s="466"/>
      <c r="D221" s="466"/>
      <c r="E221" s="466"/>
    </row>
    <row r="222" spans="1:5" x14ac:dyDescent="0.2">
      <c r="A222" s="466"/>
      <c r="B222" s="466"/>
      <c r="C222" s="466"/>
      <c r="D222" s="466"/>
      <c r="E222" s="466"/>
    </row>
    <row r="223" spans="1:5" x14ac:dyDescent="0.2">
      <c r="A223" s="466"/>
      <c r="B223" s="466"/>
      <c r="C223" s="466"/>
      <c r="D223" s="466"/>
      <c r="E223" s="466"/>
    </row>
    <row r="224" spans="1:5" x14ac:dyDescent="0.2">
      <c r="A224" s="466"/>
      <c r="B224" s="466"/>
      <c r="C224" s="466"/>
      <c r="D224" s="466"/>
      <c r="E224" s="466"/>
    </row>
    <row r="225" spans="1:5" x14ac:dyDescent="0.2">
      <c r="A225" s="466"/>
      <c r="B225" s="466"/>
      <c r="C225" s="466"/>
      <c r="D225" s="466"/>
      <c r="E225" s="466"/>
    </row>
    <row r="226" spans="1:5" x14ac:dyDescent="0.2">
      <c r="A226" s="466"/>
      <c r="B226" s="466"/>
      <c r="C226" s="466"/>
      <c r="D226" s="466"/>
      <c r="E226" s="466"/>
    </row>
    <row r="227" spans="1:5" x14ac:dyDescent="0.2">
      <c r="A227" s="466"/>
      <c r="B227" s="466"/>
      <c r="C227" s="466"/>
      <c r="D227" s="466"/>
      <c r="E227" s="466"/>
    </row>
    <row r="228" spans="1:5" x14ac:dyDescent="0.2">
      <c r="A228" s="466"/>
      <c r="B228" s="466"/>
      <c r="C228" s="466"/>
      <c r="D228" s="466"/>
      <c r="E228" s="466"/>
    </row>
    <row r="229" spans="1:5" x14ac:dyDescent="0.2">
      <c r="A229" s="466"/>
      <c r="B229" s="466"/>
      <c r="C229" s="466"/>
      <c r="D229" s="466"/>
      <c r="E229" s="466"/>
    </row>
    <row r="230" spans="1:5" x14ac:dyDescent="0.2">
      <c r="A230" s="466"/>
      <c r="B230" s="466"/>
      <c r="C230" s="466"/>
      <c r="D230" s="466"/>
      <c r="E230" s="466"/>
    </row>
    <row r="231" spans="1:5" x14ac:dyDescent="0.2">
      <c r="A231" s="466"/>
      <c r="B231" s="466"/>
      <c r="C231" s="466"/>
      <c r="D231" s="466"/>
      <c r="E231" s="466"/>
    </row>
    <row r="232" spans="1:5" x14ac:dyDescent="0.2">
      <c r="A232" s="466"/>
      <c r="B232" s="466"/>
      <c r="C232" s="466"/>
      <c r="D232" s="466"/>
      <c r="E232" s="466"/>
    </row>
    <row r="233" spans="1:5" x14ac:dyDescent="0.2">
      <c r="A233" s="466"/>
      <c r="B233" s="466"/>
      <c r="C233" s="466"/>
      <c r="D233" s="466"/>
      <c r="E233" s="466"/>
    </row>
    <row r="234" spans="1:5" x14ac:dyDescent="0.2">
      <c r="A234" s="466"/>
      <c r="B234" s="466"/>
      <c r="C234" s="466"/>
      <c r="D234" s="466"/>
      <c r="E234" s="466"/>
    </row>
    <row r="235" spans="1:5" x14ac:dyDescent="0.2">
      <c r="A235" s="466"/>
      <c r="B235" s="466"/>
      <c r="C235" s="466"/>
      <c r="D235" s="466"/>
      <c r="E235" s="466"/>
    </row>
    <row r="236" spans="1:5" x14ac:dyDescent="0.2">
      <c r="A236" s="466"/>
      <c r="B236" s="466"/>
      <c r="C236" s="466"/>
      <c r="D236" s="466"/>
      <c r="E236" s="466"/>
    </row>
    <row r="237" spans="1:5" x14ac:dyDescent="0.2">
      <c r="A237" s="466"/>
      <c r="B237" s="466"/>
      <c r="C237" s="466"/>
      <c r="D237" s="466"/>
      <c r="E237" s="466"/>
    </row>
    <row r="238" spans="1:5" x14ac:dyDescent="0.2">
      <c r="A238" s="466"/>
      <c r="B238" s="466"/>
      <c r="C238" s="466"/>
      <c r="D238" s="466"/>
      <c r="E238" s="466"/>
    </row>
    <row r="239" spans="1:5" x14ac:dyDescent="0.2">
      <c r="A239" s="466"/>
      <c r="B239" s="466"/>
      <c r="C239" s="466"/>
      <c r="D239" s="466"/>
      <c r="E239" s="466"/>
    </row>
    <row r="240" spans="1:5" x14ac:dyDescent="0.2">
      <c r="A240" s="466"/>
      <c r="B240" s="466"/>
      <c r="C240" s="466"/>
      <c r="D240" s="466"/>
      <c r="E240" s="466"/>
    </row>
    <row r="241" spans="1:5" x14ac:dyDescent="0.2">
      <c r="A241" s="466"/>
      <c r="B241" s="466"/>
      <c r="C241" s="466"/>
      <c r="D241" s="466"/>
      <c r="E241" s="466"/>
    </row>
    <row r="242" spans="1:5" x14ac:dyDescent="0.2">
      <c r="A242" s="466"/>
      <c r="B242" s="466"/>
      <c r="C242" s="466"/>
      <c r="D242" s="466"/>
      <c r="E242" s="466"/>
    </row>
    <row r="243" spans="1:5" x14ac:dyDescent="0.2">
      <c r="A243" s="466"/>
      <c r="B243" s="466"/>
      <c r="C243" s="466"/>
      <c r="D243" s="466"/>
      <c r="E243" s="466"/>
    </row>
    <row r="244" spans="1:5" x14ac:dyDescent="0.2">
      <c r="A244" s="466"/>
      <c r="B244" s="466"/>
      <c r="C244" s="466"/>
      <c r="D244" s="466"/>
      <c r="E244" s="466"/>
    </row>
    <row r="245" spans="1:5" x14ac:dyDescent="0.2">
      <c r="A245" s="466"/>
      <c r="B245" s="466"/>
      <c r="C245" s="466"/>
      <c r="D245" s="466"/>
      <c r="E245" s="466"/>
    </row>
    <row r="246" spans="1:5" x14ac:dyDescent="0.2">
      <c r="A246" s="466"/>
      <c r="B246" s="466"/>
      <c r="C246" s="466"/>
      <c r="D246" s="466"/>
      <c r="E246" s="466"/>
    </row>
    <row r="247" spans="1:5" x14ac:dyDescent="0.2">
      <c r="A247" s="466"/>
      <c r="B247" s="466"/>
      <c r="C247" s="466"/>
      <c r="D247" s="466"/>
      <c r="E247" s="466"/>
    </row>
    <row r="248" spans="1:5" x14ac:dyDescent="0.2">
      <c r="A248" s="466"/>
      <c r="B248" s="466"/>
      <c r="C248" s="466"/>
      <c r="D248" s="466"/>
      <c r="E248" s="466"/>
    </row>
    <row r="249" spans="1:5" x14ac:dyDescent="0.2">
      <c r="A249" s="466"/>
      <c r="B249" s="466"/>
      <c r="C249" s="466"/>
      <c r="D249" s="466"/>
      <c r="E249" s="466"/>
    </row>
    <row r="250" spans="1:5" x14ac:dyDescent="0.2">
      <c r="A250" s="466"/>
      <c r="B250" s="466"/>
      <c r="C250" s="466"/>
      <c r="D250" s="466"/>
      <c r="E250" s="466"/>
    </row>
    <row r="251" spans="1:5" x14ac:dyDescent="0.2">
      <c r="A251" s="466"/>
      <c r="B251" s="466"/>
      <c r="C251" s="466"/>
      <c r="D251" s="466"/>
      <c r="E251" s="466"/>
    </row>
    <row r="252" spans="1:5" x14ac:dyDescent="0.2">
      <c r="A252" s="466"/>
      <c r="B252" s="466"/>
      <c r="C252" s="466"/>
      <c r="D252" s="466"/>
      <c r="E252" s="466"/>
    </row>
    <row r="253" spans="1:5" x14ac:dyDescent="0.2">
      <c r="A253" s="466"/>
      <c r="B253" s="466"/>
      <c r="C253" s="466"/>
      <c r="D253" s="466"/>
      <c r="E253" s="466"/>
    </row>
    <row r="254" spans="1:5" x14ac:dyDescent="0.2">
      <c r="A254" s="466"/>
      <c r="B254" s="466"/>
      <c r="C254" s="466"/>
      <c r="D254" s="466"/>
      <c r="E254" s="466"/>
    </row>
    <row r="255" spans="1:5" x14ac:dyDescent="0.2">
      <c r="A255" s="466"/>
      <c r="B255" s="466"/>
      <c r="C255" s="466"/>
      <c r="D255" s="466"/>
      <c r="E255" s="466"/>
    </row>
    <row r="256" spans="1:5" x14ac:dyDescent="0.2">
      <c r="A256" s="466"/>
      <c r="B256" s="466"/>
      <c r="C256" s="466"/>
      <c r="D256" s="466"/>
      <c r="E256" s="466"/>
    </row>
    <row r="257" spans="1:5" x14ac:dyDescent="0.2">
      <c r="A257" s="466"/>
      <c r="B257" s="466"/>
      <c r="C257" s="466"/>
      <c r="D257" s="466"/>
      <c r="E257" s="466"/>
    </row>
    <row r="258" spans="1:5" x14ac:dyDescent="0.2">
      <c r="A258" s="466"/>
      <c r="B258" s="466"/>
      <c r="C258" s="466"/>
      <c r="D258" s="466"/>
      <c r="E258" s="466"/>
    </row>
    <row r="259" spans="1:5" x14ac:dyDescent="0.2">
      <c r="A259" s="466"/>
      <c r="B259" s="466"/>
      <c r="C259" s="466"/>
      <c r="D259" s="466"/>
      <c r="E259" s="466"/>
    </row>
    <row r="260" spans="1:5" x14ac:dyDescent="0.2">
      <c r="A260" s="466"/>
      <c r="B260" s="466"/>
      <c r="C260" s="466"/>
      <c r="D260" s="466"/>
      <c r="E260" s="466"/>
    </row>
    <row r="261" spans="1:5" x14ac:dyDescent="0.2">
      <c r="A261" s="466"/>
      <c r="B261" s="466"/>
      <c r="C261" s="466"/>
      <c r="D261" s="466"/>
      <c r="E261" s="466"/>
    </row>
    <row r="262" spans="1:5" x14ac:dyDescent="0.2">
      <c r="A262" s="466"/>
      <c r="B262" s="466"/>
      <c r="C262" s="466"/>
      <c r="D262" s="466"/>
      <c r="E262" s="466"/>
    </row>
    <row r="263" spans="1:5" x14ac:dyDescent="0.2">
      <c r="A263" s="466"/>
      <c r="B263" s="466"/>
      <c r="C263" s="466"/>
      <c r="D263" s="466"/>
      <c r="E263" s="466"/>
    </row>
    <row r="264" spans="1:5" x14ac:dyDescent="0.2">
      <c r="A264" s="466"/>
      <c r="B264" s="466"/>
      <c r="C264" s="466"/>
      <c r="D264" s="466"/>
      <c r="E264" s="466"/>
    </row>
    <row r="265" spans="1:5" x14ac:dyDescent="0.2">
      <c r="A265" s="466"/>
      <c r="B265" s="466"/>
      <c r="C265" s="466"/>
      <c r="D265" s="466"/>
      <c r="E265" s="466"/>
    </row>
    <row r="266" spans="1:5" x14ac:dyDescent="0.2">
      <c r="A266" s="466"/>
      <c r="B266" s="466"/>
      <c r="C266" s="466"/>
      <c r="D266" s="466"/>
      <c r="E266" s="466"/>
    </row>
    <row r="267" spans="1:5" x14ac:dyDescent="0.2">
      <c r="A267" s="466"/>
      <c r="B267" s="466"/>
      <c r="C267" s="466"/>
      <c r="D267" s="466"/>
      <c r="E267" s="466"/>
    </row>
    <row r="268" spans="1:5" x14ac:dyDescent="0.2">
      <c r="A268" s="466"/>
      <c r="B268" s="466"/>
      <c r="C268" s="466"/>
      <c r="D268" s="466"/>
      <c r="E268" s="466"/>
    </row>
    <row r="269" spans="1:5" x14ac:dyDescent="0.2">
      <c r="A269" s="466"/>
      <c r="B269" s="466"/>
      <c r="C269" s="466"/>
      <c r="D269" s="466"/>
      <c r="E269" s="466"/>
    </row>
    <row r="270" spans="1:5" x14ac:dyDescent="0.2">
      <c r="A270" s="466"/>
      <c r="B270" s="466"/>
      <c r="C270" s="466"/>
      <c r="D270" s="466"/>
      <c r="E270" s="466"/>
    </row>
    <row r="271" spans="1:5" x14ac:dyDescent="0.2">
      <c r="A271" s="466"/>
      <c r="B271" s="466"/>
      <c r="C271" s="466"/>
      <c r="D271" s="466"/>
      <c r="E271" s="466"/>
    </row>
    <row r="272" spans="1:5" x14ac:dyDescent="0.2">
      <c r="A272" s="466"/>
      <c r="B272" s="466"/>
      <c r="C272" s="466"/>
      <c r="D272" s="466"/>
      <c r="E272" s="466"/>
    </row>
    <row r="273" spans="1:5" x14ac:dyDescent="0.2">
      <c r="A273" s="466"/>
      <c r="B273" s="466"/>
      <c r="C273" s="466"/>
      <c r="D273" s="466"/>
      <c r="E273" s="466"/>
    </row>
    <row r="274" spans="1:5" x14ac:dyDescent="0.2">
      <c r="A274" s="466"/>
      <c r="B274" s="466"/>
      <c r="C274" s="466"/>
      <c r="D274" s="466"/>
      <c r="E274" s="466"/>
    </row>
    <row r="275" spans="1:5" x14ac:dyDescent="0.2">
      <c r="A275" s="466"/>
      <c r="B275" s="466"/>
      <c r="C275" s="466"/>
      <c r="D275" s="466"/>
      <c r="E275" s="466"/>
    </row>
    <row r="276" spans="1:5" x14ac:dyDescent="0.2">
      <c r="A276" s="466"/>
      <c r="B276" s="466"/>
      <c r="C276" s="466"/>
      <c r="D276" s="466"/>
      <c r="E276" s="466"/>
    </row>
    <row r="277" spans="1:5" x14ac:dyDescent="0.2">
      <c r="A277" s="466"/>
      <c r="B277" s="466"/>
      <c r="C277" s="466"/>
      <c r="D277" s="466"/>
      <c r="E277" s="466"/>
    </row>
    <row r="278" spans="1:5" x14ac:dyDescent="0.2">
      <c r="A278" s="466"/>
      <c r="B278" s="466"/>
      <c r="C278" s="466"/>
      <c r="D278" s="466"/>
      <c r="E278" s="466"/>
    </row>
    <row r="279" spans="1:5" x14ac:dyDescent="0.2">
      <c r="A279" s="466"/>
      <c r="B279" s="466"/>
      <c r="C279" s="466"/>
      <c r="D279" s="466"/>
      <c r="E279" s="466"/>
    </row>
    <row r="280" spans="1:5" x14ac:dyDescent="0.2">
      <c r="A280" s="466"/>
      <c r="B280" s="466"/>
      <c r="C280" s="466"/>
      <c r="D280" s="466"/>
      <c r="E280" s="466"/>
    </row>
    <row r="281" spans="1:5" x14ac:dyDescent="0.2">
      <c r="A281" s="466"/>
      <c r="B281" s="466"/>
      <c r="C281" s="466"/>
      <c r="D281" s="466"/>
      <c r="E281" s="466"/>
    </row>
    <row r="282" spans="1:5" x14ac:dyDescent="0.2">
      <c r="A282" s="466"/>
      <c r="B282" s="466"/>
      <c r="C282" s="466"/>
      <c r="D282" s="466"/>
      <c r="E282" s="466"/>
    </row>
    <row r="283" spans="1:5" x14ac:dyDescent="0.2">
      <c r="A283" s="466"/>
      <c r="B283" s="466"/>
      <c r="C283" s="466"/>
      <c r="D283" s="466"/>
      <c r="E283" s="466"/>
    </row>
    <row r="284" spans="1:5" x14ac:dyDescent="0.2">
      <c r="A284" s="466"/>
      <c r="B284" s="466"/>
      <c r="C284" s="466"/>
      <c r="D284" s="466"/>
      <c r="E284" s="466"/>
    </row>
    <row r="285" spans="1:5" x14ac:dyDescent="0.2">
      <c r="A285" s="466"/>
      <c r="B285" s="466"/>
      <c r="C285" s="466"/>
      <c r="D285" s="466"/>
      <c r="E285" s="466"/>
    </row>
    <row r="286" spans="1:5" x14ac:dyDescent="0.2">
      <c r="A286" s="466"/>
      <c r="B286" s="466"/>
      <c r="C286" s="466"/>
      <c r="D286" s="466"/>
      <c r="E286" s="466"/>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4" customWidth="1"/>
    <col min="2" max="4" width="13.75" style="453" customWidth="1"/>
    <col min="5" max="7" width="13.75" style="488" customWidth="1"/>
    <col min="8" max="8" width="13.75" style="476" customWidth="1"/>
    <col min="9" max="14" width="13.75" style="488" customWidth="1"/>
    <col min="15" max="16384" width="11" style="453"/>
  </cols>
  <sheetData>
    <row r="1" spans="1:14" s="475" customFormat="1" ht="15" customHeight="1" x14ac:dyDescent="0.2">
      <c r="E1" s="476"/>
      <c r="F1" s="476"/>
      <c r="G1" s="476"/>
      <c r="H1" s="476"/>
      <c r="I1" s="476"/>
      <c r="J1" s="476"/>
      <c r="K1" s="476"/>
      <c r="L1" s="476"/>
      <c r="M1" s="476"/>
      <c r="N1" s="476"/>
    </row>
    <row r="2" spans="1:14" s="475" customFormat="1" ht="15" customHeight="1" x14ac:dyDescent="0.2">
      <c r="A2" s="477" t="s">
        <v>65</v>
      </c>
      <c r="E2" s="476"/>
      <c r="F2" s="476"/>
      <c r="G2" s="476"/>
      <c r="H2" s="476"/>
      <c r="I2" s="476"/>
      <c r="J2" s="476"/>
      <c r="K2" s="476"/>
      <c r="L2" s="476"/>
      <c r="M2" s="476"/>
      <c r="N2" s="476"/>
    </row>
    <row r="3" spans="1:14" s="475" customFormat="1" ht="15" customHeight="1" x14ac:dyDescent="0.2">
      <c r="E3" s="476"/>
      <c r="F3" s="476"/>
      <c r="G3" s="476"/>
      <c r="H3" s="476"/>
      <c r="I3" s="476"/>
      <c r="J3" s="476"/>
      <c r="K3" s="476"/>
      <c r="L3" s="476"/>
      <c r="M3" s="476"/>
      <c r="N3" s="476"/>
    </row>
    <row r="4" spans="1:14" s="475" customFormat="1" ht="15" customHeight="1" x14ac:dyDescent="0.2">
      <c r="B4" s="678" t="s">
        <v>436</v>
      </c>
      <c r="C4" s="678"/>
      <c r="D4" s="678" t="s">
        <v>437</v>
      </c>
      <c r="E4" s="678"/>
      <c r="F4" s="672" t="s">
        <v>438</v>
      </c>
      <c r="G4" s="672"/>
      <c r="H4" s="672" t="s">
        <v>439</v>
      </c>
      <c r="I4" s="672"/>
      <c r="J4" s="672" t="s">
        <v>440</v>
      </c>
      <c r="K4" s="672"/>
      <c r="L4" s="672"/>
      <c r="M4" s="672"/>
      <c r="N4" s="672"/>
    </row>
    <row r="5" spans="1:14" s="475" customFormat="1" ht="15" customHeight="1" x14ac:dyDescent="0.2">
      <c r="B5" s="475" t="s">
        <v>441</v>
      </c>
      <c r="C5" s="475" t="s">
        <v>442</v>
      </c>
      <c r="D5" s="475" t="s">
        <v>441</v>
      </c>
      <c r="E5" s="475" t="s">
        <v>442</v>
      </c>
      <c r="F5" s="475" t="s">
        <v>441</v>
      </c>
      <c r="G5" s="475" t="s">
        <v>442</v>
      </c>
      <c r="H5" s="475" t="s">
        <v>441</v>
      </c>
      <c r="I5" s="475" t="s">
        <v>442</v>
      </c>
      <c r="J5" s="476" t="s">
        <v>443</v>
      </c>
      <c r="K5" s="476" t="s">
        <v>444</v>
      </c>
      <c r="L5" s="476" t="s">
        <v>445</v>
      </c>
      <c r="M5" s="476" t="s">
        <v>446</v>
      </c>
      <c r="N5" s="476" t="s">
        <v>447</v>
      </c>
    </row>
    <row r="6" spans="1:14" s="475" customFormat="1" ht="15" customHeight="1" x14ac:dyDescent="0.2">
      <c r="A6" s="478" t="s">
        <v>448</v>
      </c>
      <c r="B6" s="479">
        <f>'Tabelle 2.3'!J11</f>
        <v>4.3019924326925176</v>
      </c>
      <c r="C6" s="480">
        <f>'Tabelle 3.3'!J11</f>
        <v>-2.5450584274113686</v>
      </c>
      <c r="D6" s="481">
        <f t="shared" ref="D6:E9" si="0">IF(OR(AND(B6&gt;=-50,B6&lt;=50),ISNUMBER(B6)=FALSE),B6,"")</f>
        <v>4.3019924326925176</v>
      </c>
      <c r="E6" s="481">
        <f t="shared" si="0"/>
        <v>-2.5450584274113686</v>
      </c>
      <c r="F6" s="476" t="str">
        <f t="shared" ref="F6:G9" si="1">IF(ISNUMBER(B6)=FALSE,"",IF(B6&lt;-50,"&lt; -50",IF(B6&gt;50,"&gt; 50","")))</f>
        <v/>
      </c>
      <c r="G6" s="476" t="str">
        <f t="shared" si="1"/>
        <v/>
      </c>
      <c r="H6" s="482" t="str">
        <f t="shared" ref="H6:I9" si="2">IF(B6&lt;-50,0.75,IF(B6&gt;50,-0.75,""))</f>
        <v/>
      </c>
      <c r="I6" s="482" t="str">
        <f t="shared" si="2"/>
        <v/>
      </c>
      <c r="J6" s="476" t="e">
        <f>IF(OR(B6&lt;-50,B6&gt;50),N6,#N/A)</f>
        <v>#N/A</v>
      </c>
      <c r="K6" s="476" t="e">
        <f>IF(B6&lt;-50,-45,IF(B6&gt;50,45,#N/A))</f>
        <v>#N/A</v>
      </c>
      <c r="L6" s="476" t="e">
        <f>IF(OR(C6&lt;-50,C6&gt;50),N6,#N/A)</f>
        <v>#N/A</v>
      </c>
      <c r="M6" s="476" t="e">
        <f>IF(C6&lt;-50,-45,IF(C6&gt;50,45,#N/A))</f>
        <v>#N/A</v>
      </c>
      <c r="N6" s="476">
        <v>5</v>
      </c>
    </row>
    <row r="7" spans="1:14" s="475" customFormat="1" ht="15" customHeight="1" x14ac:dyDescent="0.2">
      <c r="A7" s="478" t="s">
        <v>449</v>
      </c>
      <c r="B7" s="479">
        <f>'Tabelle 2.1'!J25</f>
        <v>1.3225681822425275</v>
      </c>
      <c r="C7" s="480">
        <f>'Tabelle 3.1'!J23</f>
        <v>-3.156552267354261</v>
      </c>
      <c r="D7" s="481">
        <f t="shared" si="0"/>
        <v>1.3225681822425275</v>
      </c>
      <c r="E7" s="481">
        <f>IF(OR(AND(C7&gt;=-50,C7&lt;=50),ISNUMBER(C7)=FALSE),C7,"")</f>
        <v>-3.156552267354261</v>
      </c>
      <c r="F7" s="476" t="str">
        <f t="shared" si="1"/>
        <v/>
      </c>
      <c r="G7" s="476" t="str">
        <f>IF(ISNUMBER(C7)=FALSE,"",IF(C7&lt;-50,"&lt; -50",IF(C7&gt;50,"&gt; 50","")))</f>
        <v/>
      </c>
      <c r="H7" s="482" t="str">
        <f t="shared" si="2"/>
        <v/>
      </c>
      <c r="I7" s="482" t="str">
        <f>IF(C7&lt;-50,0.75,IF(C7&gt;50,-0.75,""))</f>
        <v/>
      </c>
      <c r="J7" s="476" t="e">
        <f>IF(OR(B7&lt;-50,B7&gt;50),N7,#N/A)</f>
        <v>#N/A</v>
      </c>
      <c r="K7" s="476" t="e">
        <f>IF(B7&lt;-50,-45,IF(B7&gt;50,45,#N/A))</f>
        <v>#N/A</v>
      </c>
      <c r="L7" s="476" t="e">
        <f>IF(OR(C7&lt;-50,C7&gt;50),N7,#N/A)</f>
        <v>#N/A</v>
      </c>
      <c r="M7" s="476" t="e">
        <f>IF(C7&lt;-50,-45,IF(C7&gt;50,45,#N/A))</f>
        <v>#N/A</v>
      </c>
      <c r="N7" s="476">
        <v>15</v>
      </c>
    </row>
    <row r="8" spans="1:14" s="475" customFormat="1" ht="15" customHeight="1" x14ac:dyDescent="0.2">
      <c r="A8" s="478" t="s">
        <v>450</v>
      </c>
      <c r="B8" s="479">
        <f>'Tabelle 2.1'!J38</f>
        <v>1.1186464311118853</v>
      </c>
      <c r="C8" s="480">
        <f>'Tabelle 3.1'!J34</f>
        <v>-2.7637010795899166</v>
      </c>
      <c r="D8" s="481">
        <f t="shared" si="0"/>
        <v>1.1186464311118853</v>
      </c>
      <c r="E8" s="481">
        <f>IF(OR(AND(C8&gt;=-50,C8&lt;=50),ISNUMBER(C8)=FALSE),C8,"")</f>
        <v>-2.7637010795899166</v>
      </c>
      <c r="F8" s="476" t="str">
        <f t="shared" si="1"/>
        <v/>
      </c>
      <c r="G8" s="476" t="str">
        <f>IF(ISNUMBER(C8)=FALSE,"",IF(C8&lt;-50,"&lt; -50",IF(C8&gt;50,"&gt; 50","")))</f>
        <v/>
      </c>
      <c r="H8" s="482" t="str">
        <f t="shared" si="2"/>
        <v/>
      </c>
      <c r="I8" s="482" t="str">
        <f>IF(C8&lt;-50,0.75,IF(C8&gt;50,-0.75,""))</f>
        <v/>
      </c>
      <c r="J8" s="476" t="e">
        <f>IF(OR(B8&lt;-50,B8&gt;50),N8,#N/A)</f>
        <v>#N/A</v>
      </c>
      <c r="K8" s="476" t="e">
        <f>IF(B8&lt;-50,-45,IF(B8&gt;50,45,#N/A))</f>
        <v>#N/A</v>
      </c>
      <c r="L8" s="476" t="e">
        <f>IF(OR(C8&lt;-50,C8&gt;50),N8,#N/A)</f>
        <v>#N/A</v>
      </c>
      <c r="M8" s="476" t="e">
        <f>IF(C8&lt;-50,-45,IF(C8&gt;50,45,#N/A))</f>
        <v>#N/A</v>
      </c>
      <c r="N8" s="476">
        <v>25</v>
      </c>
    </row>
    <row r="9" spans="1:14" s="475" customFormat="1" ht="15" customHeight="1" x14ac:dyDescent="0.2">
      <c r="A9" s="478" t="s">
        <v>451</v>
      </c>
      <c r="B9" s="479">
        <f>'Tabelle 2.1'!J51</f>
        <v>1.0875687030768</v>
      </c>
      <c r="C9" s="480">
        <f>'Tabelle 3.1'!J45</f>
        <v>-2.8655893304673015</v>
      </c>
      <c r="D9" s="481">
        <f t="shared" si="0"/>
        <v>1.0875687030768</v>
      </c>
      <c r="E9" s="481">
        <f t="shared" si="0"/>
        <v>-2.8655893304673015</v>
      </c>
      <c r="F9" s="476" t="str">
        <f t="shared" si="1"/>
        <v/>
      </c>
      <c r="G9" s="476" t="str">
        <f t="shared" si="1"/>
        <v/>
      </c>
      <c r="H9" s="482" t="str">
        <f t="shared" si="2"/>
        <v/>
      </c>
      <c r="I9" s="482" t="str">
        <f t="shared" si="2"/>
        <v/>
      </c>
      <c r="J9" s="476" t="e">
        <f>IF(OR(B9&lt;-50,B9&gt;50),N9,#N/A)</f>
        <v>#N/A</v>
      </c>
      <c r="K9" s="476" t="e">
        <f>IF(B9&lt;-50,-45,IF(B9&gt;50,45,#N/A))</f>
        <v>#N/A</v>
      </c>
      <c r="L9" s="476" t="e">
        <f>IF(OR(C9&lt;-50,C9&gt;50),N9,#N/A)</f>
        <v>#N/A</v>
      </c>
      <c r="M9" s="476" t="e">
        <f>IF(C9&lt;-50,-45,IF(C9&gt;50,45,#N/A))</f>
        <v>#N/A</v>
      </c>
      <c r="N9" s="476">
        <v>35</v>
      </c>
    </row>
    <row r="10" spans="1:14" s="475" customFormat="1" ht="15" customHeight="1" x14ac:dyDescent="0.2">
      <c r="E10" s="476"/>
      <c r="F10" s="476"/>
      <c r="G10" s="476"/>
      <c r="H10" s="476"/>
      <c r="I10" s="476"/>
      <c r="J10" s="476"/>
      <c r="K10" s="476"/>
      <c r="L10" s="476"/>
      <c r="M10" s="476"/>
      <c r="N10" s="476"/>
    </row>
    <row r="11" spans="1:14" s="475" customFormat="1" ht="15" customHeight="1" x14ac:dyDescent="0.2">
      <c r="E11" s="476"/>
      <c r="F11" s="476"/>
      <c r="G11" s="476"/>
      <c r="H11" s="476"/>
      <c r="I11" s="476"/>
      <c r="J11" s="476"/>
      <c r="K11" s="476"/>
      <c r="L11" s="476"/>
      <c r="M11" s="476"/>
      <c r="N11" s="476"/>
    </row>
    <row r="12" spans="1:14" s="475" customFormat="1" ht="15" customHeight="1" x14ac:dyDescent="0.2">
      <c r="A12" s="679" t="s">
        <v>452</v>
      </c>
      <c r="B12" s="678" t="s">
        <v>436</v>
      </c>
      <c r="C12" s="678"/>
      <c r="D12" s="678" t="s">
        <v>437</v>
      </c>
      <c r="E12" s="678"/>
      <c r="F12" s="672" t="s">
        <v>438</v>
      </c>
      <c r="G12" s="672"/>
      <c r="H12" s="672" t="s">
        <v>439</v>
      </c>
      <c r="I12" s="672"/>
      <c r="J12" s="672" t="s">
        <v>440</v>
      </c>
      <c r="K12" s="672"/>
      <c r="L12" s="672"/>
      <c r="M12" s="672"/>
      <c r="N12" s="672"/>
    </row>
    <row r="13" spans="1:14" s="475" customFormat="1" ht="15" customHeight="1" x14ac:dyDescent="0.2">
      <c r="A13" s="679"/>
      <c r="B13" s="475" t="s">
        <v>441</v>
      </c>
      <c r="C13" s="475" t="s">
        <v>442</v>
      </c>
      <c r="D13" s="475" t="s">
        <v>441</v>
      </c>
      <c r="E13" s="475" t="s">
        <v>442</v>
      </c>
      <c r="F13" s="475" t="s">
        <v>441</v>
      </c>
      <c r="G13" s="475" t="s">
        <v>442</v>
      </c>
      <c r="H13" s="475" t="s">
        <v>441</v>
      </c>
      <c r="I13" s="475" t="s">
        <v>442</v>
      </c>
      <c r="J13" s="476" t="s">
        <v>443</v>
      </c>
      <c r="K13" s="476" t="s">
        <v>444</v>
      </c>
      <c r="L13" s="476" t="s">
        <v>445</v>
      </c>
      <c r="M13" s="476" t="s">
        <v>446</v>
      </c>
      <c r="N13" s="476" t="s">
        <v>447</v>
      </c>
    </row>
    <row r="14" spans="1:14" s="475" customFormat="1" ht="15" customHeight="1" x14ac:dyDescent="0.2">
      <c r="A14" s="475">
        <v>1</v>
      </c>
      <c r="B14" s="479">
        <f>'Tabelle 2.3'!J11</f>
        <v>4.3019924326925176</v>
      </c>
      <c r="C14" s="480">
        <f>'Tabelle 3.3'!J11</f>
        <v>-2.5450584274113686</v>
      </c>
      <c r="D14" s="481">
        <f>IF(OR(AND(B14&gt;=-50,B14&lt;=50),ISNUMBER(B14)=FALSE),B14,"")</f>
        <v>4.3019924326925176</v>
      </c>
      <c r="E14" s="481">
        <f>IF(OR(AND(C14&gt;=-50,C14&lt;=50),ISNUMBER(C14)=FALSE),C14,"")</f>
        <v>-2.5450584274113686</v>
      </c>
      <c r="F14" s="476" t="str">
        <f>IF(ISNUMBER(B14)=FALSE,"",IF(B14&lt;-50,"&lt; -50",IF(B14&gt;50,"&gt; 50","")))</f>
        <v/>
      </c>
      <c r="G14" s="476" t="str">
        <f>IF(ISNUMBER(C14)=FALSE,"",IF(C14&lt;-50,"&lt; -50",IF(C14&gt;50,"&gt; 50","")))</f>
        <v/>
      </c>
      <c r="H14" s="482" t="str">
        <f>IF(B14&lt;-50,0.75,IF(B14&gt;50,-0.75,""))</f>
        <v/>
      </c>
      <c r="I14" s="482" t="str">
        <f>IF(C14&lt;-50,0.75,IF(C14&gt;50,-0.75,""))</f>
        <v/>
      </c>
      <c r="J14" s="476" t="e">
        <f>IF(OR(B14&lt;-50,B14&gt;50),N14,#N/A)</f>
        <v>#N/A</v>
      </c>
      <c r="K14" s="476" t="e">
        <f>IF(B14&lt;-50,-45,IF(B14&gt;50,45,#N/A))</f>
        <v>#N/A</v>
      </c>
      <c r="L14" s="476" t="e">
        <f>IF(OR(C14&lt;-50,C14&gt;50),N14,#N/A)</f>
        <v>#N/A</v>
      </c>
      <c r="M14" s="476" t="e">
        <f>IF(C14&lt;-50,-45,IF(C14&gt;50,45,#N/A))</f>
        <v>#N/A</v>
      </c>
      <c r="N14" s="476">
        <v>5</v>
      </c>
    </row>
    <row r="15" spans="1:14" s="475" customFormat="1" ht="15" customHeight="1" x14ac:dyDescent="0.2">
      <c r="A15" s="475">
        <v>2</v>
      </c>
      <c r="B15" s="479">
        <f>'Tabelle 2.3'!J12</f>
        <v>5.882352941176471</v>
      </c>
      <c r="C15" s="480">
        <f>'Tabelle 3.3'!J12</f>
        <v>-11.764705882352942</v>
      </c>
      <c r="D15" s="481">
        <f t="shared" ref="D15:E45" si="3">IF(OR(AND(B15&gt;=-50,B15&lt;=50),ISNUMBER(B15)=FALSE),B15,"")</f>
        <v>5.882352941176471</v>
      </c>
      <c r="E15" s="481">
        <f t="shared" si="3"/>
        <v>-11.764705882352942</v>
      </c>
      <c r="F15" s="476" t="str">
        <f t="shared" ref="F15:G45" si="4">IF(ISNUMBER(B15)=FALSE,"",IF(B15&lt;-50,"&lt; -50",IF(B15&gt;50,"&gt; 50","")))</f>
        <v/>
      </c>
      <c r="G15" s="476" t="str">
        <f t="shared" si="4"/>
        <v/>
      </c>
      <c r="H15" s="482" t="str">
        <f t="shared" ref="H15:I45" si="5">IF(B15&lt;-50,0.75,IF(B15&gt;50,-0.75,""))</f>
        <v/>
      </c>
      <c r="I15" s="482" t="str">
        <f t="shared" si="5"/>
        <v/>
      </c>
      <c r="J15" s="476" t="e">
        <f t="shared" ref="J15:J45" si="6">IF(OR(B15&lt;-50,B15&gt;50),N15,#N/A)</f>
        <v>#N/A</v>
      </c>
      <c r="K15" s="476" t="e">
        <f t="shared" ref="K15:K45" si="7">IF(B15&lt;-50,-45,IF(B15&gt;50,45,#N/A))</f>
        <v>#N/A</v>
      </c>
      <c r="L15" s="476" t="e">
        <f t="shared" ref="L15:L45" si="8">IF(OR(C15&lt;-50,C15&gt;50),N15,#N/A)</f>
        <v>#N/A</v>
      </c>
      <c r="M15" s="476" t="e">
        <f t="shared" ref="M15:M45" si="9">IF(C15&lt;-50,-45,IF(C15&gt;50,45,#N/A))</f>
        <v>#N/A</v>
      </c>
      <c r="N15" s="476">
        <v>15</v>
      </c>
    </row>
    <row r="16" spans="1:14" s="475" customFormat="1" ht="15" customHeight="1" x14ac:dyDescent="0.2">
      <c r="A16" s="475">
        <v>3</v>
      </c>
      <c r="B16" s="479">
        <f>'Tabelle 2.3'!J13</f>
        <v>-3.0845771144278609</v>
      </c>
      <c r="C16" s="480">
        <f>'Tabelle 3.3'!J13</f>
        <v>0</v>
      </c>
      <c r="D16" s="481">
        <f t="shared" si="3"/>
        <v>-3.0845771144278609</v>
      </c>
      <c r="E16" s="481">
        <f t="shared" si="3"/>
        <v>0</v>
      </c>
      <c r="F16" s="476" t="str">
        <f t="shared" si="4"/>
        <v/>
      </c>
      <c r="G16" s="476" t="str">
        <f t="shared" si="4"/>
        <v/>
      </c>
      <c r="H16" s="482" t="str">
        <f t="shared" si="5"/>
        <v/>
      </c>
      <c r="I16" s="482" t="str">
        <f t="shared" si="5"/>
        <v/>
      </c>
      <c r="J16" s="476" t="e">
        <f t="shared" si="6"/>
        <v>#N/A</v>
      </c>
      <c r="K16" s="476" t="e">
        <f t="shared" si="7"/>
        <v>#N/A</v>
      </c>
      <c r="L16" s="476" t="e">
        <f t="shared" si="8"/>
        <v>#N/A</v>
      </c>
      <c r="M16" s="476" t="e">
        <f t="shared" si="9"/>
        <v>#N/A</v>
      </c>
      <c r="N16" s="476">
        <v>25</v>
      </c>
    </row>
    <row r="17" spans="1:14" s="475" customFormat="1" ht="15" customHeight="1" x14ac:dyDescent="0.2">
      <c r="A17" s="475">
        <v>4</v>
      </c>
      <c r="B17" s="479">
        <f>'Tabelle 2.3'!J14</f>
        <v>3.4468438538205981</v>
      </c>
      <c r="C17" s="480">
        <f>'Tabelle 3.3'!J14</f>
        <v>-0.22271714922048999</v>
      </c>
      <c r="D17" s="481">
        <f t="shared" si="3"/>
        <v>3.4468438538205981</v>
      </c>
      <c r="E17" s="481">
        <f t="shared" si="3"/>
        <v>-0.22271714922048999</v>
      </c>
      <c r="F17" s="476" t="str">
        <f t="shared" si="4"/>
        <v/>
      </c>
      <c r="G17" s="476" t="str">
        <f t="shared" si="4"/>
        <v/>
      </c>
      <c r="H17" s="482" t="str">
        <f t="shared" si="5"/>
        <v/>
      </c>
      <c r="I17" s="482" t="str">
        <f t="shared" si="5"/>
        <v/>
      </c>
      <c r="J17" s="476" t="e">
        <f t="shared" si="6"/>
        <v>#N/A</v>
      </c>
      <c r="K17" s="476" t="e">
        <f t="shared" si="7"/>
        <v>#N/A</v>
      </c>
      <c r="L17" s="476" t="e">
        <f t="shared" si="8"/>
        <v>#N/A</v>
      </c>
      <c r="M17" s="476" t="e">
        <f t="shared" si="9"/>
        <v>#N/A</v>
      </c>
      <c r="N17" s="476">
        <v>36</v>
      </c>
    </row>
    <row r="18" spans="1:14" s="475" customFormat="1" ht="15" customHeight="1" x14ac:dyDescent="0.2">
      <c r="A18" s="475">
        <v>5</v>
      </c>
      <c r="B18" s="479">
        <f>'Tabelle 2.3'!J15</f>
        <v>14.849187935034802</v>
      </c>
      <c r="C18" s="480">
        <f>'Tabelle 3.3'!J15</f>
        <v>1.6528925619834711</v>
      </c>
      <c r="D18" s="481">
        <f t="shared" si="3"/>
        <v>14.849187935034802</v>
      </c>
      <c r="E18" s="481">
        <f t="shared" si="3"/>
        <v>1.6528925619834711</v>
      </c>
      <c r="F18" s="476" t="str">
        <f t="shared" si="4"/>
        <v/>
      </c>
      <c r="G18" s="476" t="str">
        <f t="shared" si="4"/>
        <v/>
      </c>
      <c r="H18" s="482" t="str">
        <f t="shared" si="5"/>
        <v/>
      </c>
      <c r="I18" s="482" t="str">
        <f t="shared" si="5"/>
        <v/>
      </c>
      <c r="J18" s="476" t="e">
        <f t="shared" si="6"/>
        <v>#N/A</v>
      </c>
      <c r="K18" s="476" t="e">
        <f t="shared" si="7"/>
        <v>#N/A</v>
      </c>
      <c r="L18" s="476" t="e">
        <f t="shared" si="8"/>
        <v>#N/A</v>
      </c>
      <c r="M18" s="476" t="e">
        <f t="shared" si="9"/>
        <v>#N/A</v>
      </c>
      <c r="N18" s="476">
        <v>46</v>
      </c>
    </row>
    <row r="19" spans="1:14" s="475" customFormat="1" ht="15" customHeight="1" x14ac:dyDescent="0.2">
      <c r="A19" s="475">
        <v>6</v>
      </c>
      <c r="B19" s="479">
        <f>'Tabelle 2.3'!J16</f>
        <v>1.2715033657442034</v>
      </c>
      <c r="C19" s="480">
        <f>'Tabelle 3.3'!J16</f>
        <v>-4.3478260869565215</v>
      </c>
      <c r="D19" s="481">
        <f t="shared" si="3"/>
        <v>1.2715033657442034</v>
      </c>
      <c r="E19" s="481">
        <f t="shared" si="3"/>
        <v>-4.3478260869565215</v>
      </c>
      <c r="F19" s="476" t="str">
        <f t="shared" si="4"/>
        <v/>
      </c>
      <c r="G19" s="476" t="str">
        <f t="shared" si="4"/>
        <v/>
      </c>
      <c r="H19" s="482" t="str">
        <f t="shared" si="5"/>
        <v/>
      </c>
      <c r="I19" s="482" t="str">
        <f t="shared" si="5"/>
        <v/>
      </c>
      <c r="J19" s="476" t="e">
        <f t="shared" si="6"/>
        <v>#N/A</v>
      </c>
      <c r="K19" s="476" t="e">
        <f t="shared" si="7"/>
        <v>#N/A</v>
      </c>
      <c r="L19" s="476" t="e">
        <f t="shared" si="8"/>
        <v>#N/A</v>
      </c>
      <c r="M19" s="476" t="e">
        <f t="shared" si="9"/>
        <v>#N/A</v>
      </c>
      <c r="N19" s="476">
        <v>56</v>
      </c>
    </row>
    <row r="20" spans="1:14" s="475" customFormat="1" ht="15" customHeight="1" x14ac:dyDescent="0.2">
      <c r="A20" s="475">
        <v>7</v>
      </c>
      <c r="B20" s="479">
        <f>'Tabelle 2.3'!J17</f>
        <v>0.3125</v>
      </c>
      <c r="C20" s="480">
        <f>'Tabelle 3.3'!J17</f>
        <v>4.3478260869565215</v>
      </c>
      <c r="D20" s="481">
        <f t="shared" si="3"/>
        <v>0.3125</v>
      </c>
      <c r="E20" s="481">
        <f t="shared" si="3"/>
        <v>4.3478260869565215</v>
      </c>
      <c r="F20" s="476" t="str">
        <f t="shared" si="4"/>
        <v/>
      </c>
      <c r="G20" s="476" t="str">
        <f t="shared" si="4"/>
        <v/>
      </c>
      <c r="H20" s="482" t="str">
        <f t="shared" si="5"/>
        <v/>
      </c>
      <c r="I20" s="482" t="str">
        <f t="shared" si="5"/>
        <v/>
      </c>
      <c r="J20" s="476" t="e">
        <f t="shared" si="6"/>
        <v>#N/A</v>
      </c>
      <c r="K20" s="476" t="e">
        <f t="shared" si="7"/>
        <v>#N/A</v>
      </c>
      <c r="L20" s="476" t="e">
        <f t="shared" si="8"/>
        <v>#N/A</v>
      </c>
      <c r="M20" s="476" t="e">
        <f t="shared" si="9"/>
        <v>#N/A</v>
      </c>
      <c r="N20" s="476">
        <v>67</v>
      </c>
    </row>
    <row r="21" spans="1:14" s="475" customFormat="1" ht="15" customHeight="1" x14ac:dyDescent="0.2">
      <c r="A21" s="475">
        <v>8</v>
      </c>
      <c r="B21" s="479">
        <f>'Tabelle 2.3'!J18</f>
        <v>3.5517873510540787</v>
      </c>
      <c r="C21" s="480">
        <f>'Tabelle 3.3'!J18</f>
        <v>7.3863636363636367</v>
      </c>
      <c r="D21" s="481">
        <f t="shared" si="3"/>
        <v>3.5517873510540787</v>
      </c>
      <c r="E21" s="481">
        <f t="shared" si="3"/>
        <v>7.3863636363636367</v>
      </c>
      <c r="F21" s="476" t="str">
        <f t="shared" si="4"/>
        <v/>
      </c>
      <c r="G21" s="476" t="str">
        <f t="shared" si="4"/>
        <v/>
      </c>
      <c r="H21" s="482" t="str">
        <f t="shared" si="5"/>
        <v/>
      </c>
      <c r="I21" s="482" t="str">
        <f t="shared" si="5"/>
        <v/>
      </c>
      <c r="J21" s="476" t="e">
        <f t="shared" si="6"/>
        <v>#N/A</v>
      </c>
      <c r="K21" s="476" t="e">
        <f t="shared" si="7"/>
        <v>#N/A</v>
      </c>
      <c r="L21" s="476" t="e">
        <f t="shared" si="8"/>
        <v>#N/A</v>
      </c>
      <c r="M21" s="476" t="e">
        <f t="shared" si="9"/>
        <v>#N/A</v>
      </c>
      <c r="N21" s="476">
        <v>77</v>
      </c>
    </row>
    <row r="22" spans="1:14" s="475" customFormat="1" ht="15" customHeight="1" x14ac:dyDescent="0.2">
      <c r="A22" s="475">
        <v>9</v>
      </c>
      <c r="B22" s="479">
        <f>'Tabelle 2.3'!J19</f>
        <v>1.3265306122448979</v>
      </c>
      <c r="C22" s="480">
        <f>'Tabelle 3.3'!J19</f>
        <v>-2.2641509433962264</v>
      </c>
      <c r="D22" s="481">
        <f t="shared" si="3"/>
        <v>1.3265306122448979</v>
      </c>
      <c r="E22" s="481">
        <f t="shared" si="3"/>
        <v>-2.2641509433962264</v>
      </c>
      <c r="F22" s="476" t="str">
        <f t="shared" si="4"/>
        <v/>
      </c>
      <c r="G22" s="476" t="str">
        <f t="shared" si="4"/>
        <v/>
      </c>
      <c r="H22" s="482" t="str">
        <f t="shared" si="5"/>
        <v/>
      </c>
      <c r="I22" s="482" t="str">
        <f t="shared" si="5"/>
        <v/>
      </c>
      <c r="J22" s="476" t="e">
        <f t="shared" si="6"/>
        <v>#N/A</v>
      </c>
      <c r="K22" s="476" t="e">
        <f t="shared" si="7"/>
        <v>#N/A</v>
      </c>
      <c r="L22" s="476" t="e">
        <f t="shared" si="8"/>
        <v>#N/A</v>
      </c>
      <c r="M22" s="476" t="e">
        <f t="shared" si="9"/>
        <v>#N/A</v>
      </c>
      <c r="N22" s="476">
        <v>87</v>
      </c>
    </row>
    <row r="23" spans="1:14" s="475" customFormat="1" ht="15" customHeight="1" x14ac:dyDescent="0.2">
      <c r="A23" s="475">
        <v>10</v>
      </c>
      <c r="B23" s="479">
        <f>'Tabelle 2.3'!J20</f>
        <v>-2.8776978417266186</v>
      </c>
      <c r="C23" s="480">
        <f>'Tabelle 3.3'!J20</f>
        <v>-3.5036496350364965</v>
      </c>
      <c r="D23" s="481">
        <f t="shared" si="3"/>
        <v>-2.8776978417266186</v>
      </c>
      <c r="E23" s="481">
        <f t="shared" si="3"/>
        <v>-3.5036496350364965</v>
      </c>
      <c r="F23" s="476" t="str">
        <f t="shared" si="4"/>
        <v/>
      </c>
      <c r="G23" s="476" t="str">
        <f t="shared" si="4"/>
        <v/>
      </c>
      <c r="H23" s="482" t="str">
        <f t="shared" si="5"/>
        <v/>
      </c>
      <c r="I23" s="482" t="str">
        <f t="shared" si="5"/>
        <v/>
      </c>
      <c r="J23" s="476" t="e">
        <f t="shared" si="6"/>
        <v>#N/A</v>
      </c>
      <c r="K23" s="476" t="e">
        <f t="shared" si="7"/>
        <v>#N/A</v>
      </c>
      <c r="L23" s="476" t="e">
        <f t="shared" si="8"/>
        <v>#N/A</v>
      </c>
      <c r="M23" s="476" t="e">
        <f t="shared" si="9"/>
        <v>#N/A</v>
      </c>
      <c r="N23" s="476">
        <v>98</v>
      </c>
    </row>
    <row r="24" spans="1:14" s="475" customFormat="1" ht="15" customHeight="1" x14ac:dyDescent="0.2">
      <c r="A24" s="475">
        <v>11</v>
      </c>
      <c r="B24" s="479">
        <f>'Tabelle 2.3'!J21</f>
        <v>-1.3315579227696406</v>
      </c>
      <c r="C24" s="480">
        <f>'Tabelle 3.3'!J21</f>
        <v>-12.063808574277168</v>
      </c>
      <c r="D24" s="481">
        <f t="shared" si="3"/>
        <v>-1.3315579227696406</v>
      </c>
      <c r="E24" s="481">
        <f t="shared" si="3"/>
        <v>-12.063808574277168</v>
      </c>
      <c r="F24" s="476" t="str">
        <f t="shared" si="4"/>
        <v/>
      </c>
      <c r="G24" s="476" t="str">
        <f t="shared" si="4"/>
        <v/>
      </c>
      <c r="H24" s="482" t="str">
        <f t="shared" si="5"/>
        <v/>
      </c>
      <c r="I24" s="482" t="str">
        <f t="shared" si="5"/>
        <v/>
      </c>
      <c r="J24" s="476" t="e">
        <f t="shared" si="6"/>
        <v>#N/A</v>
      </c>
      <c r="K24" s="476" t="e">
        <f t="shared" si="7"/>
        <v>#N/A</v>
      </c>
      <c r="L24" s="476" t="e">
        <f t="shared" si="8"/>
        <v>#N/A</v>
      </c>
      <c r="M24" s="476" t="e">
        <f t="shared" si="9"/>
        <v>#N/A</v>
      </c>
      <c r="N24" s="476">
        <v>108</v>
      </c>
    </row>
    <row r="25" spans="1:14" s="475" customFormat="1" ht="15" customHeight="1" x14ac:dyDescent="0.2">
      <c r="A25" s="475">
        <v>12</v>
      </c>
      <c r="B25" s="479">
        <f>'Tabelle 2.3'!J22</f>
        <v>0.708502024291498</v>
      </c>
      <c r="C25" s="480">
        <f>'Tabelle 3.3'!J22</f>
        <v>-21.333333333333332</v>
      </c>
      <c r="D25" s="481">
        <f t="shared" si="3"/>
        <v>0.708502024291498</v>
      </c>
      <c r="E25" s="481">
        <f t="shared" si="3"/>
        <v>-21.333333333333332</v>
      </c>
      <c r="F25" s="476" t="str">
        <f t="shared" si="4"/>
        <v/>
      </c>
      <c r="G25" s="476" t="str">
        <f t="shared" si="4"/>
        <v/>
      </c>
      <c r="H25" s="482" t="str">
        <f t="shared" si="5"/>
        <v/>
      </c>
      <c r="I25" s="482" t="str">
        <f t="shared" si="5"/>
        <v/>
      </c>
      <c r="J25" s="476" t="e">
        <f t="shared" si="6"/>
        <v>#N/A</v>
      </c>
      <c r="K25" s="476" t="e">
        <f t="shared" si="7"/>
        <v>#N/A</v>
      </c>
      <c r="L25" s="476" t="e">
        <f t="shared" si="8"/>
        <v>#N/A</v>
      </c>
      <c r="M25" s="476" t="e">
        <f t="shared" si="9"/>
        <v>#N/A</v>
      </c>
      <c r="N25" s="476">
        <v>118</v>
      </c>
    </row>
    <row r="26" spans="1:14" s="475" customFormat="1" ht="15" customHeight="1" x14ac:dyDescent="0.2">
      <c r="A26" s="475">
        <v>13</v>
      </c>
      <c r="B26" s="479">
        <f>'Tabelle 2.3'!J23</f>
        <v>-6.4954682779456192</v>
      </c>
      <c r="C26" s="480">
        <f>'Tabelle 3.3'!J23</f>
        <v>-8.791208791208792</v>
      </c>
      <c r="D26" s="481">
        <f t="shared" si="3"/>
        <v>-6.4954682779456192</v>
      </c>
      <c r="E26" s="481">
        <f t="shared" si="3"/>
        <v>-8.791208791208792</v>
      </c>
      <c r="F26" s="476" t="str">
        <f t="shared" si="4"/>
        <v/>
      </c>
      <c r="G26" s="476" t="str">
        <f t="shared" si="4"/>
        <v/>
      </c>
      <c r="H26" s="482" t="str">
        <f t="shared" si="5"/>
        <v/>
      </c>
      <c r="I26" s="482" t="str">
        <f t="shared" si="5"/>
        <v/>
      </c>
      <c r="J26" s="476" t="e">
        <f t="shared" si="6"/>
        <v>#N/A</v>
      </c>
      <c r="K26" s="476" t="e">
        <f t="shared" si="7"/>
        <v>#N/A</v>
      </c>
      <c r="L26" s="476" t="e">
        <f t="shared" si="8"/>
        <v>#N/A</v>
      </c>
      <c r="M26" s="476" t="e">
        <f t="shared" si="9"/>
        <v>#N/A</v>
      </c>
      <c r="N26" s="476">
        <v>129</v>
      </c>
    </row>
    <row r="27" spans="1:14" s="475" customFormat="1" ht="15" customHeight="1" x14ac:dyDescent="0.2">
      <c r="A27" s="475">
        <v>14</v>
      </c>
      <c r="B27" s="479">
        <f>'Tabelle 2.3'!J24</f>
        <v>-0.47427946005107624</v>
      </c>
      <c r="C27" s="480">
        <f>'Tabelle 3.3'!J24</f>
        <v>-1.4300306435137895</v>
      </c>
      <c r="D27" s="481">
        <f t="shared" si="3"/>
        <v>-0.47427946005107624</v>
      </c>
      <c r="E27" s="481">
        <f t="shared" si="3"/>
        <v>-1.4300306435137895</v>
      </c>
      <c r="F27" s="476" t="str">
        <f t="shared" si="4"/>
        <v/>
      </c>
      <c r="G27" s="476" t="str">
        <f t="shared" si="4"/>
        <v/>
      </c>
      <c r="H27" s="482" t="str">
        <f t="shared" si="5"/>
        <v/>
      </c>
      <c r="I27" s="482" t="str">
        <f t="shared" si="5"/>
        <v/>
      </c>
      <c r="J27" s="476" t="e">
        <f t="shared" si="6"/>
        <v>#N/A</v>
      </c>
      <c r="K27" s="476" t="e">
        <f t="shared" si="7"/>
        <v>#N/A</v>
      </c>
      <c r="L27" s="476" t="e">
        <f t="shared" si="8"/>
        <v>#N/A</v>
      </c>
      <c r="M27" s="476" t="e">
        <f t="shared" si="9"/>
        <v>#N/A</v>
      </c>
      <c r="N27" s="476">
        <v>139</v>
      </c>
    </row>
    <row r="28" spans="1:14" s="475" customFormat="1" ht="15" customHeight="1" x14ac:dyDescent="0.2">
      <c r="A28" s="475">
        <v>15</v>
      </c>
      <c r="B28" s="479">
        <f>'Tabelle 2.3'!J25</f>
        <v>9.2355280600972165</v>
      </c>
      <c r="C28" s="480">
        <f>'Tabelle 3.3'!J25</f>
        <v>5.1416579223504719</v>
      </c>
      <c r="D28" s="481">
        <f t="shared" si="3"/>
        <v>9.2355280600972165</v>
      </c>
      <c r="E28" s="481">
        <f t="shared" si="3"/>
        <v>5.1416579223504719</v>
      </c>
      <c r="F28" s="476" t="str">
        <f t="shared" si="4"/>
        <v/>
      </c>
      <c r="G28" s="476" t="str">
        <f t="shared" si="4"/>
        <v/>
      </c>
      <c r="H28" s="482" t="str">
        <f t="shared" si="5"/>
        <v/>
      </c>
      <c r="I28" s="482" t="str">
        <f t="shared" si="5"/>
        <v/>
      </c>
      <c r="J28" s="476" t="e">
        <f t="shared" si="6"/>
        <v>#N/A</v>
      </c>
      <c r="K28" s="476" t="e">
        <f t="shared" si="7"/>
        <v>#N/A</v>
      </c>
      <c r="L28" s="476" t="e">
        <f t="shared" si="8"/>
        <v>#N/A</v>
      </c>
      <c r="M28" s="476" t="e">
        <f t="shared" si="9"/>
        <v>#N/A</v>
      </c>
      <c r="N28" s="476">
        <v>149</v>
      </c>
    </row>
    <row r="29" spans="1:14" s="475" customFormat="1" ht="15" customHeight="1" x14ac:dyDescent="0.2">
      <c r="A29" s="475">
        <v>16</v>
      </c>
      <c r="B29" s="479">
        <f>'Tabelle 2.3'!J26</f>
        <v>84.496124031007753</v>
      </c>
      <c r="C29" s="480">
        <f>'Tabelle 3.3'!J26</f>
        <v>33.333333333333336</v>
      </c>
      <c r="D29" s="481" t="str">
        <f t="shared" si="3"/>
        <v/>
      </c>
      <c r="E29" s="481">
        <f t="shared" si="3"/>
        <v>33.333333333333336</v>
      </c>
      <c r="F29" s="476" t="str">
        <f t="shared" si="4"/>
        <v>&gt; 50</v>
      </c>
      <c r="G29" s="476" t="str">
        <f t="shared" si="4"/>
        <v/>
      </c>
      <c r="H29" s="482">
        <f t="shared" si="5"/>
        <v>-0.75</v>
      </c>
      <c r="I29" s="482" t="str">
        <f t="shared" si="5"/>
        <v/>
      </c>
      <c r="J29" s="476">
        <f t="shared" si="6"/>
        <v>160</v>
      </c>
      <c r="K29" s="476">
        <f t="shared" si="7"/>
        <v>45</v>
      </c>
      <c r="L29" s="476" t="e">
        <f t="shared" si="8"/>
        <v>#N/A</v>
      </c>
      <c r="M29" s="476" t="e">
        <f t="shared" si="9"/>
        <v>#N/A</v>
      </c>
      <c r="N29" s="476">
        <v>160</v>
      </c>
    </row>
    <row r="30" spans="1:14" s="475" customFormat="1" ht="15" customHeight="1" x14ac:dyDescent="0.2">
      <c r="A30" s="475">
        <v>17</v>
      </c>
      <c r="B30" s="479">
        <f>'Tabelle 2.3'!J27</f>
        <v>3.6729857819905214</v>
      </c>
      <c r="C30" s="480">
        <f>'Tabelle 3.3'!J27</f>
        <v>41.666666666666664</v>
      </c>
      <c r="D30" s="481">
        <f t="shared" si="3"/>
        <v>3.6729857819905214</v>
      </c>
      <c r="E30" s="481">
        <f t="shared" si="3"/>
        <v>41.666666666666664</v>
      </c>
      <c r="F30" s="476" t="str">
        <f t="shared" si="4"/>
        <v/>
      </c>
      <c r="G30" s="476" t="str">
        <f t="shared" si="4"/>
        <v/>
      </c>
      <c r="H30" s="482" t="str">
        <f t="shared" si="5"/>
        <v/>
      </c>
      <c r="I30" s="482" t="str">
        <f t="shared" si="5"/>
        <v/>
      </c>
      <c r="J30" s="476" t="e">
        <f t="shared" si="6"/>
        <v>#N/A</v>
      </c>
      <c r="K30" s="476" t="e">
        <f t="shared" si="7"/>
        <v>#N/A</v>
      </c>
      <c r="L30" s="476" t="e">
        <f t="shared" si="8"/>
        <v>#N/A</v>
      </c>
      <c r="M30" s="476" t="e">
        <f t="shared" si="9"/>
        <v>#N/A</v>
      </c>
      <c r="N30" s="476">
        <v>170</v>
      </c>
    </row>
    <row r="31" spans="1:14" s="475" customFormat="1" ht="15" customHeight="1" x14ac:dyDescent="0.2">
      <c r="A31" s="475">
        <v>18</v>
      </c>
      <c r="B31" s="479">
        <f>'Tabelle 2.3'!J28</f>
        <v>52.787370498273312</v>
      </c>
      <c r="C31" s="480">
        <f>'Tabelle 3.3'!J28</f>
        <v>13.744075829383887</v>
      </c>
      <c r="D31" s="481" t="str">
        <f t="shared" si="3"/>
        <v/>
      </c>
      <c r="E31" s="481">
        <f t="shared" si="3"/>
        <v>13.744075829383887</v>
      </c>
      <c r="F31" s="476" t="str">
        <f t="shared" si="4"/>
        <v>&gt; 50</v>
      </c>
      <c r="G31" s="476" t="str">
        <f t="shared" si="4"/>
        <v/>
      </c>
      <c r="H31" s="482">
        <f t="shared" si="5"/>
        <v>-0.75</v>
      </c>
      <c r="I31" s="482" t="str">
        <f t="shared" si="5"/>
        <v/>
      </c>
      <c r="J31" s="476">
        <f t="shared" si="6"/>
        <v>180</v>
      </c>
      <c r="K31" s="476">
        <f t="shared" si="7"/>
        <v>45</v>
      </c>
      <c r="L31" s="476" t="e">
        <f t="shared" si="8"/>
        <v>#N/A</v>
      </c>
      <c r="M31" s="476" t="e">
        <f t="shared" si="9"/>
        <v>#N/A</v>
      </c>
      <c r="N31" s="476">
        <v>180</v>
      </c>
    </row>
    <row r="32" spans="1:14" s="475" customFormat="1" ht="15" customHeight="1" x14ac:dyDescent="0.2">
      <c r="A32" s="475">
        <v>19</v>
      </c>
      <c r="B32" s="479">
        <f>'Tabelle 2.3'!J29</f>
        <v>3.3184005309440852</v>
      </c>
      <c r="C32" s="480">
        <f>'Tabelle 3.3'!J29</f>
        <v>-3.7783375314861463</v>
      </c>
      <c r="D32" s="481">
        <f t="shared" si="3"/>
        <v>3.3184005309440852</v>
      </c>
      <c r="E32" s="481">
        <f t="shared" si="3"/>
        <v>-3.7783375314861463</v>
      </c>
      <c r="F32" s="476" t="str">
        <f t="shared" si="4"/>
        <v/>
      </c>
      <c r="G32" s="476" t="str">
        <f t="shared" si="4"/>
        <v/>
      </c>
      <c r="H32" s="482" t="str">
        <f t="shared" si="5"/>
        <v/>
      </c>
      <c r="I32" s="482" t="str">
        <f t="shared" si="5"/>
        <v/>
      </c>
      <c r="J32" s="476" t="e">
        <f t="shared" si="6"/>
        <v>#N/A</v>
      </c>
      <c r="K32" s="476" t="e">
        <f t="shared" si="7"/>
        <v>#N/A</v>
      </c>
      <c r="L32" s="476" t="e">
        <f t="shared" si="8"/>
        <v>#N/A</v>
      </c>
      <c r="M32" s="476" t="e">
        <f t="shared" si="9"/>
        <v>#N/A</v>
      </c>
      <c r="N32" s="476">
        <v>191</v>
      </c>
    </row>
    <row r="33" spans="1:14" s="475" customFormat="1" ht="15" customHeight="1" x14ac:dyDescent="0.2">
      <c r="A33" s="475">
        <v>20</v>
      </c>
      <c r="B33" s="479">
        <f>'Tabelle 2.3'!J30</f>
        <v>1.9887429643527204</v>
      </c>
      <c r="C33" s="480">
        <f>'Tabelle 3.3'!J30</f>
        <v>-5.9238363892806767</v>
      </c>
      <c r="D33" s="481">
        <f t="shared" si="3"/>
        <v>1.9887429643527204</v>
      </c>
      <c r="E33" s="481">
        <f t="shared" si="3"/>
        <v>-5.9238363892806767</v>
      </c>
      <c r="F33" s="476" t="str">
        <f t="shared" si="4"/>
        <v/>
      </c>
      <c r="G33" s="476" t="str">
        <f t="shared" si="4"/>
        <v/>
      </c>
      <c r="H33" s="482" t="str">
        <f t="shared" si="5"/>
        <v/>
      </c>
      <c r="I33" s="482" t="str">
        <f t="shared" si="5"/>
        <v/>
      </c>
      <c r="J33" s="476" t="e">
        <f t="shared" si="6"/>
        <v>#N/A</v>
      </c>
      <c r="K33" s="476" t="e">
        <f t="shared" si="7"/>
        <v>#N/A</v>
      </c>
      <c r="L33" s="476" t="e">
        <f t="shared" si="8"/>
        <v>#N/A</v>
      </c>
      <c r="M33" s="476" t="e">
        <f t="shared" si="9"/>
        <v>#N/A</v>
      </c>
      <c r="N33" s="476">
        <v>201</v>
      </c>
    </row>
    <row r="34" spans="1:14" s="475" customFormat="1" ht="15" customHeight="1" x14ac:dyDescent="0.2">
      <c r="A34" s="475">
        <v>21</v>
      </c>
      <c r="B34" s="479">
        <f>'Tabelle 2.3'!J31</f>
        <v>1.4718614718614718</v>
      </c>
      <c r="C34" s="480">
        <f>'Tabelle 3.3'!J31</f>
        <v>-4.7682119205298017</v>
      </c>
      <c r="D34" s="481">
        <f t="shared" si="3"/>
        <v>1.4718614718614718</v>
      </c>
      <c r="E34" s="481">
        <f t="shared" si="3"/>
        <v>-4.7682119205298017</v>
      </c>
      <c r="F34" s="476" t="str">
        <f t="shared" si="4"/>
        <v/>
      </c>
      <c r="G34" s="476" t="str">
        <f t="shared" si="4"/>
        <v/>
      </c>
      <c r="H34" s="482" t="str">
        <f t="shared" si="5"/>
        <v/>
      </c>
      <c r="I34" s="482" t="str">
        <f t="shared" si="5"/>
        <v/>
      </c>
      <c r="J34" s="476" t="e">
        <f t="shared" si="6"/>
        <v>#N/A</v>
      </c>
      <c r="K34" s="476" t="e">
        <f t="shared" si="7"/>
        <v>#N/A</v>
      </c>
      <c r="L34" s="476" t="e">
        <f t="shared" si="8"/>
        <v>#N/A</v>
      </c>
      <c r="M34" s="476" t="e">
        <f t="shared" si="9"/>
        <v>#N/A</v>
      </c>
      <c r="N34" s="476">
        <v>211</v>
      </c>
    </row>
    <row r="35" spans="1:14" s="475" customFormat="1" ht="15" customHeight="1" x14ac:dyDescent="0.2">
      <c r="A35" s="475">
        <v>22</v>
      </c>
      <c r="B35" s="479">
        <f>'Tabelle 2.3'!J32</f>
        <v>0</v>
      </c>
      <c r="C35" s="480">
        <f>'Tabelle 3.3'!J32</f>
        <v>0</v>
      </c>
      <c r="D35" s="481">
        <f t="shared" si="3"/>
        <v>0</v>
      </c>
      <c r="E35" s="481">
        <f t="shared" si="3"/>
        <v>0</v>
      </c>
      <c r="F35" s="476" t="str">
        <f t="shared" si="4"/>
        <v/>
      </c>
      <c r="G35" s="476" t="str">
        <f t="shared" si="4"/>
        <v/>
      </c>
      <c r="H35" s="482" t="str">
        <f t="shared" si="5"/>
        <v/>
      </c>
      <c r="I35" s="482" t="str">
        <f t="shared" si="5"/>
        <v/>
      </c>
      <c r="J35" s="476" t="e">
        <f t="shared" si="6"/>
        <v>#N/A</v>
      </c>
      <c r="K35" s="476" t="e">
        <f t="shared" si="7"/>
        <v>#N/A</v>
      </c>
      <c r="L35" s="476" t="e">
        <f t="shared" si="8"/>
        <v>#N/A</v>
      </c>
      <c r="M35" s="476" t="e">
        <f t="shared" si="9"/>
        <v>#N/A</v>
      </c>
      <c r="N35" s="476">
        <v>222</v>
      </c>
    </row>
    <row r="36" spans="1:14" s="475" customFormat="1" ht="15" customHeight="1" x14ac:dyDescent="0.2">
      <c r="A36" s="475">
        <v>23</v>
      </c>
      <c r="B36" s="479"/>
      <c r="C36" s="480"/>
      <c r="D36" s="481">
        <f t="shared" si="3"/>
        <v>0</v>
      </c>
      <c r="E36" s="481">
        <f t="shared" si="3"/>
        <v>0</v>
      </c>
      <c r="F36" s="476" t="str">
        <f t="shared" si="4"/>
        <v/>
      </c>
      <c r="G36" s="476" t="str">
        <f t="shared" si="4"/>
        <v/>
      </c>
      <c r="H36" s="482" t="str">
        <f t="shared" si="5"/>
        <v/>
      </c>
      <c r="I36" s="482" t="str">
        <f t="shared" si="5"/>
        <v/>
      </c>
      <c r="J36" s="476" t="e">
        <f t="shared" si="6"/>
        <v>#N/A</v>
      </c>
      <c r="K36" s="476" t="e">
        <f t="shared" si="7"/>
        <v>#N/A</v>
      </c>
      <c r="L36" s="476" t="e">
        <f t="shared" si="8"/>
        <v>#N/A</v>
      </c>
      <c r="M36" s="476" t="e">
        <f t="shared" si="9"/>
        <v>#N/A</v>
      </c>
      <c r="N36" s="476">
        <v>232</v>
      </c>
    </row>
    <row r="37" spans="1:14" s="475" customFormat="1" ht="15" customHeight="1" x14ac:dyDescent="0.2">
      <c r="A37" s="475">
        <v>24</v>
      </c>
      <c r="B37" s="479">
        <f>'Tabelle 2.3'!J34</f>
        <v>5.882352941176471</v>
      </c>
      <c r="C37" s="480">
        <f>'Tabelle 3.3'!J34</f>
        <v>-11.764705882352942</v>
      </c>
      <c r="D37" s="481">
        <f t="shared" si="3"/>
        <v>5.882352941176471</v>
      </c>
      <c r="E37" s="481">
        <f t="shared" si="3"/>
        <v>-11.764705882352942</v>
      </c>
      <c r="F37" s="476" t="str">
        <f t="shared" si="4"/>
        <v/>
      </c>
      <c r="G37" s="476" t="str">
        <f t="shared" si="4"/>
        <v/>
      </c>
      <c r="H37" s="482" t="str">
        <f t="shared" si="5"/>
        <v/>
      </c>
      <c r="I37" s="482" t="str">
        <f t="shared" si="5"/>
        <v/>
      </c>
      <c r="J37" s="476" t="e">
        <f t="shared" si="6"/>
        <v>#N/A</v>
      </c>
      <c r="K37" s="476" t="e">
        <f t="shared" si="7"/>
        <v>#N/A</v>
      </c>
      <c r="L37" s="476" t="e">
        <f t="shared" si="8"/>
        <v>#N/A</v>
      </c>
      <c r="M37" s="476" t="e">
        <f t="shared" si="9"/>
        <v>#N/A</v>
      </c>
      <c r="N37" s="476">
        <v>242</v>
      </c>
    </row>
    <row r="38" spans="1:14" s="475" customFormat="1" ht="15" customHeight="1" x14ac:dyDescent="0.2">
      <c r="A38" s="475">
        <v>25</v>
      </c>
      <c r="B38" s="479">
        <f>'Tabelle 2.3'!J35</f>
        <v>2.3145665773011617</v>
      </c>
      <c r="C38" s="480">
        <f>'Tabelle 3.3'!J35</f>
        <v>3.4389140271493215</v>
      </c>
      <c r="D38" s="481">
        <f t="shared" si="3"/>
        <v>2.3145665773011617</v>
      </c>
      <c r="E38" s="481">
        <f t="shared" si="3"/>
        <v>3.4389140271493215</v>
      </c>
      <c r="F38" s="476" t="str">
        <f t="shared" si="4"/>
        <v/>
      </c>
      <c r="G38" s="476" t="str">
        <f t="shared" si="4"/>
        <v/>
      </c>
      <c r="H38" s="482" t="str">
        <f t="shared" si="5"/>
        <v/>
      </c>
      <c r="I38" s="482" t="str">
        <f t="shared" si="5"/>
        <v/>
      </c>
      <c r="J38" s="476" t="e">
        <f t="shared" si="6"/>
        <v>#N/A</v>
      </c>
      <c r="K38" s="476" t="e">
        <f t="shared" si="7"/>
        <v>#N/A</v>
      </c>
      <c r="L38" s="476" t="e">
        <f t="shared" si="8"/>
        <v>#N/A</v>
      </c>
      <c r="M38" s="476" t="e">
        <f t="shared" si="9"/>
        <v>#N/A</v>
      </c>
      <c r="N38" s="476">
        <v>253</v>
      </c>
    </row>
    <row r="39" spans="1:14" s="475" customFormat="1" ht="15" customHeight="1" x14ac:dyDescent="0.2">
      <c r="A39" s="475">
        <v>26</v>
      </c>
      <c r="B39" s="479">
        <f>'Tabelle 2.3'!J36</f>
        <v>4.945532506663576</v>
      </c>
      <c r="C39" s="480">
        <f>'Tabelle 3.3'!J36</f>
        <v>-3.2642602495543671</v>
      </c>
      <c r="D39" s="481">
        <f t="shared" si="3"/>
        <v>4.945532506663576</v>
      </c>
      <c r="E39" s="481">
        <f t="shared" si="3"/>
        <v>-3.2642602495543671</v>
      </c>
      <c r="F39" s="476" t="str">
        <f t="shared" si="4"/>
        <v/>
      </c>
      <c r="G39" s="476" t="str">
        <f t="shared" si="4"/>
        <v/>
      </c>
      <c r="H39" s="482" t="str">
        <f t="shared" si="5"/>
        <v/>
      </c>
      <c r="I39" s="482" t="str">
        <f t="shared" si="5"/>
        <v/>
      </c>
      <c r="J39" s="476" t="e">
        <f t="shared" si="6"/>
        <v>#N/A</v>
      </c>
      <c r="K39" s="476" t="e">
        <f t="shared" si="7"/>
        <v>#N/A</v>
      </c>
      <c r="L39" s="476" t="e">
        <f t="shared" si="8"/>
        <v>#N/A</v>
      </c>
      <c r="M39" s="476" t="e">
        <f t="shared" si="9"/>
        <v>#N/A</v>
      </c>
      <c r="N39" s="476">
        <v>263</v>
      </c>
    </row>
    <row r="40" spans="1:14" s="475" customFormat="1" ht="15" customHeight="1" x14ac:dyDescent="0.2">
      <c r="A40" s="475">
        <v>27</v>
      </c>
      <c r="B40" s="479" t="e">
        <f>'Tabelle 2.3'!#REF!</f>
        <v>#REF!</v>
      </c>
      <c r="C40" s="480" t="e">
        <f>'Tabelle 3.3'!#REF!</f>
        <v>#REF!</v>
      </c>
      <c r="D40" s="481" t="e">
        <f t="shared" si="3"/>
        <v>#REF!</v>
      </c>
      <c r="E40" s="481" t="e">
        <f t="shared" si="3"/>
        <v>#REF!</v>
      </c>
      <c r="F40" s="476" t="str">
        <f t="shared" si="4"/>
        <v/>
      </c>
      <c r="G40" s="476" t="str">
        <f t="shared" si="4"/>
        <v/>
      </c>
      <c r="H40" s="482" t="e">
        <f t="shared" si="5"/>
        <v>#REF!</v>
      </c>
      <c r="I40" s="482" t="e">
        <f t="shared" si="5"/>
        <v>#REF!</v>
      </c>
      <c r="J40" s="476" t="e">
        <f t="shared" si="6"/>
        <v>#REF!</v>
      </c>
      <c r="K40" s="476" t="e">
        <f t="shared" si="7"/>
        <v>#REF!</v>
      </c>
      <c r="L40" s="476" t="e">
        <f t="shared" si="8"/>
        <v>#REF!</v>
      </c>
      <c r="M40" s="476" t="e">
        <f t="shared" si="9"/>
        <v>#REF!</v>
      </c>
      <c r="N40" s="476">
        <v>273</v>
      </c>
    </row>
    <row r="41" spans="1:14" s="475" customFormat="1" ht="15" customHeight="1" x14ac:dyDescent="0.2">
      <c r="A41" s="475">
        <v>28</v>
      </c>
      <c r="B41" s="479" t="e">
        <f>'Tabelle 2.3'!#REF!</f>
        <v>#REF!</v>
      </c>
      <c r="C41" s="480" t="e">
        <f>'Tabelle 3.3'!#REF!</f>
        <v>#REF!</v>
      </c>
      <c r="D41" s="481" t="e">
        <f t="shared" si="3"/>
        <v>#REF!</v>
      </c>
      <c r="E41" s="481" t="e">
        <f t="shared" si="3"/>
        <v>#REF!</v>
      </c>
      <c r="F41" s="476" t="str">
        <f t="shared" si="4"/>
        <v/>
      </c>
      <c r="G41" s="476" t="str">
        <f t="shared" si="4"/>
        <v/>
      </c>
      <c r="H41" s="482" t="e">
        <f t="shared" si="5"/>
        <v>#REF!</v>
      </c>
      <c r="I41" s="482" t="e">
        <f t="shared" si="5"/>
        <v>#REF!</v>
      </c>
      <c r="J41" s="476" t="e">
        <f t="shared" si="6"/>
        <v>#REF!</v>
      </c>
      <c r="K41" s="476" t="e">
        <f t="shared" si="7"/>
        <v>#REF!</v>
      </c>
      <c r="L41" s="476" t="e">
        <f t="shared" si="8"/>
        <v>#REF!</v>
      </c>
      <c r="M41" s="476" t="e">
        <f t="shared" si="9"/>
        <v>#REF!</v>
      </c>
      <c r="N41" s="476">
        <v>284</v>
      </c>
    </row>
    <row r="42" spans="1:14" s="475" customFormat="1" ht="15" customHeight="1" x14ac:dyDescent="0.2">
      <c r="A42" s="475">
        <v>29</v>
      </c>
      <c r="B42" s="479" t="e">
        <f>'Tabelle 2.3'!#REF!</f>
        <v>#REF!</v>
      </c>
      <c r="C42" s="480" t="e">
        <f>'Tabelle 3.3'!#REF!</f>
        <v>#REF!</v>
      </c>
      <c r="D42" s="481" t="e">
        <f t="shared" si="3"/>
        <v>#REF!</v>
      </c>
      <c r="E42" s="481" t="e">
        <f t="shared" si="3"/>
        <v>#REF!</v>
      </c>
      <c r="F42" s="476" t="str">
        <f t="shared" si="4"/>
        <v/>
      </c>
      <c r="G42" s="476" t="str">
        <f t="shared" si="4"/>
        <v/>
      </c>
      <c r="H42" s="482" t="e">
        <f t="shared" si="5"/>
        <v>#REF!</v>
      </c>
      <c r="I42" s="482" t="e">
        <f t="shared" si="5"/>
        <v>#REF!</v>
      </c>
      <c r="J42" s="476" t="e">
        <f t="shared" si="6"/>
        <v>#REF!</v>
      </c>
      <c r="K42" s="476" t="e">
        <f t="shared" si="7"/>
        <v>#REF!</v>
      </c>
      <c r="L42" s="476" t="e">
        <f t="shared" si="8"/>
        <v>#REF!</v>
      </c>
      <c r="M42" s="476" t="e">
        <f t="shared" si="9"/>
        <v>#REF!</v>
      </c>
      <c r="N42" s="476">
        <v>294</v>
      </c>
    </row>
    <row r="43" spans="1:14" s="475" customFormat="1" ht="15" customHeight="1" x14ac:dyDescent="0.2">
      <c r="A43" s="475">
        <v>30</v>
      </c>
      <c r="B43" s="479" t="e">
        <f>'Tabelle 2.3'!#REF!</f>
        <v>#REF!</v>
      </c>
      <c r="C43" s="480" t="e">
        <f>'Tabelle 3.3'!#REF!</f>
        <v>#REF!</v>
      </c>
      <c r="D43" s="481" t="e">
        <f t="shared" si="3"/>
        <v>#REF!</v>
      </c>
      <c r="E43" s="481" t="e">
        <f t="shared" si="3"/>
        <v>#REF!</v>
      </c>
      <c r="F43" s="476" t="str">
        <f t="shared" si="4"/>
        <v/>
      </c>
      <c r="G43" s="476" t="str">
        <f t="shared" si="4"/>
        <v/>
      </c>
      <c r="H43" s="482" t="e">
        <f t="shared" si="5"/>
        <v>#REF!</v>
      </c>
      <c r="I43" s="482" t="e">
        <f t="shared" si="5"/>
        <v>#REF!</v>
      </c>
      <c r="J43" s="476" t="e">
        <f t="shared" si="6"/>
        <v>#REF!</v>
      </c>
      <c r="K43" s="476" t="e">
        <f t="shared" si="7"/>
        <v>#REF!</v>
      </c>
      <c r="L43" s="476" t="e">
        <f t="shared" si="8"/>
        <v>#REF!</v>
      </c>
      <c r="M43" s="476" t="e">
        <f t="shared" si="9"/>
        <v>#REF!</v>
      </c>
      <c r="N43" s="476">
        <v>304</v>
      </c>
    </row>
    <row r="44" spans="1:14" s="475" customFormat="1" ht="15" customHeight="1" x14ac:dyDescent="0.2">
      <c r="A44" s="475">
        <v>31</v>
      </c>
      <c r="B44" s="479" t="e">
        <f>'Tabelle 2.3'!#REF!</f>
        <v>#REF!</v>
      </c>
      <c r="C44" s="480" t="e">
        <f>'Tabelle 3.3'!#REF!</f>
        <v>#REF!</v>
      </c>
      <c r="D44" s="481" t="e">
        <f t="shared" si="3"/>
        <v>#REF!</v>
      </c>
      <c r="E44" s="481" t="e">
        <f t="shared" si="3"/>
        <v>#REF!</v>
      </c>
      <c r="F44" s="476" t="str">
        <f t="shared" si="4"/>
        <v/>
      </c>
      <c r="G44" s="476" t="str">
        <f t="shared" si="4"/>
        <v/>
      </c>
      <c r="H44" s="482" t="e">
        <f t="shared" si="5"/>
        <v>#REF!</v>
      </c>
      <c r="I44" s="482" t="e">
        <f t="shared" si="5"/>
        <v>#REF!</v>
      </c>
      <c r="J44" s="476" t="e">
        <f t="shared" si="6"/>
        <v>#REF!</v>
      </c>
      <c r="K44" s="476" t="e">
        <f t="shared" si="7"/>
        <v>#REF!</v>
      </c>
      <c r="L44" s="476" t="e">
        <f t="shared" si="8"/>
        <v>#REF!</v>
      </c>
      <c r="M44" s="476" t="e">
        <f t="shared" si="9"/>
        <v>#REF!</v>
      </c>
      <c r="N44" s="476">
        <v>315</v>
      </c>
    </row>
    <row r="45" spans="1:14" s="475" customFormat="1" ht="15" customHeight="1" x14ac:dyDescent="0.2">
      <c r="A45" s="475">
        <v>32</v>
      </c>
      <c r="B45" s="479">
        <f>'Tabelle 2.3'!J36</f>
        <v>4.945532506663576</v>
      </c>
      <c r="C45" s="480">
        <f>'Tabelle 3.3'!J36</f>
        <v>-3.2642602495543671</v>
      </c>
      <c r="D45" s="481">
        <f t="shared" si="3"/>
        <v>4.945532506663576</v>
      </c>
      <c r="E45" s="481">
        <f t="shared" si="3"/>
        <v>-3.2642602495543671</v>
      </c>
      <c r="F45" s="476" t="str">
        <f t="shared" si="4"/>
        <v/>
      </c>
      <c r="G45" s="476" t="str">
        <f t="shared" si="4"/>
        <v/>
      </c>
      <c r="H45" s="482" t="str">
        <f t="shared" si="5"/>
        <v/>
      </c>
      <c r="I45" s="482" t="str">
        <f t="shared" si="5"/>
        <v/>
      </c>
      <c r="J45" s="476" t="e">
        <f t="shared" si="6"/>
        <v>#N/A</v>
      </c>
      <c r="K45" s="476" t="e">
        <f t="shared" si="7"/>
        <v>#N/A</v>
      </c>
      <c r="L45" s="476" t="e">
        <f t="shared" si="8"/>
        <v>#N/A</v>
      </c>
      <c r="M45" s="476" t="e">
        <f t="shared" si="9"/>
        <v>#N/A</v>
      </c>
      <c r="N45" s="476">
        <v>325</v>
      </c>
    </row>
    <row r="46" spans="1:14" s="475" customFormat="1" ht="15" customHeight="1" x14ac:dyDescent="0.2">
      <c r="E46" s="476"/>
      <c r="F46" s="476"/>
      <c r="G46" s="476"/>
      <c r="H46" s="476"/>
      <c r="I46" s="476"/>
      <c r="J46" s="476"/>
      <c r="K46" s="476"/>
      <c r="L46" s="476"/>
      <c r="M46" s="476"/>
      <c r="N46" s="476"/>
    </row>
    <row r="47" spans="1:14" s="475" customFormat="1" ht="15" customHeight="1" x14ac:dyDescent="0.2">
      <c r="D47" s="483"/>
      <c r="E47" s="476"/>
      <c r="F47" s="476"/>
      <c r="G47" s="476"/>
      <c r="H47" s="476"/>
      <c r="I47" s="476"/>
      <c r="J47" s="476"/>
      <c r="K47" s="476"/>
      <c r="L47" s="476"/>
      <c r="M47" s="476"/>
      <c r="N47" s="476"/>
    </row>
    <row r="48" spans="1:14" s="475" customFormat="1" ht="15" customHeight="1" x14ac:dyDescent="0.2">
      <c r="A48" s="477" t="s">
        <v>453</v>
      </c>
      <c r="E48" s="476"/>
      <c r="F48" s="476"/>
      <c r="G48" s="476"/>
      <c r="H48" s="476"/>
      <c r="I48" s="476"/>
      <c r="J48" s="476"/>
      <c r="K48" s="476"/>
      <c r="L48" s="476"/>
      <c r="M48" s="476"/>
      <c r="N48" s="476"/>
    </row>
    <row r="49" spans="1:14" ht="15" customHeight="1" x14ac:dyDescent="0.2">
      <c r="A49" s="673" t="s">
        <v>454</v>
      </c>
      <c r="B49" s="674" t="s">
        <v>102</v>
      </c>
      <c r="C49" s="674"/>
      <c r="D49" s="674"/>
      <c r="E49" s="675" t="s">
        <v>455</v>
      </c>
      <c r="F49" s="675"/>
      <c r="G49" s="675"/>
      <c r="H49" s="676" t="s">
        <v>456</v>
      </c>
      <c r="I49" s="677" t="s">
        <v>457</v>
      </c>
      <c r="J49" s="677"/>
      <c r="K49" s="677"/>
      <c r="L49" s="484" t="s">
        <v>458</v>
      </c>
      <c r="M49" s="461"/>
      <c r="N49" s="453"/>
    </row>
    <row r="50" spans="1:14" ht="39.950000000000003" customHeight="1" x14ac:dyDescent="0.2">
      <c r="A50" s="673"/>
      <c r="B50" s="485" t="s">
        <v>441</v>
      </c>
      <c r="C50" s="485" t="s">
        <v>120</v>
      </c>
      <c r="D50" s="485" t="s">
        <v>121</v>
      </c>
      <c r="E50" s="485" t="s">
        <v>441</v>
      </c>
      <c r="F50" s="485" t="s">
        <v>120</v>
      </c>
      <c r="G50" s="485" t="s">
        <v>121</v>
      </c>
      <c r="H50" s="676"/>
      <c r="I50" s="485" t="s">
        <v>441</v>
      </c>
      <c r="J50" s="485" t="s">
        <v>120</v>
      </c>
      <c r="K50" s="485" t="s">
        <v>121</v>
      </c>
      <c r="L50" s="485" t="s">
        <v>459</v>
      </c>
      <c r="M50" s="485"/>
      <c r="N50" s="485"/>
    </row>
    <row r="51" spans="1:14" ht="15" customHeight="1" x14ac:dyDescent="0.2">
      <c r="A51" s="486" t="s">
        <v>460</v>
      </c>
      <c r="B51" s="487">
        <v>43662</v>
      </c>
      <c r="C51" s="487">
        <v>7925</v>
      </c>
      <c r="D51" s="487">
        <v>2334</v>
      </c>
      <c r="E51" s="488">
        <f>IF($A$51=37802,IF(COUNTBLANK(B$51:B$70)&gt;0,#N/A,B51/B$51*100),IF(COUNTBLANK(B$51:B$75)&gt;0,#N/A,B51/B$51*100))</f>
        <v>100</v>
      </c>
      <c r="F51" s="488">
        <f>IF($A$51=37802,IF(COUNTBLANK(C$51:C$70)&gt;0,#N/A,C51/C$51*100),IF(COUNTBLANK(C$51:C$75)&gt;0,#N/A,C51/C$51*100))</f>
        <v>100</v>
      </c>
      <c r="G51" s="488">
        <f>IF($A$51=37802,IF(COUNTBLANK(D$51:D$70)&gt;0,#N/A,D51/D$51*100),IF(COUNTBLANK(D$51:D$75)&gt;0,#N/A,D51/D$51*100))</f>
        <v>100</v>
      </c>
      <c r="H51" s="489" t="str">
        <f>IF(ISERROR(L51)=TRUE,IF(MONTH(A51)=MONTH(MAX(A$51:A$75)),A51,""),"")</f>
        <v/>
      </c>
      <c r="I51" s="488" t="str">
        <f>IF($H51&lt;&gt;"",E51,"")</f>
        <v/>
      </c>
      <c r="J51" s="488" t="str">
        <f>IF($H51&lt;&gt;"",F51,"")</f>
        <v/>
      </c>
      <c r="K51" s="488" t="str">
        <f t="shared" ref="J51:K66" si="10">IF($H51&lt;&gt;"",G51,"")</f>
        <v/>
      </c>
      <c r="L51" s="488" t="e">
        <f>IF(A$51=37802,IF(AND(COUNTBLANK(B$51:B$70)&lt;&gt;0,COUNTBLANK(C$51:C$70)&lt;&gt;0,COUNTBLANK(D$51:D$70)&lt;&gt;0),135,#N/A),IF(AND(COUNTBLANK(B$51:B$75)&lt;&gt;0,COUNTBLANK(C$51:C$75)&lt;&gt;0,COUNTBLANK(D$51:D$75)&lt;&gt;0),135,#N/A))</f>
        <v>#N/A</v>
      </c>
    </row>
    <row r="52" spans="1:14" ht="15" customHeight="1" x14ac:dyDescent="0.2">
      <c r="A52" s="486" t="s">
        <v>461</v>
      </c>
      <c r="B52" s="487">
        <v>43409</v>
      </c>
      <c r="C52" s="487">
        <v>8009</v>
      </c>
      <c r="D52" s="487">
        <v>2372</v>
      </c>
      <c r="E52" s="488">
        <f t="shared" ref="E52:G70" si="11">IF($A$51=37802,IF(COUNTBLANK(B$51:B$70)&gt;0,#N/A,B52/B$51*100),IF(COUNTBLANK(B$51:B$75)&gt;0,#N/A,B52/B$51*100))</f>
        <v>99.420548760936285</v>
      </c>
      <c r="F52" s="488">
        <f t="shared" si="11"/>
        <v>101.05993690851736</v>
      </c>
      <c r="G52" s="488">
        <f t="shared" si="11"/>
        <v>101.6281062553556</v>
      </c>
      <c r="H52" s="489" t="str">
        <f>IF(ISERROR(L52)=TRUE,IF(MONTH(A52)=MONTH(MAX(A$51:A$75)),A52,""),"")</f>
        <v/>
      </c>
      <c r="I52" s="488" t="str">
        <f t="shared" ref="I52:K75" si="12">IF($H52&lt;&gt;"",E52,"")</f>
        <v/>
      </c>
      <c r="J52" s="488" t="str">
        <f t="shared" si="10"/>
        <v/>
      </c>
      <c r="K52" s="488" t="str">
        <f t="shared" si="10"/>
        <v/>
      </c>
      <c r="L52" s="488" t="e">
        <f t="shared" ref="L52:L75" si="13">IF(A$51=37802,IF(AND(COUNTBLANK(B$51:B$70)&lt;&gt;0,COUNTBLANK(C$51:C$70)&lt;&gt;0,COUNTBLANK(D$51:D$70)&lt;&gt;0),135,#N/A),IF(AND(COUNTBLANK(B$51:B$75)&lt;&gt;0,COUNTBLANK(C$51:C$75)&lt;&gt;0,COUNTBLANK(D$51:D$75)&lt;&gt;0),135,#N/A))</f>
        <v>#N/A</v>
      </c>
    </row>
    <row r="53" spans="1:14" ht="15" customHeight="1" x14ac:dyDescent="0.2">
      <c r="A53" s="490">
        <v>41883</v>
      </c>
      <c r="B53" s="487">
        <v>43728</v>
      </c>
      <c r="C53" s="487">
        <v>7997</v>
      </c>
      <c r="D53" s="487">
        <v>2471</v>
      </c>
      <c r="E53" s="488">
        <f t="shared" si="11"/>
        <v>100.15116119279924</v>
      </c>
      <c r="F53" s="488">
        <f t="shared" si="11"/>
        <v>100.90851735015774</v>
      </c>
      <c r="G53" s="488">
        <f t="shared" si="11"/>
        <v>105.86975149957154</v>
      </c>
      <c r="H53" s="489">
        <f>IF(ISERROR(L53)=TRUE,IF(MONTH(A53)=MONTH(MAX(A$51:A$75)),A53,""),"")</f>
        <v>41883</v>
      </c>
      <c r="I53" s="488">
        <f t="shared" si="12"/>
        <v>100.15116119279924</v>
      </c>
      <c r="J53" s="488">
        <f t="shared" si="10"/>
        <v>100.90851735015774</v>
      </c>
      <c r="K53" s="488">
        <f t="shared" si="10"/>
        <v>105.86975149957154</v>
      </c>
      <c r="L53" s="488" t="e">
        <f t="shared" si="13"/>
        <v>#N/A</v>
      </c>
    </row>
    <row r="54" spans="1:14" ht="15" customHeight="1" x14ac:dyDescent="0.2">
      <c r="A54" s="490" t="s">
        <v>462</v>
      </c>
      <c r="B54" s="487">
        <v>43442</v>
      </c>
      <c r="C54" s="487">
        <v>7989</v>
      </c>
      <c r="D54" s="487">
        <v>2494</v>
      </c>
      <c r="E54" s="488">
        <f t="shared" si="11"/>
        <v>99.496129357335889</v>
      </c>
      <c r="F54" s="488">
        <f t="shared" si="11"/>
        <v>100.80757097791798</v>
      </c>
      <c r="G54" s="488">
        <f t="shared" si="11"/>
        <v>106.85518423307627</v>
      </c>
      <c r="H54" s="489" t="str">
        <f>IF(ISERROR(L54)=TRUE,IF(MONTH(A54)=MONTH(MAX(A$51:A$75)),A54,""),"")</f>
        <v/>
      </c>
      <c r="I54" s="488" t="str">
        <f t="shared" si="12"/>
        <v/>
      </c>
      <c r="J54" s="488" t="str">
        <f t="shared" si="10"/>
        <v/>
      </c>
      <c r="K54" s="488" t="str">
        <f t="shared" si="10"/>
        <v/>
      </c>
      <c r="L54" s="488" t="e">
        <f t="shared" si="13"/>
        <v>#N/A</v>
      </c>
    </row>
    <row r="55" spans="1:14" ht="15" customHeight="1" x14ac:dyDescent="0.2">
      <c r="A55" s="490" t="s">
        <v>463</v>
      </c>
      <c r="B55" s="487">
        <v>43279</v>
      </c>
      <c r="C55" s="487">
        <v>7747</v>
      </c>
      <c r="D55" s="487">
        <v>2375</v>
      </c>
      <c r="E55" s="488">
        <f t="shared" si="11"/>
        <v>99.122807017543863</v>
      </c>
      <c r="F55" s="488">
        <f t="shared" si="11"/>
        <v>97.753943217665622</v>
      </c>
      <c r="G55" s="488">
        <f t="shared" si="11"/>
        <v>101.75664095972579</v>
      </c>
      <c r="H55" s="489" t="str">
        <f t="shared" ref="H55:H70" si="14">IF(ISERROR(L55)=TRUE,IF(MONTH(A55)=MONTH(MAX(A$51:A$75)),A55,""),"")</f>
        <v/>
      </c>
      <c r="I55" s="488" t="str">
        <f t="shared" si="12"/>
        <v/>
      </c>
      <c r="J55" s="488" t="str">
        <f t="shared" si="10"/>
        <v/>
      </c>
      <c r="K55" s="488" t="str">
        <f t="shared" si="10"/>
        <v/>
      </c>
      <c r="L55" s="488" t="e">
        <f t="shared" si="13"/>
        <v>#N/A</v>
      </c>
    </row>
    <row r="56" spans="1:14" ht="15" customHeight="1" x14ac:dyDescent="0.2">
      <c r="A56" s="490" t="s">
        <v>464</v>
      </c>
      <c r="B56" s="487">
        <v>42891</v>
      </c>
      <c r="C56" s="487">
        <v>7838</v>
      </c>
      <c r="D56" s="487">
        <v>2416</v>
      </c>
      <c r="E56" s="488">
        <f t="shared" si="11"/>
        <v>98.234162429572621</v>
      </c>
      <c r="F56" s="488">
        <f t="shared" si="11"/>
        <v>98.902208201892748</v>
      </c>
      <c r="G56" s="488">
        <f t="shared" si="11"/>
        <v>103.5132819194516</v>
      </c>
      <c r="H56" s="489" t="str">
        <f t="shared" si="14"/>
        <v/>
      </c>
      <c r="I56" s="488" t="str">
        <f t="shared" si="12"/>
        <v/>
      </c>
      <c r="J56" s="488" t="str">
        <f t="shared" si="10"/>
        <v/>
      </c>
      <c r="K56" s="488" t="str">
        <f t="shared" si="10"/>
        <v/>
      </c>
      <c r="L56" s="488" t="e">
        <f t="shared" si="13"/>
        <v>#N/A</v>
      </c>
    </row>
    <row r="57" spans="1:14" ht="15" customHeight="1" x14ac:dyDescent="0.2">
      <c r="A57" s="490">
        <v>42248</v>
      </c>
      <c r="B57" s="487">
        <v>43994</v>
      </c>
      <c r="C57" s="487">
        <v>7885</v>
      </c>
      <c r="D57" s="487">
        <v>2513</v>
      </c>
      <c r="E57" s="488">
        <f t="shared" si="11"/>
        <v>100.76038660620219</v>
      </c>
      <c r="F57" s="488">
        <f t="shared" si="11"/>
        <v>99.495268138801265</v>
      </c>
      <c r="G57" s="488">
        <f t="shared" si="11"/>
        <v>107.66923736075407</v>
      </c>
      <c r="H57" s="489">
        <f t="shared" si="14"/>
        <v>42248</v>
      </c>
      <c r="I57" s="488">
        <f t="shared" si="12"/>
        <v>100.76038660620219</v>
      </c>
      <c r="J57" s="488">
        <f t="shared" si="10"/>
        <v>99.495268138801265</v>
      </c>
      <c r="K57" s="488">
        <f t="shared" si="10"/>
        <v>107.66923736075407</v>
      </c>
      <c r="L57" s="488" t="e">
        <f t="shared" si="13"/>
        <v>#N/A</v>
      </c>
    </row>
    <row r="58" spans="1:14" ht="15" customHeight="1" x14ac:dyDescent="0.2">
      <c r="A58" s="490" t="s">
        <v>465</v>
      </c>
      <c r="B58" s="487">
        <v>43783</v>
      </c>
      <c r="C58" s="487">
        <v>7943</v>
      </c>
      <c r="D58" s="487">
        <v>2474</v>
      </c>
      <c r="E58" s="488">
        <f t="shared" si="11"/>
        <v>100.27712885346524</v>
      </c>
      <c r="F58" s="488">
        <f t="shared" si="11"/>
        <v>100.22712933753944</v>
      </c>
      <c r="G58" s="488">
        <f t="shared" si="11"/>
        <v>105.99828620394175</v>
      </c>
      <c r="H58" s="489" t="str">
        <f t="shared" si="14"/>
        <v/>
      </c>
      <c r="I58" s="488" t="str">
        <f t="shared" si="12"/>
        <v/>
      </c>
      <c r="J58" s="488" t="str">
        <f t="shared" si="10"/>
        <v/>
      </c>
      <c r="K58" s="488" t="str">
        <f t="shared" si="10"/>
        <v/>
      </c>
      <c r="L58" s="488" t="e">
        <f t="shared" si="13"/>
        <v>#N/A</v>
      </c>
    </row>
    <row r="59" spans="1:14" ht="15" customHeight="1" x14ac:dyDescent="0.2">
      <c r="A59" s="490" t="s">
        <v>466</v>
      </c>
      <c r="B59" s="487">
        <v>43558</v>
      </c>
      <c r="C59" s="487">
        <v>7769</v>
      </c>
      <c r="D59" s="487">
        <v>2500</v>
      </c>
      <c r="E59" s="488">
        <f t="shared" si="11"/>
        <v>99.761806605286068</v>
      </c>
      <c r="F59" s="488">
        <f t="shared" si="11"/>
        <v>98.031545741324919</v>
      </c>
      <c r="G59" s="488">
        <f t="shared" si="11"/>
        <v>107.11225364181662</v>
      </c>
      <c r="H59" s="489" t="str">
        <f t="shared" si="14"/>
        <v/>
      </c>
      <c r="I59" s="488" t="str">
        <f t="shared" si="12"/>
        <v/>
      </c>
      <c r="J59" s="488" t="str">
        <f t="shared" si="10"/>
        <v/>
      </c>
      <c r="K59" s="488" t="str">
        <f t="shared" si="10"/>
        <v/>
      </c>
      <c r="L59" s="488" t="e">
        <f t="shared" si="13"/>
        <v>#N/A</v>
      </c>
    </row>
    <row r="60" spans="1:14" ht="15" customHeight="1" x14ac:dyDescent="0.2">
      <c r="A60" s="490" t="s">
        <v>467</v>
      </c>
      <c r="B60" s="487">
        <v>43580</v>
      </c>
      <c r="C60" s="487">
        <v>7839</v>
      </c>
      <c r="D60" s="487">
        <v>2482</v>
      </c>
      <c r="E60" s="488">
        <f t="shared" si="11"/>
        <v>99.812193669552471</v>
      </c>
      <c r="F60" s="488">
        <f t="shared" si="11"/>
        <v>98.914826498422713</v>
      </c>
      <c r="G60" s="488">
        <f t="shared" si="11"/>
        <v>106.34104541559554</v>
      </c>
      <c r="H60" s="489" t="str">
        <f t="shared" si="14"/>
        <v/>
      </c>
      <c r="I60" s="488" t="str">
        <f t="shared" si="12"/>
        <v/>
      </c>
      <c r="J60" s="488" t="str">
        <f t="shared" si="10"/>
        <v/>
      </c>
      <c r="K60" s="488" t="str">
        <f t="shared" si="10"/>
        <v/>
      </c>
      <c r="L60" s="488" t="e">
        <f t="shared" si="13"/>
        <v>#N/A</v>
      </c>
    </row>
    <row r="61" spans="1:14" ht="15" customHeight="1" x14ac:dyDescent="0.2">
      <c r="A61" s="490">
        <v>42614</v>
      </c>
      <c r="B61" s="487">
        <v>44254</v>
      </c>
      <c r="C61" s="487">
        <v>7699</v>
      </c>
      <c r="D61" s="487">
        <v>2552</v>
      </c>
      <c r="E61" s="488">
        <f t="shared" si="11"/>
        <v>101.35587009298703</v>
      </c>
      <c r="F61" s="488">
        <f t="shared" si="11"/>
        <v>97.148264984227126</v>
      </c>
      <c r="G61" s="488">
        <f t="shared" si="11"/>
        <v>109.34018851756642</v>
      </c>
      <c r="H61" s="489">
        <f t="shared" si="14"/>
        <v>42614</v>
      </c>
      <c r="I61" s="488">
        <f t="shared" si="12"/>
        <v>101.35587009298703</v>
      </c>
      <c r="J61" s="488">
        <f t="shared" si="10"/>
        <v>97.148264984227126</v>
      </c>
      <c r="K61" s="488">
        <f t="shared" si="10"/>
        <v>109.34018851756642</v>
      </c>
      <c r="L61" s="488" t="e">
        <f t="shared" si="13"/>
        <v>#N/A</v>
      </c>
    </row>
    <row r="62" spans="1:14" ht="15" customHeight="1" x14ac:dyDescent="0.2">
      <c r="A62" s="490" t="s">
        <v>468</v>
      </c>
      <c r="B62" s="487">
        <v>44189</v>
      </c>
      <c r="C62" s="487">
        <v>7703</v>
      </c>
      <c r="D62" s="487">
        <v>2563</v>
      </c>
      <c r="E62" s="488">
        <f t="shared" si="11"/>
        <v>101.20699922129081</v>
      </c>
      <c r="F62" s="488">
        <f t="shared" si="11"/>
        <v>97.198738170346999</v>
      </c>
      <c r="G62" s="488">
        <f t="shared" si="11"/>
        <v>109.8114824335904</v>
      </c>
      <c r="H62" s="489" t="str">
        <f t="shared" si="14"/>
        <v/>
      </c>
      <c r="I62" s="488" t="str">
        <f t="shared" si="12"/>
        <v/>
      </c>
      <c r="J62" s="488" t="str">
        <f t="shared" si="10"/>
        <v/>
      </c>
      <c r="K62" s="488" t="str">
        <f t="shared" si="10"/>
        <v/>
      </c>
      <c r="L62" s="488" t="e">
        <f t="shared" si="13"/>
        <v>#N/A</v>
      </c>
    </row>
    <row r="63" spans="1:14" ht="15" customHeight="1" x14ac:dyDescent="0.2">
      <c r="A63" s="490" t="s">
        <v>469</v>
      </c>
      <c r="B63" s="487">
        <v>44144</v>
      </c>
      <c r="C63" s="487">
        <v>7627</v>
      </c>
      <c r="D63" s="487">
        <v>2492</v>
      </c>
      <c r="E63" s="488">
        <f t="shared" si="11"/>
        <v>101.10393477165498</v>
      </c>
      <c r="F63" s="488">
        <f t="shared" si="11"/>
        <v>96.239747634069403</v>
      </c>
      <c r="G63" s="488">
        <f t="shared" si="11"/>
        <v>106.76949443016281</v>
      </c>
      <c r="H63" s="489" t="str">
        <f t="shared" si="14"/>
        <v/>
      </c>
      <c r="I63" s="488" t="str">
        <f t="shared" si="12"/>
        <v/>
      </c>
      <c r="J63" s="488" t="str">
        <f t="shared" si="10"/>
        <v/>
      </c>
      <c r="K63" s="488" t="str">
        <f t="shared" si="10"/>
        <v/>
      </c>
      <c r="L63" s="488" t="e">
        <f t="shared" si="13"/>
        <v>#N/A</v>
      </c>
    </row>
    <row r="64" spans="1:14" ht="15" customHeight="1" x14ac:dyDescent="0.2">
      <c r="A64" s="490" t="s">
        <v>470</v>
      </c>
      <c r="B64" s="487">
        <v>44277</v>
      </c>
      <c r="C64" s="487">
        <v>7682</v>
      </c>
      <c r="D64" s="487">
        <v>2550</v>
      </c>
      <c r="E64" s="488">
        <f t="shared" si="11"/>
        <v>101.40854747835645</v>
      </c>
      <c r="F64" s="488">
        <f t="shared" si="11"/>
        <v>96.933753943217667</v>
      </c>
      <c r="G64" s="488">
        <f t="shared" si="11"/>
        <v>109.25449871465295</v>
      </c>
      <c r="H64" s="489" t="str">
        <f t="shared" si="14"/>
        <v/>
      </c>
      <c r="I64" s="488" t="str">
        <f t="shared" si="12"/>
        <v/>
      </c>
      <c r="J64" s="488" t="str">
        <f t="shared" si="10"/>
        <v/>
      </c>
      <c r="K64" s="488" t="str">
        <f t="shared" si="10"/>
        <v/>
      </c>
      <c r="L64" s="488" t="e">
        <f t="shared" si="13"/>
        <v>#N/A</v>
      </c>
    </row>
    <row r="65" spans="1:12" ht="15" customHeight="1" x14ac:dyDescent="0.2">
      <c r="A65" s="490">
        <v>42979</v>
      </c>
      <c r="B65" s="487">
        <v>45228</v>
      </c>
      <c r="C65" s="487">
        <v>7676</v>
      </c>
      <c r="D65" s="487">
        <v>2668</v>
      </c>
      <c r="E65" s="488">
        <f t="shared" si="11"/>
        <v>103.5866428473272</v>
      </c>
      <c r="F65" s="488">
        <f t="shared" si="11"/>
        <v>96.858044164037864</v>
      </c>
      <c r="G65" s="488">
        <f t="shared" si="11"/>
        <v>114.31019708654671</v>
      </c>
      <c r="H65" s="489">
        <f t="shared" si="14"/>
        <v>42979</v>
      </c>
      <c r="I65" s="488">
        <f t="shared" si="12"/>
        <v>103.5866428473272</v>
      </c>
      <c r="J65" s="488">
        <f t="shared" si="10"/>
        <v>96.858044164037864</v>
      </c>
      <c r="K65" s="488">
        <f t="shared" si="10"/>
        <v>114.31019708654671</v>
      </c>
      <c r="L65" s="488" t="e">
        <f t="shared" si="13"/>
        <v>#N/A</v>
      </c>
    </row>
    <row r="66" spans="1:12" ht="15" customHeight="1" x14ac:dyDescent="0.2">
      <c r="A66" s="490" t="s">
        <v>471</v>
      </c>
      <c r="B66" s="487">
        <v>45244</v>
      </c>
      <c r="C66" s="487">
        <v>7629</v>
      </c>
      <c r="D66" s="487">
        <v>2689</v>
      </c>
      <c r="E66" s="488">
        <f t="shared" si="11"/>
        <v>103.62328798497549</v>
      </c>
      <c r="F66" s="488">
        <f t="shared" si="11"/>
        <v>96.264984227129332</v>
      </c>
      <c r="G66" s="488">
        <f t="shared" si="11"/>
        <v>115.20994001713795</v>
      </c>
      <c r="H66" s="489" t="str">
        <f t="shared" si="14"/>
        <v/>
      </c>
      <c r="I66" s="488" t="str">
        <f t="shared" si="12"/>
        <v/>
      </c>
      <c r="J66" s="488" t="str">
        <f t="shared" si="10"/>
        <v/>
      </c>
      <c r="K66" s="488" t="str">
        <f t="shared" si="10"/>
        <v/>
      </c>
      <c r="L66" s="488" t="e">
        <f t="shared" si="13"/>
        <v>#N/A</v>
      </c>
    </row>
    <row r="67" spans="1:12" ht="15" customHeight="1" x14ac:dyDescent="0.2">
      <c r="A67" s="490" t="s">
        <v>472</v>
      </c>
      <c r="B67" s="487">
        <v>45382</v>
      </c>
      <c r="C67" s="487">
        <v>7563</v>
      </c>
      <c r="D67" s="487">
        <v>2625</v>
      </c>
      <c r="E67" s="488">
        <f t="shared" si="11"/>
        <v>103.93935229719207</v>
      </c>
      <c r="F67" s="488">
        <f t="shared" si="11"/>
        <v>95.432176656151427</v>
      </c>
      <c r="G67" s="488">
        <f t="shared" si="11"/>
        <v>112.46786632390746</v>
      </c>
      <c r="H67" s="489" t="str">
        <f t="shared" si="14"/>
        <v/>
      </c>
      <c r="I67" s="488" t="str">
        <f t="shared" si="12"/>
        <v/>
      </c>
      <c r="J67" s="488" t="str">
        <f t="shared" si="12"/>
        <v/>
      </c>
      <c r="K67" s="488" t="str">
        <f t="shared" si="12"/>
        <v/>
      </c>
      <c r="L67" s="488" t="e">
        <f t="shared" si="13"/>
        <v>#N/A</v>
      </c>
    </row>
    <row r="68" spans="1:12" ht="15" customHeight="1" x14ac:dyDescent="0.2">
      <c r="A68" s="490" t="s">
        <v>473</v>
      </c>
      <c r="B68" s="487">
        <v>45409</v>
      </c>
      <c r="C68" s="487">
        <v>7616</v>
      </c>
      <c r="D68" s="487">
        <v>2680</v>
      </c>
      <c r="E68" s="488">
        <f t="shared" si="11"/>
        <v>104.00119096697358</v>
      </c>
      <c r="F68" s="488">
        <f t="shared" si="11"/>
        <v>96.100946372239747</v>
      </c>
      <c r="G68" s="488">
        <f t="shared" si="11"/>
        <v>114.82433590402744</v>
      </c>
      <c r="H68" s="489" t="str">
        <f t="shared" si="14"/>
        <v/>
      </c>
      <c r="I68" s="488" t="str">
        <f t="shared" si="12"/>
        <v/>
      </c>
      <c r="J68" s="488" t="str">
        <f t="shared" si="12"/>
        <v/>
      </c>
      <c r="K68" s="488" t="str">
        <f t="shared" si="12"/>
        <v/>
      </c>
      <c r="L68" s="488" t="e">
        <f t="shared" si="13"/>
        <v>#N/A</v>
      </c>
    </row>
    <row r="69" spans="1:12" ht="15" customHeight="1" x14ac:dyDescent="0.2">
      <c r="A69" s="490">
        <v>43344</v>
      </c>
      <c r="B69" s="487">
        <v>46039</v>
      </c>
      <c r="C69" s="487">
        <v>7400</v>
      </c>
      <c r="D69" s="487">
        <v>2803</v>
      </c>
      <c r="E69" s="488">
        <f t="shared" si="11"/>
        <v>105.44409326187531</v>
      </c>
      <c r="F69" s="488">
        <f t="shared" si="11"/>
        <v>93.375394321766564</v>
      </c>
      <c r="G69" s="488">
        <f t="shared" si="11"/>
        <v>120.09425878320479</v>
      </c>
      <c r="H69" s="489">
        <f t="shared" si="14"/>
        <v>43344</v>
      </c>
      <c r="I69" s="488">
        <f t="shared" si="12"/>
        <v>105.44409326187531</v>
      </c>
      <c r="J69" s="488">
        <f t="shared" si="12"/>
        <v>93.375394321766564</v>
      </c>
      <c r="K69" s="488">
        <f t="shared" si="12"/>
        <v>120.09425878320479</v>
      </c>
      <c r="L69" s="488" t="e">
        <f t="shared" si="13"/>
        <v>#N/A</v>
      </c>
    </row>
    <row r="70" spans="1:12" ht="15" customHeight="1" x14ac:dyDescent="0.2">
      <c r="A70" s="490" t="s">
        <v>474</v>
      </c>
      <c r="B70" s="487">
        <v>46058</v>
      </c>
      <c r="C70" s="487">
        <v>7529</v>
      </c>
      <c r="D70" s="487">
        <v>2777</v>
      </c>
      <c r="E70" s="488">
        <f t="shared" si="11"/>
        <v>105.48760936283269</v>
      </c>
      <c r="F70" s="488">
        <f t="shared" si="11"/>
        <v>95.003154574132481</v>
      </c>
      <c r="G70" s="488">
        <f t="shared" si="11"/>
        <v>118.9802913453299</v>
      </c>
      <c r="H70" s="489" t="str">
        <f t="shared" si="14"/>
        <v/>
      </c>
      <c r="I70" s="488" t="str">
        <f t="shared" si="12"/>
        <v/>
      </c>
      <c r="J70" s="488" t="str">
        <f t="shared" si="12"/>
        <v/>
      </c>
      <c r="K70" s="488" t="str">
        <f t="shared" si="12"/>
        <v/>
      </c>
      <c r="L70" s="488" t="e">
        <f t="shared" si="13"/>
        <v>#N/A</v>
      </c>
    </row>
    <row r="71" spans="1:12" ht="15" customHeight="1" x14ac:dyDescent="0.2">
      <c r="A71" s="490" t="s">
        <v>475</v>
      </c>
      <c r="B71" s="487">
        <v>45723</v>
      </c>
      <c r="C71" s="487">
        <v>7338</v>
      </c>
      <c r="D71" s="487">
        <v>2760</v>
      </c>
      <c r="E71" s="491">
        <f t="shared" ref="E71:G75" si="15">IF($A$51=37802,IF(COUNTBLANK(B$51:B$70)&gt;0,#N/A,IF(ISBLANK(B71)=FALSE,B71/B$51*100,#N/A)),IF(COUNTBLANK(B$51:B$75)&gt;0,#N/A,B71/B$51*100))</f>
        <v>104.72035179332141</v>
      </c>
      <c r="F71" s="491">
        <f t="shared" si="15"/>
        <v>92.593059936908517</v>
      </c>
      <c r="G71" s="491">
        <f t="shared" si="15"/>
        <v>118.25192802056554</v>
      </c>
      <c r="H71" s="492" t="str">
        <f>IF(A$51=37802,IF(ISERROR(L71)=TRUE,IF(ISBLANK(A71)=FALSE,IF(MONTH(A71)=MONTH(MAX(A$51:A$75)),A71,""),""),""),IF(ISERROR(L71)=TRUE,IF(MONTH(A71)=MONTH(MAX(A$51:A$75)),A71,""),""))</f>
        <v/>
      </c>
      <c r="I71" s="488" t="str">
        <f t="shared" si="12"/>
        <v/>
      </c>
      <c r="J71" s="488" t="str">
        <f t="shared" si="12"/>
        <v/>
      </c>
      <c r="K71" s="488" t="str">
        <f t="shared" si="12"/>
        <v/>
      </c>
      <c r="L71" s="488" t="e">
        <f t="shared" si="13"/>
        <v>#N/A</v>
      </c>
    </row>
    <row r="72" spans="1:12" ht="15" customHeight="1" x14ac:dyDescent="0.2">
      <c r="A72" s="490" t="s">
        <v>476</v>
      </c>
      <c r="B72" s="487">
        <v>46007</v>
      </c>
      <c r="C72" s="487">
        <v>7383</v>
      </c>
      <c r="D72" s="487">
        <v>2754</v>
      </c>
      <c r="E72" s="491">
        <f t="shared" si="15"/>
        <v>105.37080298657872</v>
      </c>
      <c r="F72" s="491">
        <f t="shared" si="15"/>
        <v>93.160883280757105</v>
      </c>
      <c r="G72" s="491">
        <f t="shared" si="15"/>
        <v>117.99485861182519</v>
      </c>
      <c r="H72" s="492" t="str">
        <f>IF(A$51=37802,IF(ISERROR(L72)=TRUE,IF(ISBLANK(A72)=FALSE,IF(MONTH(A72)=MONTH(MAX(A$51:A$75)),A72,""),""),""),IF(ISERROR(L72)=TRUE,IF(MONTH(A72)=MONTH(MAX(A$51:A$75)),A72,""),""))</f>
        <v/>
      </c>
      <c r="I72" s="488" t="str">
        <f t="shared" si="12"/>
        <v/>
      </c>
      <c r="J72" s="488" t="str">
        <f t="shared" si="12"/>
        <v/>
      </c>
      <c r="K72" s="488" t="str">
        <f t="shared" si="12"/>
        <v/>
      </c>
      <c r="L72" s="488" t="e">
        <f t="shared" si="13"/>
        <v>#N/A</v>
      </c>
    </row>
    <row r="73" spans="1:12" ht="15" customHeight="1" x14ac:dyDescent="0.2">
      <c r="A73" s="490">
        <v>43709</v>
      </c>
      <c r="B73" s="487">
        <v>47354</v>
      </c>
      <c r="C73" s="487">
        <v>7200</v>
      </c>
      <c r="D73" s="487">
        <v>2867</v>
      </c>
      <c r="E73" s="491">
        <f t="shared" si="15"/>
        <v>108.45586551234483</v>
      </c>
      <c r="F73" s="491">
        <f t="shared" si="15"/>
        <v>90.851735015772874</v>
      </c>
      <c r="G73" s="491">
        <f t="shared" si="15"/>
        <v>122.8363324764353</v>
      </c>
      <c r="H73" s="492">
        <f>IF(A$51=37802,IF(ISERROR(L73)=TRUE,IF(ISBLANK(A73)=FALSE,IF(MONTH(A73)=MONTH(MAX(A$51:A$75)),A73,""),""),""),IF(ISERROR(L73)=TRUE,IF(MONTH(A73)=MONTH(MAX(A$51:A$75)),A73,""),""))</f>
        <v>43709</v>
      </c>
      <c r="I73" s="488">
        <f t="shared" si="12"/>
        <v>108.45586551234483</v>
      </c>
      <c r="J73" s="488">
        <f t="shared" si="12"/>
        <v>90.851735015772874</v>
      </c>
      <c r="K73" s="488">
        <f t="shared" si="12"/>
        <v>122.8363324764353</v>
      </c>
      <c r="L73" s="488" t="e">
        <f t="shared" si="13"/>
        <v>#N/A</v>
      </c>
    </row>
    <row r="74" spans="1:12" ht="15" customHeight="1" x14ac:dyDescent="0.2">
      <c r="A74" s="490" t="s">
        <v>477</v>
      </c>
      <c r="B74" s="487">
        <v>47644</v>
      </c>
      <c r="C74" s="487">
        <v>7289</v>
      </c>
      <c r="D74" s="487">
        <v>2904</v>
      </c>
      <c r="E74" s="491">
        <f t="shared" si="15"/>
        <v>109.12005863222024</v>
      </c>
      <c r="F74" s="491">
        <f t="shared" si="15"/>
        <v>91.97476340694007</v>
      </c>
      <c r="G74" s="491">
        <f t="shared" si="15"/>
        <v>124.4215938303342</v>
      </c>
      <c r="H74" s="492" t="str">
        <f>IF(A$51=37802,IF(ISERROR(L74)=TRUE,IF(ISBLANK(A74)=FALSE,IF(MONTH(A74)=MONTH(MAX(A$51:A$75)),A74,""),""),""),IF(ISERROR(L74)=TRUE,IF(MONTH(A74)=MONTH(MAX(A$51:A$75)),A74,""),""))</f>
        <v/>
      </c>
      <c r="I74" s="488" t="str">
        <f t="shared" si="12"/>
        <v/>
      </c>
      <c r="J74" s="488" t="str">
        <f t="shared" si="12"/>
        <v/>
      </c>
      <c r="K74" s="488" t="str">
        <f t="shared" si="12"/>
        <v/>
      </c>
      <c r="L74" s="488" t="e">
        <f t="shared" si="13"/>
        <v>#N/A</v>
      </c>
    </row>
    <row r="75" spans="1:12" ht="15" customHeight="1" x14ac:dyDescent="0.2">
      <c r="A75" s="490" t="s">
        <v>478</v>
      </c>
      <c r="B75" s="487">
        <v>47690</v>
      </c>
      <c r="C75" s="493">
        <v>7044</v>
      </c>
      <c r="D75" s="493">
        <v>2797</v>
      </c>
      <c r="E75" s="491">
        <f t="shared" si="15"/>
        <v>109.22541340295911</v>
      </c>
      <c r="F75" s="491">
        <f t="shared" si="15"/>
        <v>88.883280757097793</v>
      </c>
      <c r="G75" s="491">
        <f t="shared" si="15"/>
        <v>119.83718937446443</v>
      </c>
      <c r="H75" s="492" t="str">
        <f>IF(A$51=37802,IF(ISERROR(L75)=TRUE,IF(ISBLANK(A75)=FALSE,IF(MONTH(A75)=MONTH(MAX(A$51:A$75)),A75,""),""),""),IF(ISERROR(L75)=TRUE,IF(MONTH(A75)=MONTH(MAX(A$51:A$75)),A75,""),""))</f>
        <v/>
      </c>
      <c r="I75" s="488" t="str">
        <f t="shared" si="12"/>
        <v/>
      </c>
      <c r="J75" s="488" t="str">
        <f t="shared" si="12"/>
        <v/>
      </c>
      <c r="K75" s="488" t="str">
        <f t="shared" si="12"/>
        <v/>
      </c>
      <c r="L75" s="488" t="e">
        <f t="shared" si="13"/>
        <v>#N/A</v>
      </c>
    </row>
    <row r="77" spans="1:12" ht="15" customHeight="1" x14ac:dyDescent="0.2">
      <c r="I77" s="488">
        <f>IF(I75&lt;&gt;"",I75,IF(I74&lt;&gt;"",I74,IF(I73&lt;&gt;"",I73,IF(I72&lt;&gt;"",I72,IF(I71&lt;&gt;"",I71,IF(I70&lt;&gt;"",I70,""))))))</f>
        <v>108.45586551234483</v>
      </c>
      <c r="J77" s="488">
        <f>IF(J75&lt;&gt;"",J75,IF(J74&lt;&gt;"",J74,IF(J73&lt;&gt;"",J73,IF(J72&lt;&gt;"",J72,IF(J71&lt;&gt;"",J71,IF(J70&lt;&gt;"",J70,""))))))</f>
        <v>90.851735015772874</v>
      </c>
      <c r="K77" s="488">
        <f>IF(K75&lt;&gt;"",K75,IF(K74&lt;&gt;"",K74,IF(K73&lt;&gt;"",K73,IF(K72&lt;&gt;"",K72,IF(K71&lt;&gt;"",K71,IF(K70&lt;&gt;"",K70,""))))))</f>
        <v>122.8363324764353</v>
      </c>
    </row>
    <row r="78" spans="1:12" ht="15" customHeight="1" x14ac:dyDescent="0.2">
      <c r="I78" s="495">
        <f>RANK(I77,$I77:$K77)</f>
        <v>2</v>
      </c>
      <c r="J78" s="495">
        <f>RANK(J77,$I77:$K77)</f>
        <v>3</v>
      </c>
      <c r="K78" s="495">
        <f>RANK(K77,$I77:$K77)</f>
        <v>1</v>
      </c>
    </row>
    <row r="79" spans="1:12" ht="15" customHeight="1" x14ac:dyDescent="0.2">
      <c r="I79" s="488" t="str">
        <f>"SvB: "&amp;IF(I77&gt;100,"+","")&amp;TEXT(I77-100,"0,0")&amp;"%"</f>
        <v>SvB: +8,5%</v>
      </c>
      <c r="J79" s="488" t="str">
        <f>"GeB - ausschließlich: "&amp;IF(J77&gt;100,"+","")&amp;TEXT(J77-100,"0,0")&amp;"%"</f>
        <v>GeB - ausschließlich: -9,1%</v>
      </c>
      <c r="K79" s="488" t="str">
        <f>"GeB - im Nebenjob: "&amp;IF(K77&gt;100,"+","")&amp;TEXT(K77-100,"0,0")&amp;"%"</f>
        <v>GeB - im Nebenjob: +22,8%</v>
      </c>
    </row>
    <row r="81" spans="9:9" ht="15" customHeight="1" x14ac:dyDescent="0.2">
      <c r="I81" s="488" t="str">
        <f>IF(ISERROR(HLOOKUP(1,I$78:K$79,2,FALSE)),"",HLOOKUP(1,I$78:K$79,2,FALSE))</f>
        <v>GeB - im Nebenjob: +22,8%</v>
      </c>
    </row>
    <row r="82" spans="9:9" ht="15" customHeight="1" x14ac:dyDescent="0.2">
      <c r="I82" s="488" t="str">
        <f>IF(ISERROR(HLOOKUP(2,I$78:K$79,2,FALSE)),"",HLOOKUP(2,I$78:K$79,2,FALSE))</f>
        <v>SvB: +8,5%</v>
      </c>
    </row>
    <row r="83" spans="9:9" ht="15" customHeight="1" x14ac:dyDescent="0.2">
      <c r="I83" s="488" t="str">
        <f>IF(ISERROR(HLOOKUP(3,I$78:K$79,2,FALSE)),"",HLOOKUP(3,I$78:K$79,2,FALSE))</f>
        <v>GeB - ausschließlich: -9,1%</v>
      </c>
    </row>
  </sheetData>
  <mergeCells count="16">
    <mergeCell ref="B4:C4"/>
    <mergeCell ref="D4:E4"/>
    <mergeCell ref="F4:G4"/>
    <mergeCell ref="H4:I4"/>
    <mergeCell ref="J4:N4"/>
    <mergeCell ref="J12:N12"/>
    <mergeCell ref="A49:A50"/>
    <mergeCell ref="B49:D49"/>
    <mergeCell ref="E49:G49"/>
    <mergeCell ref="H49:H50"/>
    <mergeCell ref="I49:K49"/>
    <mergeCell ref="A12:A13"/>
    <mergeCell ref="B12:C12"/>
    <mergeCell ref="D12:E12"/>
    <mergeCell ref="F12:G12"/>
    <mergeCell ref="H12:I12"/>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3" customWidth="1"/>
    <col min="2" max="2" width="15.125" style="523" customWidth="1"/>
    <col min="3" max="3" width="20.375" style="523" customWidth="1"/>
    <col min="4" max="5" width="10" style="523" customWidth="1"/>
    <col min="6" max="8" width="11" style="523"/>
    <col min="9" max="9" width="13.75" style="523" customWidth="1"/>
    <col min="10" max="256" width="11" style="523"/>
    <col min="257" max="257" width="2.375" style="523" customWidth="1"/>
    <col min="258" max="258" width="15.125" style="523" customWidth="1"/>
    <col min="259" max="259" width="20.375" style="523" customWidth="1"/>
    <col min="260" max="261" width="10" style="523" customWidth="1"/>
    <col min="262" max="264" width="11" style="523"/>
    <col min="265" max="265" width="13.75" style="523" customWidth="1"/>
    <col min="266" max="512" width="11" style="523"/>
    <col min="513" max="513" width="2.375" style="523" customWidth="1"/>
    <col min="514" max="514" width="15.125" style="523" customWidth="1"/>
    <col min="515" max="515" width="20.375" style="523" customWidth="1"/>
    <col min="516" max="517" width="10" style="523" customWidth="1"/>
    <col min="518" max="520" width="11" style="523"/>
    <col min="521" max="521" width="13.75" style="523" customWidth="1"/>
    <col min="522" max="768" width="11" style="523"/>
    <col min="769" max="769" width="2.375" style="523" customWidth="1"/>
    <col min="770" max="770" width="15.125" style="523" customWidth="1"/>
    <col min="771" max="771" width="20.375" style="523" customWidth="1"/>
    <col min="772" max="773" width="10" style="523" customWidth="1"/>
    <col min="774" max="776" width="11" style="523"/>
    <col min="777" max="777" width="13.75" style="523" customWidth="1"/>
    <col min="778" max="1024" width="11" style="523"/>
    <col min="1025" max="1025" width="2.375" style="523" customWidth="1"/>
    <col min="1026" max="1026" width="15.125" style="523" customWidth="1"/>
    <col min="1027" max="1027" width="20.375" style="523" customWidth="1"/>
    <col min="1028" max="1029" width="10" style="523" customWidth="1"/>
    <col min="1030" max="1032" width="11" style="523"/>
    <col min="1033" max="1033" width="13.75" style="523" customWidth="1"/>
    <col min="1034" max="1280" width="11" style="523"/>
    <col min="1281" max="1281" width="2.375" style="523" customWidth="1"/>
    <col min="1282" max="1282" width="15.125" style="523" customWidth="1"/>
    <col min="1283" max="1283" width="20.375" style="523" customWidth="1"/>
    <col min="1284" max="1285" width="10" style="523" customWidth="1"/>
    <col min="1286" max="1288" width="11" style="523"/>
    <col min="1289" max="1289" width="13.75" style="523" customWidth="1"/>
    <col min="1290" max="1536" width="11" style="523"/>
    <col min="1537" max="1537" width="2.375" style="523" customWidth="1"/>
    <col min="1538" max="1538" width="15.125" style="523" customWidth="1"/>
    <col min="1539" max="1539" width="20.375" style="523" customWidth="1"/>
    <col min="1540" max="1541" width="10" style="523" customWidth="1"/>
    <col min="1542" max="1544" width="11" style="523"/>
    <col min="1545" max="1545" width="13.75" style="523" customWidth="1"/>
    <col min="1546" max="1792" width="11" style="523"/>
    <col min="1793" max="1793" width="2.375" style="523" customWidth="1"/>
    <col min="1794" max="1794" width="15.125" style="523" customWidth="1"/>
    <col min="1795" max="1795" width="20.375" style="523" customWidth="1"/>
    <col min="1796" max="1797" width="10" style="523" customWidth="1"/>
    <col min="1798" max="1800" width="11" style="523"/>
    <col min="1801" max="1801" width="13.75" style="523" customWidth="1"/>
    <col min="1802" max="2048" width="11" style="523"/>
    <col min="2049" max="2049" width="2.375" style="523" customWidth="1"/>
    <col min="2050" max="2050" width="15.125" style="523" customWidth="1"/>
    <col min="2051" max="2051" width="20.375" style="523" customWidth="1"/>
    <col min="2052" max="2053" width="10" style="523" customWidth="1"/>
    <col min="2054" max="2056" width="11" style="523"/>
    <col min="2057" max="2057" width="13.75" style="523" customWidth="1"/>
    <col min="2058" max="2304" width="11" style="523"/>
    <col min="2305" max="2305" width="2.375" style="523" customWidth="1"/>
    <col min="2306" max="2306" width="15.125" style="523" customWidth="1"/>
    <col min="2307" max="2307" width="20.375" style="523" customWidth="1"/>
    <col min="2308" max="2309" width="10" style="523" customWidth="1"/>
    <col min="2310" max="2312" width="11" style="523"/>
    <col min="2313" max="2313" width="13.75" style="523" customWidth="1"/>
    <col min="2314" max="2560" width="11" style="523"/>
    <col min="2561" max="2561" width="2.375" style="523" customWidth="1"/>
    <col min="2562" max="2562" width="15.125" style="523" customWidth="1"/>
    <col min="2563" max="2563" width="20.375" style="523" customWidth="1"/>
    <col min="2564" max="2565" width="10" style="523" customWidth="1"/>
    <col min="2566" max="2568" width="11" style="523"/>
    <col min="2569" max="2569" width="13.75" style="523" customWidth="1"/>
    <col min="2570" max="2816" width="11" style="523"/>
    <col min="2817" max="2817" width="2.375" style="523" customWidth="1"/>
    <col min="2818" max="2818" width="15.125" style="523" customWidth="1"/>
    <col min="2819" max="2819" width="20.375" style="523" customWidth="1"/>
    <col min="2820" max="2821" width="10" style="523" customWidth="1"/>
    <col min="2822" max="2824" width="11" style="523"/>
    <col min="2825" max="2825" width="13.75" style="523" customWidth="1"/>
    <col min="2826" max="3072" width="11" style="523"/>
    <col min="3073" max="3073" width="2.375" style="523" customWidth="1"/>
    <col min="3074" max="3074" width="15.125" style="523" customWidth="1"/>
    <col min="3075" max="3075" width="20.375" style="523" customWidth="1"/>
    <col min="3076" max="3077" width="10" style="523" customWidth="1"/>
    <col min="3078" max="3080" width="11" style="523"/>
    <col min="3081" max="3081" width="13.75" style="523" customWidth="1"/>
    <col min="3082" max="3328" width="11" style="523"/>
    <col min="3329" max="3329" width="2.375" style="523" customWidth="1"/>
    <col min="3330" max="3330" width="15.125" style="523" customWidth="1"/>
    <col min="3331" max="3331" width="20.375" style="523" customWidth="1"/>
    <col min="3332" max="3333" width="10" style="523" customWidth="1"/>
    <col min="3334" max="3336" width="11" style="523"/>
    <col min="3337" max="3337" width="13.75" style="523" customWidth="1"/>
    <col min="3338" max="3584" width="11" style="523"/>
    <col min="3585" max="3585" width="2.375" style="523" customWidth="1"/>
    <col min="3586" max="3586" width="15.125" style="523" customWidth="1"/>
    <col min="3587" max="3587" width="20.375" style="523" customWidth="1"/>
    <col min="3588" max="3589" width="10" style="523" customWidth="1"/>
    <col min="3590" max="3592" width="11" style="523"/>
    <col min="3593" max="3593" width="13.75" style="523" customWidth="1"/>
    <col min="3594" max="3840" width="11" style="523"/>
    <col min="3841" max="3841" width="2.375" style="523" customWidth="1"/>
    <col min="3842" max="3842" width="15.125" style="523" customWidth="1"/>
    <col min="3843" max="3843" width="20.375" style="523" customWidth="1"/>
    <col min="3844" max="3845" width="10" style="523" customWidth="1"/>
    <col min="3846" max="3848" width="11" style="523"/>
    <col min="3849" max="3849" width="13.75" style="523" customWidth="1"/>
    <col min="3850" max="4096" width="11" style="523"/>
    <col min="4097" max="4097" width="2.375" style="523" customWidth="1"/>
    <col min="4098" max="4098" width="15.125" style="523" customWidth="1"/>
    <col min="4099" max="4099" width="20.375" style="523" customWidth="1"/>
    <col min="4100" max="4101" width="10" style="523" customWidth="1"/>
    <col min="4102" max="4104" width="11" style="523"/>
    <col min="4105" max="4105" width="13.75" style="523" customWidth="1"/>
    <col min="4106" max="4352" width="11" style="523"/>
    <col min="4353" max="4353" width="2.375" style="523" customWidth="1"/>
    <col min="4354" max="4354" width="15.125" style="523" customWidth="1"/>
    <col min="4355" max="4355" width="20.375" style="523" customWidth="1"/>
    <col min="4356" max="4357" width="10" style="523" customWidth="1"/>
    <col min="4358" max="4360" width="11" style="523"/>
    <col min="4361" max="4361" width="13.75" style="523" customWidth="1"/>
    <col min="4362" max="4608" width="11" style="523"/>
    <col min="4609" max="4609" width="2.375" style="523" customWidth="1"/>
    <col min="4610" max="4610" width="15.125" style="523" customWidth="1"/>
    <col min="4611" max="4611" width="20.375" style="523" customWidth="1"/>
    <col min="4612" max="4613" width="10" style="523" customWidth="1"/>
    <col min="4614" max="4616" width="11" style="523"/>
    <col min="4617" max="4617" width="13.75" style="523" customWidth="1"/>
    <col min="4618" max="4864" width="11" style="523"/>
    <col min="4865" max="4865" width="2.375" style="523" customWidth="1"/>
    <col min="4866" max="4866" width="15.125" style="523" customWidth="1"/>
    <col min="4867" max="4867" width="20.375" style="523" customWidth="1"/>
    <col min="4868" max="4869" width="10" style="523" customWidth="1"/>
    <col min="4870" max="4872" width="11" style="523"/>
    <col min="4873" max="4873" width="13.75" style="523" customWidth="1"/>
    <col min="4874" max="5120" width="11" style="523"/>
    <col min="5121" max="5121" width="2.375" style="523" customWidth="1"/>
    <col min="5122" max="5122" width="15.125" style="523" customWidth="1"/>
    <col min="5123" max="5123" width="20.375" style="523" customWidth="1"/>
    <col min="5124" max="5125" width="10" style="523" customWidth="1"/>
    <col min="5126" max="5128" width="11" style="523"/>
    <col min="5129" max="5129" width="13.75" style="523" customWidth="1"/>
    <col min="5130" max="5376" width="11" style="523"/>
    <col min="5377" max="5377" width="2.375" style="523" customWidth="1"/>
    <col min="5378" max="5378" width="15.125" style="523" customWidth="1"/>
    <col min="5379" max="5379" width="20.375" style="523" customWidth="1"/>
    <col min="5380" max="5381" width="10" style="523" customWidth="1"/>
    <col min="5382" max="5384" width="11" style="523"/>
    <col min="5385" max="5385" width="13.75" style="523" customWidth="1"/>
    <col min="5386" max="5632" width="11" style="523"/>
    <col min="5633" max="5633" width="2.375" style="523" customWidth="1"/>
    <col min="5634" max="5634" width="15.125" style="523" customWidth="1"/>
    <col min="5635" max="5635" width="20.375" style="523" customWidth="1"/>
    <col min="5636" max="5637" width="10" style="523" customWidth="1"/>
    <col min="5638" max="5640" width="11" style="523"/>
    <col min="5641" max="5641" width="13.75" style="523" customWidth="1"/>
    <col min="5642" max="5888" width="11" style="523"/>
    <col min="5889" max="5889" width="2.375" style="523" customWidth="1"/>
    <col min="5890" max="5890" width="15.125" style="523" customWidth="1"/>
    <col min="5891" max="5891" width="20.375" style="523" customWidth="1"/>
    <col min="5892" max="5893" width="10" style="523" customWidth="1"/>
    <col min="5894" max="5896" width="11" style="523"/>
    <col min="5897" max="5897" width="13.75" style="523" customWidth="1"/>
    <col min="5898" max="6144" width="11" style="523"/>
    <col min="6145" max="6145" width="2.375" style="523" customWidth="1"/>
    <col min="6146" max="6146" width="15.125" style="523" customWidth="1"/>
    <col min="6147" max="6147" width="20.375" style="523" customWidth="1"/>
    <col min="6148" max="6149" width="10" style="523" customWidth="1"/>
    <col min="6150" max="6152" width="11" style="523"/>
    <col min="6153" max="6153" width="13.75" style="523" customWidth="1"/>
    <col min="6154" max="6400" width="11" style="523"/>
    <col min="6401" max="6401" width="2.375" style="523" customWidth="1"/>
    <col min="6402" max="6402" width="15.125" style="523" customWidth="1"/>
    <col min="6403" max="6403" width="20.375" style="523" customWidth="1"/>
    <col min="6404" max="6405" width="10" style="523" customWidth="1"/>
    <col min="6406" max="6408" width="11" style="523"/>
    <col min="6409" max="6409" width="13.75" style="523" customWidth="1"/>
    <col min="6410" max="6656" width="11" style="523"/>
    <col min="6657" max="6657" width="2.375" style="523" customWidth="1"/>
    <col min="6658" max="6658" width="15.125" style="523" customWidth="1"/>
    <col min="6659" max="6659" width="20.375" style="523" customWidth="1"/>
    <col min="6660" max="6661" width="10" style="523" customWidth="1"/>
    <col min="6662" max="6664" width="11" style="523"/>
    <col min="6665" max="6665" width="13.75" style="523" customWidth="1"/>
    <col min="6666" max="6912" width="11" style="523"/>
    <col min="6913" max="6913" width="2.375" style="523" customWidth="1"/>
    <col min="6914" max="6914" width="15.125" style="523" customWidth="1"/>
    <col min="6915" max="6915" width="20.375" style="523" customWidth="1"/>
    <col min="6916" max="6917" width="10" style="523" customWidth="1"/>
    <col min="6918" max="6920" width="11" style="523"/>
    <col min="6921" max="6921" width="13.75" style="523" customWidth="1"/>
    <col min="6922" max="7168" width="11" style="523"/>
    <col min="7169" max="7169" width="2.375" style="523" customWidth="1"/>
    <col min="7170" max="7170" width="15.125" style="523" customWidth="1"/>
    <col min="7171" max="7171" width="20.375" style="523" customWidth="1"/>
    <col min="7172" max="7173" width="10" style="523" customWidth="1"/>
    <col min="7174" max="7176" width="11" style="523"/>
    <col min="7177" max="7177" width="13.75" style="523" customWidth="1"/>
    <col min="7178" max="7424" width="11" style="523"/>
    <col min="7425" max="7425" width="2.375" style="523" customWidth="1"/>
    <col min="7426" max="7426" width="15.125" style="523" customWidth="1"/>
    <col min="7427" max="7427" width="20.375" style="523" customWidth="1"/>
    <col min="7428" max="7429" width="10" style="523" customWidth="1"/>
    <col min="7430" max="7432" width="11" style="523"/>
    <col min="7433" max="7433" width="13.75" style="523" customWidth="1"/>
    <col min="7434" max="7680" width="11" style="523"/>
    <col min="7681" max="7681" width="2.375" style="523" customWidth="1"/>
    <col min="7682" max="7682" width="15.125" style="523" customWidth="1"/>
    <col min="7683" max="7683" width="20.375" style="523" customWidth="1"/>
    <col min="7684" max="7685" width="10" style="523" customWidth="1"/>
    <col min="7686" max="7688" width="11" style="523"/>
    <col min="7689" max="7689" width="13.75" style="523" customWidth="1"/>
    <col min="7690" max="7936" width="11" style="523"/>
    <col min="7937" max="7937" width="2.375" style="523" customWidth="1"/>
    <col min="7938" max="7938" width="15.125" style="523" customWidth="1"/>
    <col min="7939" max="7939" width="20.375" style="523" customWidth="1"/>
    <col min="7940" max="7941" width="10" style="523" customWidth="1"/>
    <col min="7942" max="7944" width="11" style="523"/>
    <col min="7945" max="7945" width="13.75" style="523" customWidth="1"/>
    <col min="7946" max="8192" width="11" style="523"/>
    <col min="8193" max="8193" width="2.375" style="523" customWidth="1"/>
    <col min="8194" max="8194" width="15.125" style="523" customWidth="1"/>
    <col min="8195" max="8195" width="20.375" style="523" customWidth="1"/>
    <col min="8196" max="8197" width="10" style="523" customWidth="1"/>
    <col min="8198" max="8200" width="11" style="523"/>
    <col min="8201" max="8201" width="13.75" style="523" customWidth="1"/>
    <col min="8202" max="8448" width="11" style="523"/>
    <col min="8449" max="8449" width="2.375" style="523" customWidth="1"/>
    <col min="8450" max="8450" width="15.125" style="523" customWidth="1"/>
    <col min="8451" max="8451" width="20.375" style="523" customWidth="1"/>
    <col min="8452" max="8453" width="10" style="523" customWidth="1"/>
    <col min="8454" max="8456" width="11" style="523"/>
    <col min="8457" max="8457" width="13.75" style="523" customWidth="1"/>
    <col min="8458" max="8704" width="11" style="523"/>
    <col min="8705" max="8705" width="2.375" style="523" customWidth="1"/>
    <col min="8706" max="8706" width="15.125" style="523" customWidth="1"/>
    <col min="8707" max="8707" width="20.375" style="523" customWidth="1"/>
    <col min="8708" max="8709" width="10" style="523" customWidth="1"/>
    <col min="8710" max="8712" width="11" style="523"/>
    <col min="8713" max="8713" width="13.75" style="523" customWidth="1"/>
    <col min="8714" max="8960" width="11" style="523"/>
    <col min="8961" max="8961" width="2.375" style="523" customWidth="1"/>
    <col min="8962" max="8962" width="15.125" style="523" customWidth="1"/>
    <col min="8963" max="8963" width="20.375" style="523" customWidth="1"/>
    <col min="8964" max="8965" width="10" style="523" customWidth="1"/>
    <col min="8966" max="8968" width="11" style="523"/>
    <col min="8969" max="8969" width="13.75" style="523" customWidth="1"/>
    <col min="8970" max="9216" width="11" style="523"/>
    <col min="9217" max="9217" width="2.375" style="523" customWidth="1"/>
    <col min="9218" max="9218" width="15.125" style="523" customWidth="1"/>
    <col min="9219" max="9219" width="20.375" style="523" customWidth="1"/>
    <col min="9220" max="9221" width="10" style="523" customWidth="1"/>
    <col min="9222" max="9224" width="11" style="523"/>
    <col min="9225" max="9225" width="13.75" style="523" customWidth="1"/>
    <col min="9226" max="9472" width="11" style="523"/>
    <col min="9473" max="9473" width="2.375" style="523" customWidth="1"/>
    <col min="9474" max="9474" width="15.125" style="523" customWidth="1"/>
    <col min="9475" max="9475" width="20.375" style="523" customWidth="1"/>
    <col min="9476" max="9477" width="10" style="523" customWidth="1"/>
    <col min="9478" max="9480" width="11" style="523"/>
    <col min="9481" max="9481" width="13.75" style="523" customWidth="1"/>
    <col min="9482" max="9728" width="11" style="523"/>
    <col min="9729" max="9729" width="2.375" style="523" customWidth="1"/>
    <col min="9730" max="9730" width="15.125" style="523" customWidth="1"/>
    <col min="9731" max="9731" width="20.375" style="523" customWidth="1"/>
    <col min="9732" max="9733" width="10" style="523" customWidth="1"/>
    <col min="9734" max="9736" width="11" style="523"/>
    <col min="9737" max="9737" width="13.75" style="523" customWidth="1"/>
    <col min="9738" max="9984" width="11" style="523"/>
    <col min="9985" max="9985" width="2.375" style="523" customWidth="1"/>
    <col min="9986" max="9986" width="15.125" style="523" customWidth="1"/>
    <col min="9987" max="9987" width="20.375" style="523" customWidth="1"/>
    <col min="9988" max="9989" width="10" style="523" customWidth="1"/>
    <col min="9990" max="9992" width="11" style="523"/>
    <col min="9993" max="9993" width="13.75" style="523" customWidth="1"/>
    <col min="9994" max="10240" width="11" style="523"/>
    <col min="10241" max="10241" width="2.375" style="523" customWidth="1"/>
    <col min="10242" max="10242" width="15.125" style="523" customWidth="1"/>
    <col min="10243" max="10243" width="20.375" style="523" customWidth="1"/>
    <col min="10244" max="10245" width="10" style="523" customWidth="1"/>
    <col min="10246" max="10248" width="11" style="523"/>
    <col min="10249" max="10249" width="13.75" style="523" customWidth="1"/>
    <col min="10250" max="10496" width="11" style="523"/>
    <col min="10497" max="10497" width="2.375" style="523" customWidth="1"/>
    <col min="10498" max="10498" width="15.125" style="523" customWidth="1"/>
    <col min="10499" max="10499" width="20.375" style="523" customWidth="1"/>
    <col min="10500" max="10501" width="10" style="523" customWidth="1"/>
    <col min="10502" max="10504" width="11" style="523"/>
    <col min="10505" max="10505" width="13.75" style="523" customWidth="1"/>
    <col min="10506" max="10752" width="11" style="523"/>
    <col min="10753" max="10753" width="2.375" style="523" customWidth="1"/>
    <col min="10754" max="10754" width="15.125" style="523" customWidth="1"/>
    <col min="10755" max="10755" width="20.375" style="523" customWidth="1"/>
    <col min="10756" max="10757" width="10" style="523" customWidth="1"/>
    <col min="10758" max="10760" width="11" style="523"/>
    <col min="10761" max="10761" width="13.75" style="523" customWidth="1"/>
    <col min="10762" max="11008" width="11" style="523"/>
    <col min="11009" max="11009" width="2.375" style="523" customWidth="1"/>
    <col min="11010" max="11010" width="15.125" style="523" customWidth="1"/>
    <col min="11011" max="11011" width="20.375" style="523" customWidth="1"/>
    <col min="11012" max="11013" width="10" style="523" customWidth="1"/>
    <col min="11014" max="11016" width="11" style="523"/>
    <col min="11017" max="11017" width="13.75" style="523" customWidth="1"/>
    <col min="11018" max="11264" width="11" style="523"/>
    <col min="11265" max="11265" width="2.375" style="523" customWidth="1"/>
    <col min="11266" max="11266" width="15.125" style="523" customWidth="1"/>
    <col min="11267" max="11267" width="20.375" style="523" customWidth="1"/>
    <col min="11268" max="11269" width="10" style="523" customWidth="1"/>
    <col min="11270" max="11272" width="11" style="523"/>
    <col min="11273" max="11273" width="13.75" style="523" customWidth="1"/>
    <col min="11274" max="11520" width="11" style="523"/>
    <col min="11521" max="11521" width="2.375" style="523" customWidth="1"/>
    <col min="11522" max="11522" width="15.125" style="523" customWidth="1"/>
    <col min="11523" max="11523" width="20.375" style="523" customWidth="1"/>
    <col min="11524" max="11525" width="10" style="523" customWidth="1"/>
    <col min="11526" max="11528" width="11" style="523"/>
    <col min="11529" max="11529" width="13.75" style="523" customWidth="1"/>
    <col min="11530" max="11776" width="11" style="523"/>
    <col min="11777" max="11777" width="2.375" style="523" customWidth="1"/>
    <col min="11778" max="11778" width="15.125" style="523" customWidth="1"/>
    <col min="11779" max="11779" width="20.375" style="523" customWidth="1"/>
    <col min="11780" max="11781" width="10" style="523" customWidth="1"/>
    <col min="11782" max="11784" width="11" style="523"/>
    <col min="11785" max="11785" width="13.75" style="523" customWidth="1"/>
    <col min="11786" max="12032" width="11" style="523"/>
    <col min="12033" max="12033" width="2.375" style="523" customWidth="1"/>
    <col min="12034" max="12034" width="15.125" style="523" customWidth="1"/>
    <col min="12035" max="12035" width="20.375" style="523" customWidth="1"/>
    <col min="12036" max="12037" width="10" style="523" customWidth="1"/>
    <col min="12038" max="12040" width="11" style="523"/>
    <col min="12041" max="12041" width="13.75" style="523" customWidth="1"/>
    <col min="12042" max="12288" width="11" style="523"/>
    <col min="12289" max="12289" width="2.375" style="523" customWidth="1"/>
    <col min="12290" max="12290" width="15.125" style="523" customWidth="1"/>
    <col min="12291" max="12291" width="20.375" style="523" customWidth="1"/>
    <col min="12292" max="12293" width="10" style="523" customWidth="1"/>
    <col min="12294" max="12296" width="11" style="523"/>
    <col min="12297" max="12297" width="13.75" style="523" customWidth="1"/>
    <col min="12298" max="12544" width="11" style="523"/>
    <col min="12545" max="12545" width="2.375" style="523" customWidth="1"/>
    <col min="12546" max="12546" width="15.125" style="523" customWidth="1"/>
    <col min="12547" max="12547" width="20.375" style="523" customWidth="1"/>
    <col min="12548" max="12549" width="10" style="523" customWidth="1"/>
    <col min="12550" max="12552" width="11" style="523"/>
    <col min="12553" max="12553" width="13.75" style="523" customWidth="1"/>
    <col min="12554" max="12800" width="11" style="523"/>
    <col min="12801" max="12801" width="2.375" style="523" customWidth="1"/>
    <col min="12802" max="12802" width="15.125" style="523" customWidth="1"/>
    <col min="12803" max="12803" width="20.375" style="523" customWidth="1"/>
    <col min="12804" max="12805" width="10" style="523" customWidth="1"/>
    <col min="12806" max="12808" width="11" style="523"/>
    <col min="12809" max="12809" width="13.75" style="523" customWidth="1"/>
    <col min="12810" max="13056" width="11" style="523"/>
    <col min="13057" max="13057" width="2.375" style="523" customWidth="1"/>
    <col min="13058" max="13058" width="15.125" style="523" customWidth="1"/>
    <col min="13059" max="13059" width="20.375" style="523" customWidth="1"/>
    <col min="13060" max="13061" width="10" style="523" customWidth="1"/>
    <col min="13062" max="13064" width="11" style="523"/>
    <col min="13065" max="13065" width="13.75" style="523" customWidth="1"/>
    <col min="13066" max="13312" width="11" style="523"/>
    <col min="13313" max="13313" width="2.375" style="523" customWidth="1"/>
    <col min="13314" max="13314" width="15.125" style="523" customWidth="1"/>
    <col min="13315" max="13315" width="20.375" style="523" customWidth="1"/>
    <col min="13316" max="13317" width="10" style="523" customWidth="1"/>
    <col min="13318" max="13320" width="11" style="523"/>
    <col min="13321" max="13321" width="13.75" style="523" customWidth="1"/>
    <col min="13322" max="13568" width="11" style="523"/>
    <col min="13569" max="13569" width="2.375" style="523" customWidth="1"/>
    <col min="13570" max="13570" width="15.125" style="523" customWidth="1"/>
    <col min="13571" max="13571" width="20.375" style="523" customWidth="1"/>
    <col min="13572" max="13573" width="10" style="523" customWidth="1"/>
    <col min="13574" max="13576" width="11" style="523"/>
    <col min="13577" max="13577" width="13.75" style="523" customWidth="1"/>
    <col min="13578" max="13824" width="11" style="523"/>
    <col min="13825" max="13825" width="2.375" style="523" customWidth="1"/>
    <col min="13826" max="13826" width="15.125" style="523" customWidth="1"/>
    <col min="13827" max="13827" width="20.375" style="523" customWidth="1"/>
    <col min="13828" max="13829" width="10" style="523" customWidth="1"/>
    <col min="13830" max="13832" width="11" style="523"/>
    <col min="13833" max="13833" width="13.75" style="523" customWidth="1"/>
    <col min="13834" max="14080" width="11" style="523"/>
    <col min="14081" max="14081" width="2.375" style="523" customWidth="1"/>
    <col min="14082" max="14082" width="15.125" style="523" customWidth="1"/>
    <col min="14083" max="14083" width="20.375" style="523" customWidth="1"/>
    <col min="14084" max="14085" width="10" style="523" customWidth="1"/>
    <col min="14086" max="14088" width="11" style="523"/>
    <col min="14089" max="14089" width="13.75" style="523" customWidth="1"/>
    <col min="14090" max="14336" width="11" style="523"/>
    <col min="14337" max="14337" width="2.375" style="523" customWidth="1"/>
    <col min="14338" max="14338" width="15.125" style="523" customWidth="1"/>
    <col min="14339" max="14339" width="20.375" style="523" customWidth="1"/>
    <col min="14340" max="14341" width="10" style="523" customWidth="1"/>
    <col min="14342" max="14344" width="11" style="523"/>
    <col min="14345" max="14345" width="13.75" style="523" customWidth="1"/>
    <col min="14346" max="14592" width="11" style="523"/>
    <col min="14593" max="14593" width="2.375" style="523" customWidth="1"/>
    <col min="14594" max="14594" width="15.125" style="523" customWidth="1"/>
    <col min="14595" max="14595" width="20.375" style="523" customWidth="1"/>
    <col min="14596" max="14597" width="10" style="523" customWidth="1"/>
    <col min="14598" max="14600" width="11" style="523"/>
    <col min="14601" max="14601" width="13.75" style="523" customWidth="1"/>
    <col min="14602" max="14848" width="11" style="523"/>
    <col min="14849" max="14849" width="2.375" style="523" customWidth="1"/>
    <col min="14850" max="14850" width="15.125" style="523" customWidth="1"/>
    <col min="14851" max="14851" width="20.375" style="523" customWidth="1"/>
    <col min="14852" max="14853" width="10" style="523" customWidth="1"/>
    <col min="14854" max="14856" width="11" style="523"/>
    <col min="14857" max="14857" width="13.75" style="523" customWidth="1"/>
    <col min="14858" max="15104" width="11" style="523"/>
    <col min="15105" max="15105" width="2.375" style="523" customWidth="1"/>
    <col min="15106" max="15106" width="15.125" style="523" customWidth="1"/>
    <col min="15107" max="15107" width="20.375" style="523" customWidth="1"/>
    <col min="15108" max="15109" width="10" style="523" customWidth="1"/>
    <col min="15110" max="15112" width="11" style="523"/>
    <col min="15113" max="15113" width="13.75" style="523" customWidth="1"/>
    <col min="15114" max="15360" width="11" style="523"/>
    <col min="15361" max="15361" width="2.375" style="523" customWidth="1"/>
    <col min="15362" max="15362" width="15.125" style="523" customWidth="1"/>
    <col min="15363" max="15363" width="20.375" style="523" customWidth="1"/>
    <col min="15364" max="15365" width="10" style="523" customWidth="1"/>
    <col min="15366" max="15368" width="11" style="523"/>
    <col min="15369" max="15369" width="13.75" style="523" customWidth="1"/>
    <col min="15370" max="15616" width="11" style="523"/>
    <col min="15617" max="15617" width="2.375" style="523" customWidth="1"/>
    <col min="15618" max="15618" width="15.125" style="523" customWidth="1"/>
    <col min="15619" max="15619" width="20.375" style="523" customWidth="1"/>
    <col min="15620" max="15621" width="10" style="523" customWidth="1"/>
    <col min="15622" max="15624" width="11" style="523"/>
    <col min="15625" max="15625" width="13.75" style="523" customWidth="1"/>
    <col min="15626" max="15872" width="11" style="523"/>
    <col min="15873" max="15873" width="2.375" style="523" customWidth="1"/>
    <col min="15874" max="15874" width="15.125" style="523" customWidth="1"/>
    <col min="15875" max="15875" width="20.375" style="523" customWidth="1"/>
    <col min="15876" max="15877" width="10" style="523" customWidth="1"/>
    <col min="15878" max="15880" width="11" style="523"/>
    <col min="15881" max="15881" width="13.75" style="523" customWidth="1"/>
    <col min="15882" max="16128" width="11" style="523"/>
    <col min="16129" max="16129" width="2.375" style="523" customWidth="1"/>
    <col min="16130" max="16130" width="15.125" style="523" customWidth="1"/>
    <col min="16131" max="16131" width="20.375" style="523" customWidth="1"/>
    <col min="16132" max="16133" width="10" style="523" customWidth="1"/>
    <col min="16134" max="16136" width="11" style="523"/>
    <col min="16137" max="16137" width="13.75" style="523" customWidth="1"/>
    <col min="16138" max="16384" width="11" style="523"/>
  </cols>
  <sheetData>
    <row r="1" spans="1:11" s="497" customFormat="1" ht="33.6" customHeight="1" x14ac:dyDescent="0.2">
      <c r="A1" s="496"/>
      <c r="B1" s="496"/>
      <c r="C1" s="496"/>
      <c r="D1" s="496"/>
      <c r="E1" s="15"/>
      <c r="F1" s="15"/>
      <c r="G1" s="15"/>
      <c r="I1" s="498"/>
    </row>
    <row r="2" spans="1:11" s="71" customFormat="1" ht="13.15" customHeight="1" x14ac:dyDescent="0.2">
      <c r="A2" s="499"/>
      <c r="C2" s="500"/>
      <c r="D2" s="500"/>
      <c r="G2" s="501" t="s">
        <v>479</v>
      </c>
      <c r="H2" s="502"/>
      <c r="I2" s="502"/>
      <c r="K2" s="498"/>
    </row>
    <row r="3" spans="1:11" s="497" customFormat="1" ht="19.5" customHeight="1" x14ac:dyDescent="0.25">
      <c r="A3" s="503" t="s">
        <v>480</v>
      </c>
      <c r="D3" s="504"/>
    </row>
    <row r="4" spans="1:11" s="71" customFormat="1" ht="19.5" customHeight="1" x14ac:dyDescent="0.2">
      <c r="A4" s="499"/>
      <c r="C4" s="500"/>
      <c r="D4" s="500"/>
      <c r="E4" s="500"/>
      <c r="G4" s="505"/>
      <c r="H4" s="502"/>
      <c r="I4" s="502"/>
    </row>
    <row r="5" spans="1:11" s="71" customFormat="1" ht="13.15" customHeight="1" x14ac:dyDescent="0.2">
      <c r="A5" s="499"/>
      <c r="C5" s="500"/>
      <c r="D5" s="500"/>
      <c r="E5" s="500"/>
      <c r="G5" s="505"/>
      <c r="H5" s="502"/>
      <c r="I5" s="502"/>
    </row>
    <row r="6" spans="1:11" s="71" customFormat="1" ht="13.15" customHeight="1" x14ac:dyDescent="0.2">
      <c r="A6" s="689" t="s">
        <v>481</v>
      </c>
      <c r="B6" s="665"/>
      <c r="C6" s="665"/>
      <c r="D6" s="665"/>
      <c r="E6" s="665"/>
      <c r="F6" s="690"/>
      <c r="G6" s="690"/>
      <c r="H6" s="502"/>
      <c r="I6" s="502"/>
    </row>
    <row r="7" spans="1:11" s="71" customFormat="1" ht="13.15" customHeight="1" x14ac:dyDescent="0.2">
      <c r="A7" s="499"/>
      <c r="C7" s="500"/>
      <c r="D7" s="500"/>
      <c r="E7" s="500"/>
      <c r="G7" s="505"/>
      <c r="H7" s="502"/>
      <c r="I7" s="502"/>
    </row>
    <row r="8" spans="1:11" s="505" customFormat="1" ht="13.15" customHeight="1" x14ac:dyDescent="0.2">
      <c r="B8" s="506" t="s">
        <v>482</v>
      </c>
      <c r="C8" s="507"/>
      <c r="D8" s="507"/>
      <c r="E8" s="508"/>
      <c r="F8" s="509"/>
      <c r="G8" s="509"/>
      <c r="H8" s="502"/>
      <c r="I8" s="502"/>
    </row>
    <row r="9" spans="1:11" s="505" customFormat="1" ht="13.15" customHeight="1" x14ac:dyDescent="0.2">
      <c r="A9" s="510"/>
      <c r="B9" s="680" t="s">
        <v>483</v>
      </c>
      <c r="C9" s="680"/>
      <c r="D9" s="681"/>
      <c r="E9" s="461"/>
      <c r="F9" s="461"/>
      <c r="H9" s="502"/>
      <c r="I9" s="502"/>
    </row>
    <row r="10" spans="1:11" s="505" customFormat="1" ht="13.15" customHeight="1" x14ac:dyDescent="0.2">
      <c r="A10" s="510"/>
      <c r="B10" s="680" t="s">
        <v>484</v>
      </c>
      <c r="C10" s="680"/>
      <c r="D10" s="681"/>
      <c r="E10" s="511"/>
      <c r="G10" s="512"/>
      <c r="H10" s="513"/>
      <c r="I10" s="513"/>
    </row>
    <row r="11" spans="1:11" s="505" customFormat="1" ht="13.15" customHeight="1" x14ac:dyDescent="0.2">
      <c r="A11" s="510"/>
      <c r="B11" s="680" t="s">
        <v>485</v>
      </c>
      <c r="C11" s="680"/>
      <c r="D11" s="681"/>
      <c r="E11" s="511"/>
      <c r="G11" s="512"/>
      <c r="H11" s="514"/>
      <c r="I11" s="514"/>
    </row>
    <row r="12" spans="1:11" s="505" customFormat="1" ht="13.15" customHeight="1" x14ac:dyDescent="0.2">
      <c r="A12" s="510"/>
      <c r="B12" s="680" t="s">
        <v>486</v>
      </c>
      <c r="C12" s="680"/>
      <c r="D12" s="681"/>
      <c r="E12" s="511"/>
      <c r="G12" s="512"/>
      <c r="H12" s="514"/>
      <c r="I12" s="514"/>
    </row>
    <row r="13" spans="1:11" s="505" customFormat="1" ht="13.15" customHeight="1" x14ac:dyDescent="0.2">
      <c r="A13" s="510"/>
      <c r="B13" s="680" t="s">
        <v>487</v>
      </c>
      <c r="C13" s="680"/>
      <c r="D13" s="681"/>
      <c r="E13" s="511"/>
      <c r="G13" s="512"/>
    </row>
    <row r="14" spans="1:11" s="505" customFormat="1" ht="13.15" customHeight="1" x14ac:dyDescent="0.2">
      <c r="A14" s="510"/>
      <c r="B14" s="680" t="s">
        <v>488</v>
      </c>
      <c r="C14" s="680"/>
      <c r="D14" s="681"/>
      <c r="E14" s="511"/>
      <c r="G14" s="512"/>
    </row>
    <row r="15" spans="1:11" s="505" customFormat="1" ht="13.15" customHeight="1" x14ac:dyDescent="0.2">
      <c r="A15" s="510"/>
      <c r="B15" s="680" t="s">
        <v>489</v>
      </c>
      <c r="C15" s="680"/>
      <c r="D15" s="681"/>
      <c r="E15" s="511"/>
      <c r="G15" s="512"/>
    </row>
    <row r="16" spans="1:11" s="505" customFormat="1" ht="13.15" customHeight="1" x14ac:dyDescent="0.2">
      <c r="A16" s="510"/>
      <c r="B16" s="680" t="s">
        <v>490</v>
      </c>
      <c r="C16" s="680"/>
      <c r="D16" s="681"/>
      <c r="E16" s="511"/>
      <c r="G16" s="512"/>
    </row>
    <row r="17" spans="1:8" s="505" customFormat="1" ht="13.15" customHeight="1" x14ac:dyDescent="0.2">
      <c r="A17" s="510"/>
      <c r="B17" s="688"/>
      <c r="C17" s="688"/>
      <c r="D17" s="515"/>
      <c r="E17" s="511"/>
      <c r="G17" s="512"/>
    </row>
    <row r="18" spans="1:8" s="505" customFormat="1" ht="13.15" customHeight="1" x14ac:dyDescent="0.2">
      <c r="B18" s="506" t="s">
        <v>491</v>
      </c>
      <c r="C18" s="516"/>
      <c r="D18" s="515"/>
      <c r="E18" s="511"/>
      <c r="G18" s="512"/>
    </row>
    <row r="19" spans="1:8" s="505" customFormat="1" ht="13.15" customHeight="1" x14ac:dyDescent="0.2">
      <c r="A19" s="510"/>
      <c r="B19" s="680" t="s">
        <v>492</v>
      </c>
      <c r="C19" s="680"/>
      <c r="D19" s="681"/>
      <c r="E19" s="511"/>
      <c r="G19" s="512"/>
    </row>
    <row r="20" spans="1:8" s="505" customFormat="1" ht="13.15" customHeight="1" x14ac:dyDescent="0.2">
      <c r="A20" s="510"/>
      <c r="B20" s="680" t="s">
        <v>493</v>
      </c>
      <c r="C20" s="680"/>
      <c r="D20" s="681"/>
      <c r="E20" s="511"/>
      <c r="G20" s="512"/>
    </row>
    <row r="21" spans="1:8" s="505" customFormat="1" ht="13.15" customHeight="1" x14ac:dyDescent="0.2">
      <c r="A21" s="510"/>
      <c r="B21" s="680" t="s">
        <v>494</v>
      </c>
      <c r="C21" s="680"/>
      <c r="D21" s="681"/>
      <c r="E21" s="511"/>
      <c r="G21" s="512"/>
    </row>
    <row r="22" spans="1:8" s="505" customFormat="1" ht="13.15" customHeight="1" x14ac:dyDescent="0.2">
      <c r="A22" s="510"/>
      <c r="B22" s="680" t="s">
        <v>495</v>
      </c>
      <c r="C22" s="680"/>
      <c r="D22" s="681"/>
      <c r="E22" s="511"/>
      <c r="G22" s="512"/>
    </row>
    <row r="23" spans="1:8" s="505" customFormat="1" ht="13.15" customHeight="1" x14ac:dyDescent="0.2">
      <c r="A23" s="510"/>
      <c r="B23" s="680" t="s">
        <v>496</v>
      </c>
      <c r="C23" s="680"/>
      <c r="D23" s="681"/>
      <c r="E23" s="511"/>
      <c r="G23" s="512"/>
    </row>
    <row r="24" spans="1:8" s="505" customFormat="1" ht="13.15" customHeight="1" x14ac:dyDescent="0.2">
      <c r="A24" s="510"/>
      <c r="B24" s="680" t="s">
        <v>497</v>
      </c>
      <c r="C24" s="680"/>
      <c r="D24" s="681"/>
      <c r="E24" s="511"/>
      <c r="G24" s="512"/>
    </row>
    <row r="25" spans="1:8" s="505" customFormat="1" ht="13.15" customHeight="1" x14ac:dyDescent="0.2">
      <c r="A25" s="510"/>
      <c r="B25" s="680" t="s">
        <v>498</v>
      </c>
      <c r="C25" s="680"/>
      <c r="D25" s="681"/>
      <c r="E25" s="511"/>
      <c r="G25" s="512"/>
    </row>
    <row r="26" spans="1:8" s="505" customFormat="1" ht="13.15" customHeight="1" x14ac:dyDescent="0.2">
      <c r="A26" s="510"/>
      <c r="B26" s="680" t="s">
        <v>499</v>
      </c>
      <c r="C26" s="680"/>
      <c r="D26" s="681"/>
      <c r="E26" s="511"/>
      <c r="G26" s="71"/>
    </row>
    <row r="27" spans="1:8" s="505" customFormat="1" ht="13.15" customHeight="1" x14ac:dyDescent="0.2">
      <c r="A27" s="510"/>
      <c r="B27" s="680" t="s">
        <v>500</v>
      </c>
      <c r="C27" s="680"/>
      <c r="D27" s="681"/>
      <c r="E27" s="511"/>
      <c r="G27" s="71"/>
    </row>
    <row r="28" spans="1:8" s="71" customFormat="1" ht="13.15" customHeight="1" x14ac:dyDescent="0.2">
      <c r="A28" s="510"/>
      <c r="B28" s="680" t="s">
        <v>501</v>
      </c>
      <c r="C28" s="680"/>
      <c r="D28" s="681"/>
      <c r="E28" s="511"/>
      <c r="F28" s="505"/>
    </row>
    <row r="29" spans="1:8" s="71" customFormat="1" ht="13.15" customHeight="1" x14ac:dyDescent="0.2">
      <c r="A29" s="510"/>
      <c r="B29" s="680" t="s">
        <v>502</v>
      </c>
      <c r="C29" s="680"/>
      <c r="D29" s="681"/>
      <c r="E29" s="511"/>
    </row>
    <row r="30" spans="1:8" s="71" customFormat="1" ht="13.15" customHeight="1" x14ac:dyDescent="0.2">
      <c r="A30" s="510"/>
      <c r="B30" s="680" t="s">
        <v>503</v>
      </c>
      <c r="C30" s="680"/>
      <c r="D30" s="681"/>
      <c r="E30" s="511"/>
    </row>
    <row r="31" spans="1:8" s="71" customFormat="1" ht="13.15" customHeight="1" x14ac:dyDescent="0.2">
      <c r="A31" s="510"/>
      <c r="B31" s="680" t="s">
        <v>504</v>
      </c>
      <c r="C31" s="680"/>
      <c r="D31" s="681"/>
      <c r="E31" s="511"/>
      <c r="H31" s="517"/>
    </row>
    <row r="32" spans="1:8" s="71" customFormat="1" ht="13.15" customHeight="1" x14ac:dyDescent="0.2">
      <c r="A32" s="510"/>
      <c r="B32" s="680" t="s">
        <v>505</v>
      </c>
      <c r="C32" s="680"/>
      <c r="D32" s="681"/>
      <c r="E32" s="511"/>
      <c r="H32" s="517"/>
    </row>
    <row r="33" spans="1:8" s="505" customFormat="1" ht="13.15" customHeight="1" x14ac:dyDescent="0.2">
      <c r="A33" s="510"/>
      <c r="B33" s="680" t="s">
        <v>506</v>
      </c>
      <c r="C33" s="680"/>
      <c r="D33" s="681"/>
      <c r="E33" s="511"/>
      <c r="F33" s="71"/>
      <c r="G33" s="71"/>
      <c r="H33" s="518"/>
    </row>
    <row r="34" spans="1:8" ht="13.15" customHeight="1" x14ac:dyDescent="0.2">
      <c r="A34" s="510"/>
      <c r="B34" s="519"/>
      <c r="C34" s="520"/>
      <c r="D34" s="521"/>
      <c r="E34" s="511"/>
      <c r="F34" s="71"/>
      <c r="G34" s="71"/>
      <c r="H34" s="522"/>
    </row>
    <row r="35" spans="1:8" ht="13.15" customHeight="1" x14ac:dyDescent="0.2">
      <c r="A35" s="682" t="s">
        <v>507</v>
      </c>
      <c r="B35" s="682"/>
      <c r="C35" s="682"/>
      <c r="D35" s="682"/>
      <c r="E35" s="682"/>
      <c r="F35" s="682"/>
      <c r="G35" s="682"/>
      <c r="H35" s="522"/>
    </row>
    <row r="36" spans="1:8" ht="13.15" customHeight="1" x14ac:dyDescent="0.2">
      <c r="A36" s="524"/>
      <c r="B36" s="525"/>
      <c r="C36" s="525"/>
      <c r="D36" s="526"/>
      <c r="E36" s="526"/>
      <c r="F36" s="526"/>
      <c r="G36" s="526"/>
      <c r="H36" s="522"/>
    </row>
    <row r="37" spans="1:8" ht="13.15" customHeight="1" x14ac:dyDescent="0.2">
      <c r="A37" s="683" t="s">
        <v>508</v>
      </c>
      <c r="B37" s="683"/>
      <c r="C37" s="683"/>
      <c r="D37" s="683"/>
      <c r="E37" s="683"/>
      <c r="F37" s="683"/>
      <c r="G37" s="683"/>
      <c r="H37" s="522"/>
    </row>
    <row r="38" spans="1:8" ht="13.15" customHeight="1" x14ac:dyDescent="0.2">
      <c r="A38" s="527"/>
      <c r="B38" s="528"/>
      <c r="C38" s="528"/>
      <c r="D38" s="515"/>
      <c r="E38" s="529"/>
      <c r="F38" s="517"/>
      <c r="G38" s="517"/>
      <c r="H38" s="522"/>
    </row>
    <row r="39" spans="1:8" ht="13.15" customHeight="1" x14ac:dyDescent="0.2">
      <c r="A39" s="684" t="s">
        <v>509</v>
      </c>
      <c r="B39" s="684"/>
      <c r="C39" s="684"/>
      <c r="D39" s="684"/>
      <c r="E39" s="684"/>
      <c r="F39" s="685"/>
      <c r="G39" s="685"/>
    </row>
    <row r="40" spans="1:8" ht="13.15" customHeight="1" x14ac:dyDescent="0.2">
      <c r="A40" s="685"/>
      <c r="B40" s="685"/>
      <c r="C40" s="685"/>
      <c r="D40" s="685"/>
      <c r="E40" s="685"/>
      <c r="F40" s="685"/>
      <c r="G40" s="685"/>
    </row>
    <row r="41" spans="1:8" ht="13.15" customHeight="1" x14ac:dyDescent="0.2">
      <c r="A41" s="530"/>
      <c r="B41" s="530"/>
      <c r="C41" s="530"/>
      <c r="D41" s="531"/>
      <c r="E41" s="531"/>
      <c r="F41" s="522"/>
      <c r="G41" s="522"/>
    </row>
    <row r="42" spans="1:8" ht="13.15" customHeight="1" x14ac:dyDescent="0.2">
      <c r="A42" s="686" t="s">
        <v>510</v>
      </c>
      <c r="B42" s="687"/>
      <c r="C42" s="687"/>
      <c r="D42" s="687"/>
      <c r="E42" s="687"/>
      <c r="F42" s="687"/>
      <c r="G42" s="687"/>
    </row>
    <row r="43" spans="1:8" ht="13.15" customHeight="1" x14ac:dyDescent="0.2">
      <c r="A43" s="683" t="s">
        <v>511</v>
      </c>
      <c r="B43" s="683"/>
      <c r="C43" s="532" t="s">
        <v>512</v>
      </c>
      <c r="D43" s="532"/>
      <c r="E43" s="532"/>
      <c r="F43" s="532"/>
      <c r="G43" s="532"/>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2020-09-25T08:25:14Z</dcterms:created>
  <dcterms:modified xsi:type="dcterms:W3CDTF">2020-09-28T08:08:05Z</dcterms:modified>
</cp:coreProperties>
</file>